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defaultThemeVersion="124226"/>
  <mc:AlternateContent xmlns:mc="http://schemas.openxmlformats.org/markup-compatibility/2006">
    <mc:Choice Requires="x15">
      <x15ac:absPath xmlns:x15ac="http://schemas.microsoft.com/office/spreadsheetml/2010/11/ac" url="L:\ESS\Reports\DOE\McCollum Park\2022\1Q22\"/>
    </mc:Choice>
  </mc:AlternateContent>
  <xr:revisionPtr revIDLastSave="0" documentId="13_ncr:1_{157FEB31-ADC1-4CD5-8173-813112989016}" xr6:coauthVersionLast="47" xr6:coauthVersionMax="47" xr10:uidLastSave="{00000000-0000-0000-0000-000000000000}"/>
  <bookViews>
    <workbookView xWindow="-120" yWindow="-120" windowWidth="29040" windowHeight="15840" tabRatio="1000" firstSheet="52" activeTab="53" xr2:uid="{00000000-000D-0000-FFFF-FFFF00000000}"/>
  </bookViews>
  <sheets>
    <sheet name="1Q15 Shal" sheetId="1" state="hidden" r:id="rId1"/>
    <sheet name="Q2Shal" sheetId="2" state="hidden" r:id="rId2"/>
    <sheet name="Q3Shal" sheetId="3" state="hidden" r:id="rId3"/>
    <sheet name="Q4Shal" sheetId="4" state="hidden" r:id="rId4"/>
    <sheet name="1Q15 Deep" sheetId="5" state="hidden" r:id="rId5"/>
    <sheet name="McCollum Shal 3Q16" sheetId="16" state="hidden" r:id="rId6"/>
    <sheet name="McCollum Deep 3Q16" sheetId="17" state="hidden" r:id="rId7"/>
    <sheet name="Q2Deep" sheetId="6" state="hidden" r:id="rId8"/>
    <sheet name="Q3Deep" sheetId="7" state="hidden" r:id="rId9"/>
    <sheet name="Q4Deep" sheetId="8" state="hidden" r:id="rId10"/>
    <sheet name="McCollum Shal 4Q16" sheetId="20" state="hidden" r:id="rId11"/>
    <sheet name="McCollum Deep 4Q16" sheetId="21" state="hidden" r:id="rId12"/>
    <sheet name="McCollum Shal 1Q17" sheetId="22" r:id="rId13"/>
    <sheet name="McCollum Deep 1Q17" sheetId="23" r:id="rId14"/>
    <sheet name="McCollum Shal 2Q17" sheetId="24" r:id="rId15"/>
    <sheet name="McCollum Deep 2Q17" sheetId="25" r:id="rId16"/>
    <sheet name="McCollum Shal 3Q17" sheetId="26" r:id="rId17"/>
    <sheet name="McCollum Deep 3Q17" sheetId="27" r:id="rId18"/>
    <sheet name="McCollum Shal 4Q17" sheetId="28" r:id="rId19"/>
    <sheet name="McCollum Deep 4Q17" sheetId="31" r:id="rId20"/>
    <sheet name="McCollum Shal 1Q18" sheetId="30" r:id="rId21"/>
    <sheet name="McCollum Deep 1Q18" sheetId="29" r:id="rId22"/>
    <sheet name="McCollum Shal 2Q18" sheetId="32" r:id="rId23"/>
    <sheet name="McCollum Deep 2Q18" sheetId="33" r:id="rId24"/>
    <sheet name="McCollum Shal 3Q18" sheetId="34" r:id="rId25"/>
    <sheet name="McCollum Deep 3Q18" sheetId="35" r:id="rId26"/>
    <sheet name="McCollum Shal 4Q18" sheetId="38" r:id="rId27"/>
    <sheet name="McCollum Deep 4Q18" sheetId="39" r:id="rId28"/>
    <sheet name="McCollum Shal 1Q19" sheetId="36" r:id="rId29"/>
    <sheet name="McCollum Deep 1Q19" sheetId="37" r:id="rId30"/>
    <sheet name="McCollum Shal 2Q19" sheetId="40" r:id="rId31"/>
    <sheet name="McCollum Deep 2Q19" sheetId="41" r:id="rId32"/>
    <sheet name="McCollum Shal 3Q19" sheetId="42" r:id="rId33"/>
    <sheet name="McCollum Deep 3Q19" sheetId="43" r:id="rId34"/>
    <sheet name="McCollum Shal 4Q19" sheetId="44" r:id="rId35"/>
    <sheet name="McCollum Deep 4Q19" sheetId="45" r:id="rId36"/>
    <sheet name="McCollum Shal 1Q20" sheetId="46" r:id="rId37"/>
    <sheet name="McCollum Deep 1Q20" sheetId="47" r:id="rId38"/>
    <sheet name="McCollum Shal 2Q20" sheetId="48" r:id="rId39"/>
    <sheet name="McCollum Deep 2Q20" sheetId="49" r:id="rId40"/>
    <sheet name="McCollum Shal 3Q20" sheetId="50" r:id="rId41"/>
    <sheet name="McCollum Deep 3Q20" sheetId="51" r:id="rId42"/>
    <sheet name="McCollum Shal 4Q20" sheetId="52" r:id="rId43"/>
    <sheet name="McCollum Deep 4Q20" sheetId="53" r:id="rId44"/>
    <sheet name="McCollum Shal 1Q21" sheetId="54" r:id="rId45"/>
    <sheet name="McCollum Deep 1Q21" sheetId="55" r:id="rId46"/>
    <sheet name="McCollum Shal 2Q21" sheetId="56" r:id="rId47"/>
    <sheet name="McCollum Deep 2Q21" sheetId="57" r:id="rId48"/>
    <sheet name="McCollum Shal 3Q21" sheetId="58" r:id="rId49"/>
    <sheet name="McCollum Deep 3Q21" sheetId="59" r:id="rId50"/>
    <sheet name="McCollum Shal 4Q21" sheetId="60" r:id="rId51"/>
    <sheet name="McCollum Deep 4Q21" sheetId="61" r:id="rId52"/>
    <sheet name="McCollum Shal 1Q22" sheetId="62" r:id="rId53"/>
    <sheet name="McCollum Deep 1Q22" sheetId="63" r:id="rId54"/>
    <sheet name="Field Data" sheetId="18" r:id="rId55"/>
    <sheet name="PQL" sheetId="10" r:id="rId56"/>
    <sheet name="Charts" sheetId="11" r:id="rId57"/>
    <sheet name="Sheet1" sheetId="19" r:id="rId58"/>
  </sheets>
  <definedNames>
    <definedName name="_xlnm.Print_Area" localSheetId="4">'1Q15 Deep'!$A$1:$AO$88</definedName>
    <definedName name="_xlnm.Print_Area" localSheetId="0">'1Q15 Shal'!$A$1:$AG$87</definedName>
    <definedName name="_xlnm.Print_Area" localSheetId="13">'McCollum Deep 1Q17'!$A$1:$AZ$96</definedName>
    <definedName name="_xlnm.Print_Area" localSheetId="21">'McCollum Deep 1Q18'!$A$1:$AZ$94</definedName>
    <definedName name="_xlnm.Print_Area" localSheetId="29">'McCollum Deep 1Q19'!$A$1:$AZ$94</definedName>
    <definedName name="_xlnm.Print_Area" localSheetId="37">'McCollum Deep 1Q20'!$A$1:$AZ$94</definedName>
    <definedName name="_xlnm.Print_Area" localSheetId="45">'McCollum Deep 1Q21'!$A$1:$AZ$95</definedName>
    <definedName name="_xlnm.Print_Area" localSheetId="53">'McCollum Deep 1Q22'!$A$1:$AZ$95</definedName>
    <definedName name="_xlnm.Print_Area" localSheetId="15">'McCollum Deep 2Q17'!$A$1:$AZ$96</definedName>
    <definedName name="_xlnm.Print_Area" localSheetId="23">'McCollum Deep 2Q18'!$A$1:$AZ$94</definedName>
    <definedName name="_xlnm.Print_Area" localSheetId="31">'McCollum Deep 2Q19'!$A$1:$AZ$94</definedName>
    <definedName name="_xlnm.Print_Area" localSheetId="39">'McCollum Deep 2Q20'!$A$1:$AZ$95</definedName>
    <definedName name="_xlnm.Print_Area" localSheetId="47">'McCollum Deep 2Q21'!$A$1:$AZ$95</definedName>
    <definedName name="_xlnm.Print_Area" localSheetId="6">'McCollum Deep 3Q16'!$A$1:$AZ$96</definedName>
    <definedName name="_xlnm.Print_Area" localSheetId="17">'McCollum Deep 3Q17'!$A$1:$AZ$96</definedName>
    <definedName name="_xlnm.Print_Area" localSheetId="25">'McCollum Deep 3Q18'!$A$1:$AZ$94</definedName>
    <definedName name="_xlnm.Print_Area" localSheetId="33">'McCollum Deep 3Q19'!$A$1:$AZ$94</definedName>
    <definedName name="_xlnm.Print_Area" localSheetId="41">'McCollum Deep 3Q20'!$A$1:$AZ$95</definedName>
    <definedName name="_xlnm.Print_Area" localSheetId="49">'McCollum Deep 3Q21'!$A$1:$AZ$95</definedName>
    <definedName name="_xlnm.Print_Area" localSheetId="11">'McCollum Deep 4Q16'!$A$1:$AZ$96</definedName>
    <definedName name="_xlnm.Print_Area" localSheetId="19">'McCollum Deep 4Q17'!$A$1:$AZ$96</definedName>
    <definedName name="_xlnm.Print_Area" localSheetId="27">'McCollum Deep 4Q18'!$A$1:$AZ$94</definedName>
    <definedName name="_xlnm.Print_Area" localSheetId="35">'McCollum Deep 4Q19'!$A$1:$AZ$94</definedName>
    <definedName name="_xlnm.Print_Area" localSheetId="43">'McCollum Deep 4Q20'!$A$1:$AZ$95</definedName>
    <definedName name="_xlnm.Print_Area" localSheetId="51">'McCollum Deep 4Q21'!$A$1:$AZ$95</definedName>
    <definedName name="_xlnm.Print_Area" localSheetId="12">'McCollum Shal 1Q17'!$A$1:$AP$96</definedName>
    <definedName name="_xlnm.Print_Area" localSheetId="20">'McCollum Shal 1Q18'!$A$1:$AP$96</definedName>
    <definedName name="_xlnm.Print_Area" localSheetId="28">'McCollum Shal 1Q19'!$A$1:$AP$96</definedName>
    <definedName name="_xlnm.Print_Area" localSheetId="36">'McCollum Shal 1Q20'!$A$1:$AP$96</definedName>
    <definedName name="_xlnm.Print_Area" localSheetId="44">'McCollum Shal 1Q21'!$A$1:$AP$96</definedName>
    <definedName name="_xlnm.Print_Area" localSheetId="52">'McCollum Shal 1Q22'!$A$1:$AP$96</definedName>
    <definedName name="_xlnm.Print_Area" localSheetId="14">'McCollum Shal 2Q17'!$A$1:$AP$96</definedName>
    <definedName name="_xlnm.Print_Area" localSheetId="22">'McCollum Shal 2Q18'!$A$1:$AP$96</definedName>
    <definedName name="_xlnm.Print_Area" localSheetId="30">'McCollum Shal 2Q19'!$A$1:$AP$96</definedName>
    <definedName name="_xlnm.Print_Area" localSheetId="38">'McCollum Shal 2Q20'!$A$1:$AP$96</definedName>
    <definedName name="_xlnm.Print_Area" localSheetId="46">'McCollum Shal 2Q21'!$A$1:$AP$96</definedName>
    <definedName name="_xlnm.Print_Area" localSheetId="5">'McCollum Shal 3Q16'!$A$1:$AP$96</definedName>
    <definedName name="_xlnm.Print_Area" localSheetId="16">'McCollum Shal 3Q17'!$A$1:$AP$96</definedName>
    <definedName name="_xlnm.Print_Area" localSheetId="24">'McCollum Shal 3Q18'!$A$1:$AP$96</definedName>
    <definedName name="_xlnm.Print_Area" localSheetId="32">'McCollum Shal 3Q19'!$A$1:$AP$96</definedName>
    <definedName name="_xlnm.Print_Area" localSheetId="40">'McCollum Shal 3Q20'!$A$1:$AP$96</definedName>
    <definedName name="_xlnm.Print_Area" localSheetId="48">'McCollum Shal 3Q21'!$A$1:$AP$96</definedName>
    <definedName name="_xlnm.Print_Area" localSheetId="10">'McCollum Shal 4Q16'!$A$1:$AP$96</definedName>
    <definedName name="_xlnm.Print_Area" localSheetId="18">'McCollum Shal 4Q17'!$A$1:$AP$96</definedName>
    <definedName name="_xlnm.Print_Area" localSheetId="26">'McCollum Shal 4Q18'!$A$1:$AP$96</definedName>
    <definedName name="_xlnm.Print_Area" localSheetId="34">'McCollum Shal 4Q19'!$A$1:$AP$96</definedName>
    <definedName name="_xlnm.Print_Area" localSheetId="42">'McCollum Shal 4Q20'!$A$1:$AP$96</definedName>
    <definedName name="_xlnm.Print_Area" localSheetId="50">'McCollum Shal 4Q21'!$A$1:$AP$96</definedName>
    <definedName name="_xlnm.Print_Area" localSheetId="7">Q2Deep!$A$1:$AO$88</definedName>
    <definedName name="_xlnm.Print_Area" localSheetId="1">Q2Shal!$A$1:$AG$87</definedName>
    <definedName name="_xlnm.Print_Area" localSheetId="8">Q3Deep!$A$1:$AO$88</definedName>
    <definedName name="_xlnm.Print_Area" localSheetId="2">Q3Shal!$A$1:$AG$87</definedName>
    <definedName name="_xlnm.Print_Area" localSheetId="9">Q4Deep!$A$1:$AO$91</definedName>
    <definedName name="_xlnm.Print_Area" localSheetId="3">Q4Shal!$A$1:$AG$87</definedName>
    <definedName name="_xlnm.Print_Titles" localSheetId="13">'McCollum Deep 1Q17'!$1:$6</definedName>
    <definedName name="_xlnm.Print_Titles" localSheetId="21">'McCollum Deep 1Q18'!$1:$6</definedName>
    <definedName name="_xlnm.Print_Titles" localSheetId="29">'McCollum Deep 1Q19'!$1:$6</definedName>
    <definedName name="_xlnm.Print_Titles" localSheetId="37">'McCollum Deep 1Q20'!$1:$6</definedName>
    <definedName name="_xlnm.Print_Titles" localSheetId="45">'McCollum Deep 1Q21'!$1:$6</definedName>
    <definedName name="_xlnm.Print_Titles" localSheetId="53">'McCollum Deep 1Q22'!$1:$6</definedName>
    <definedName name="_xlnm.Print_Titles" localSheetId="15">'McCollum Deep 2Q17'!$1:$6</definedName>
    <definedName name="_xlnm.Print_Titles" localSheetId="23">'McCollum Deep 2Q18'!$1:$6</definedName>
    <definedName name="_xlnm.Print_Titles" localSheetId="31">'McCollum Deep 2Q19'!$1:$6</definedName>
    <definedName name="_xlnm.Print_Titles" localSheetId="39">'McCollum Deep 2Q20'!$1:$6</definedName>
    <definedName name="_xlnm.Print_Titles" localSheetId="47">'McCollum Deep 2Q21'!$1:$6</definedName>
    <definedName name="_xlnm.Print_Titles" localSheetId="6">'McCollum Deep 3Q16'!$1:$6</definedName>
    <definedName name="_xlnm.Print_Titles" localSheetId="17">'McCollum Deep 3Q17'!$1:$6</definedName>
    <definedName name="_xlnm.Print_Titles" localSheetId="25">'McCollum Deep 3Q18'!$1:$6</definedName>
    <definedName name="_xlnm.Print_Titles" localSheetId="33">'McCollum Deep 3Q19'!$1:$6</definedName>
    <definedName name="_xlnm.Print_Titles" localSheetId="41">'McCollum Deep 3Q20'!$1:$6</definedName>
    <definedName name="_xlnm.Print_Titles" localSheetId="49">'McCollum Deep 3Q21'!$1:$6</definedName>
    <definedName name="_xlnm.Print_Titles" localSheetId="11">'McCollum Deep 4Q16'!$1:$6</definedName>
    <definedName name="_xlnm.Print_Titles" localSheetId="19">'McCollum Deep 4Q17'!$1:$6</definedName>
    <definedName name="_xlnm.Print_Titles" localSheetId="27">'McCollum Deep 4Q18'!$1:$6</definedName>
    <definedName name="_xlnm.Print_Titles" localSheetId="35">'McCollum Deep 4Q19'!$1:$6</definedName>
    <definedName name="_xlnm.Print_Titles" localSheetId="43">'McCollum Deep 4Q20'!$1:$6</definedName>
    <definedName name="_xlnm.Print_Titles" localSheetId="51">'McCollum Deep 4Q21'!$1:$6</definedName>
    <definedName name="_xlnm.Print_Titles" localSheetId="12">'McCollum Shal 1Q17'!$1:$6</definedName>
    <definedName name="_xlnm.Print_Titles" localSheetId="20">'McCollum Shal 1Q18'!$1:$6</definedName>
    <definedName name="_xlnm.Print_Titles" localSheetId="28">'McCollum Shal 1Q19'!$1:$6</definedName>
    <definedName name="_xlnm.Print_Titles" localSheetId="36">'McCollum Shal 1Q20'!$1:$6</definedName>
    <definedName name="_xlnm.Print_Titles" localSheetId="44">'McCollum Shal 1Q21'!$1:$6</definedName>
    <definedName name="_xlnm.Print_Titles" localSheetId="52">'McCollum Shal 1Q22'!$1:$6</definedName>
    <definedName name="_xlnm.Print_Titles" localSheetId="14">'McCollum Shal 2Q17'!$1:$6</definedName>
    <definedName name="_xlnm.Print_Titles" localSheetId="22">'McCollum Shal 2Q18'!$1:$6</definedName>
    <definedName name="_xlnm.Print_Titles" localSheetId="30">'McCollum Shal 2Q19'!$1:$6</definedName>
    <definedName name="_xlnm.Print_Titles" localSheetId="38">'McCollum Shal 2Q20'!$1:$6</definedName>
    <definedName name="_xlnm.Print_Titles" localSheetId="46">'McCollum Shal 2Q21'!$1:$6</definedName>
    <definedName name="_xlnm.Print_Titles" localSheetId="5">'McCollum Shal 3Q16'!$1:$6</definedName>
    <definedName name="_xlnm.Print_Titles" localSheetId="16">'McCollum Shal 3Q17'!$1:$6</definedName>
    <definedName name="_xlnm.Print_Titles" localSheetId="24">'McCollum Shal 3Q18'!$1:$6</definedName>
    <definedName name="_xlnm.Print_Titles" localSheetId="32">'McCollum Shal 3Q19'!$1:$6</definedName>
    <definedName name="_xlnm.Print_Titles" localSheetId="40">'McCollum Shal 3Q20'!$1:$6</definedName>
    <definedName name="_xlnm.Print_Titles" localSheetId="48">'McCollum Shal 3Q21'!$1:$6</definedName>
    <definedName name="_xlnm.Print_Titles" localSheetId="10">'McCollum Shal 4Q16'!$1:$6</definedName>
    <definedName name="_xlnm.Print_Titles" localSheetId="18">'McCollum Shal 4Q17'!$1:$6</definedName>
    <definedName name="_xlnm.Print_Titles" localSheetId="26">'McCollum Shal 4Q18'!$1:$6</definedName>
    <definedName name="_xlnm.Print_Titles" localSheetId="34">'McCollum Shal 4Q19'!$1:$6</definedName>
    <definedName name="_xlnm.Print_Titles" localSheetId="42">'McCollum Shal 4Q20'!$1:$6</definedName>
    <definedName name="_xlnm.Print_Titles" localSheetId="50">'McCollum Shal 4Q21'!$1:$6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63" i="18" l="1"/>
  <c r="F162" i="18"/>
  <c r="F161" i="18"/>
  <c r="F160" i="18"/>
  <c r="F159" i="18"/>
  <c r="F157" i="18"/>
  <c r="F156" i="18"/>
  <c r="F155" i="18"/>
  <c r="F154" i="18"/>
  <c r="F153" i="18"/>
  <c r="F152" i="18"/>
  <c r="F151" i="18"/>
  <c r="F150" i="18"/>
  <c r="F147" i="18"/>
  <c r="F146" i="18"/>
  <c r="F145" i="18"/>
  <c r="F144" i="18"/>
  <c r="F143" i="18"/>
  <c r="F142" i="18"/>
  <c r="F141" i="18"/>
  <c r="F140" i="18"/>
  <c r="F139" i="18"/>
  <c r="F138" i="18"/>
  <c r="F137" i="18"/>
  <c r="F136" i="18"/>
  <c r="F135" i="18"/>
  <c r="F134" i="18"/>
  <c r="F131" i="18"/>
  <c r="F130" i="18"/>
  <c r="F128" i="18"/>
  <c r="F127" i="18"/>
  <c r="F125" i="18"/>
  <c r="F124" i="18"/>
  <c r="F123" i="18"/>
  <c r="F122" i="18"/>
  <c r="F121" i="18"/>
  <c r="F120" i="18"/>
  <c r="F119" i="18"/>
  <c r="F115" i="18"/>
  <c r="F114" i="18"/>
  <c r="F113" i="18"/>
  <c r="F112" i="18"/>
  <c r="F111" i="18"/>
  <c r="F109" i="18"/>
  <c r="F108" i="18"/>
  <c r="F107" i="18"/>
  <c r="F106" i="18"/>
  <c r="F105" i="18"/>
  <c r="F103" i="18"/>
  <c r="F99" i="18"/>
  <c r="F98" i="18"/>
  <c r="F97" i="18"/>
  <c r="F96" i="18"/>
  <c r="F95" i="18"/>
  <c r="F93" i="18"/>
  <c r="F92" i="18"/>
  <c r="F91" i="18"/>
  <c r="F90" i="18"/>
  <c r="F89" i="18"/>
  <c r="F88" i="18"/>
  <c r="F87" i="18"/>
  <c r="F86" i="18"/>
  <c r="F83" i="18"/>
  <c r="F82" i="18"/>
  <c r="F81" i="18"/>
  <c r="F80" i="18"/>
  <c r="F79" i="18"/>
  <c r="F78" i="18"/>
  <c r="F77" i="18"/>
  <c r="F76" i="18"/>
  <c r="F75" i="18"/>
  <c r="F74" i="18"/>
  <c r="F73" i="18"/>
  <c r="F72" i="18"/>
  <c r="F71" i="18"/>
  <c r="F70" i="18"/>
  <c r="C7" i="11" l="1"/>
  <c r="C6" i="11"/>
  <c r="C5" i="11"/>
  <c r="C4" i="11"/>
  <c r="C3" i="11"/>
</calcChain>
</file>

<file path=xl/sharedStrings.xml><?xml version="1.0" encoding="utf-8"?>
<sst xmlns="http://schemas.openxmlformats.org/spreadsheetml/2006/main" count="45028" uniqueCount="289">
  <si>
    <t>Downgradient</t>
  </si>
  <si>
    <t>Updradient</t>
  </si>
  <si>
    <t xml:space="preserve">Statistical </t>
  </si>
  <si>
    <t>Prediction</t>
  </si>
  <si>
    <t>Cleanup</t>
  </si>
  <si>
    <t>MCL</t>
  </si>
  <si>
    <t>BH-05</t>
  </si>
  <si>
    <t>BH-06</t>
  </si>
  <si>
    <t>BH-07</t>
  </si>
  <si>
    <t>BH-08</t>
  </si>
  <si>
    <t>MW-10</t>
  </si>
  <si>
    <t>MW-11</t>
  </si>
  <si>
    <t>Method</t>
  </si>
  <si>
    <t>Limit</t>
  </si>
  <si>
    <t>Level</t>
  </si>
  <si>
    <t>D</t>
  </si>
  <si>
    <t>V</t>
  </si>
  <si>
    <t>T</t>
  </si>
  <si>
    <t>CONVENTIONAL CHEMISTRY PARAMETERS</t>
  </si>
  <si>
    <t>(mg/L unless noted)</t>
  </si>
  <si>
    <t>Alkalinity (as CaCO3)</t>
  </si>
  <si>
    <t>normal</t>
  </si>
  <si>
    <t>--</t>
  </si>
  <si>
    <t>Ammonia Nitrogen</t>
  </si>
  <si>
    <t>nonpar</t>
  </si>
  <si>
    <t>U</t>
  </si>
  <si>
    <t>Bicarbonate</t>
  </si>
  <si>
    <t>Calcium, Dissolved</t>
  </si>
  <si>
    <t>Chemical Oxygen Demand</t>
  </si>
  <si>
    <t>Chloride</t>
  </si>
  <si>
    <t>lognor</t>
  </si>
  <si>
    <t>Conductivity (umhos/cm)</t>
  </si>
  <si>
    <t>Magnesium, Dissolved</t>
  </si>
  <si>
    <t>Nitrate Nitrogen (mg-N/L)</t>
  </si>
  <si>
    <t>Nitrite Nitrogen (mg-N/L)</t>
  </si>
  <si>
    <t>pH (std units)</t>
  </si>
  <si>
    <t>5.06-7.4</t>
  </si>
  <si>
    <t>6.5-8.5</t>
  </si>
  <si>
    <t>Potassium, Dissolved</t>
  </si>
  <si>
    <t>Sodium, Dissolved</t>
  </si>
  <si>
    <t>Sulfate</t>
  </si>
  <si>
    <t>Total Dissolved Solids</t>
  </si>
  <si>
    <t>Total Organic Carbon</t>
  </si>
  <si>
    <t>DISSOLVED METALS</t>
  </si>
  <si>
    <t>EPA Methods 6010B/7131A (mg/L)</t>
  </si>
  <si>
    <t>Antimony</t>
  </si>
  <si>
    <t>Arsenic</t>
  </si>
  <si>
    <t>Barium</t>
  </si>
  <si>
    <t>Beryllium</t>
  </si>
  <si>
    <t>Cadmium</t>
  </si>
  <si>
    <t>Chromium</t>
  </si>
  <si>
    <t>Cobalt</t>
  </si>
  <si>
    <t>Copper</t>
  </si>
  <si>
    <t>Iron</t>
  </si>
  <si>
    <t>Lead</t>
  </si>
  <si>
    <t>Manganese</t>
  </si>
  <si>
    <t>Nickel</t>
  </si>
  <si>
    <t>Selenium</t>
  </si>
  <si>
    <t>Silver</t>
  </si>
  <si>
    <t>Thallium</t>
  </si>
  <si>
    <t>Vanadium</t>
  </si>
  <si>
    <t>Zinc</t>
  </si>
  <si>
    <t>VOLATILE ORGANIC COMPOUNDS (VOCs)</t>
  </si>
  <si>
    <t>EPA Method 8260 (µg/L)</t>
  </si>
  <si>
    <t>1,1,1-Trichloroethane</t>
  </si>
  <si>
    <t>too few</t>
  </si>
  <si>
    <t>1,1,2,2-Tetrachloroethane</t>
  </si>
  <si>
    <t>1,1,2-Trichloroethane</t>
  </si>
  <si>
    <t>1,1-Dichloroethane</t>
  </si>
  <si>
    <t>1,1-Dichloroethylene</t>
  </si>
  <si>
    <t>1,2,3-Trichloropropane</t>
  </si>
  <si>
    <t>1,2-Dibromo-3-chloropropane</t>
  </si>
  <si>
    <t>1,2-Dibromoethane</t>
  </si>
  <si>
    <t>1,2-Dichlorobenzene</t>
  </si>
  <si>
    <t>1,2-Dichloroethane</t>
  </si>
  <si>
    <t>1,2-Dichloropropane</t>
  </si>
  <si>
    <t>1,4-Dichlorobenzene</t>
  </si>
  <si>
    <t>2-Butanone</t>
  </si>
  <si>
    <t>2-Hexanone</t>
  </si>
  <si>
    <t>4-Methyl-2-Pentanone (MIBK)</t>
  </si>
  <si>
    <t>Acetone</t>
  </si>
  <si>
    <t>Acrylonitrile</t>
  </si>
  <si>
    <t>Benzene</t>
  </si>
  <si>
    <t>Bromodichloromethane</t>
  </si>
  <si>
    <t>Bromoform</t>
  </si>
  <si>
    <t>Bromomethane</t>
  </si>
  <si>
    <t>Carbon Disulfide</t>
  </si>
  <si>
    <t>Carbon Tetrachloride</t>
  </si>
  <si>
    <t>Chlorobenzene</t>
  </si>
  <si>
    <t>Chlorodibromomethane</t>
  </si>
  <si>
    <t>Chloroethane</t>
  </si>
  <si>
    <t>Chloroform</t>
  </si>
  <si>
    <t>Chloromethane</t>
  </si>
  <si>
    <t>cis-1,2-Dichloroethene</t>
  </si>
  <si>
    <t>cis-1,3-Dichloropropene</t>
  </si>
  <si>
    <t>Dibromomethane</t>
  </si>
  <si>
    <t>Ethyl Benzene</t>
  </si>
  <si>
    <t>m,p-Xylene</t>
  </si>
  <si>
    <t>Methyl Iodide</t>
  </si>
  <si>
    <t>Methylene Chloride*</t>
  </si>
  <si>
    <t>o-Xylene</t>
  </si>
  <si>
    <t>Styrene</t>
  </si>
  <si>
    <t>Tetrachloroethylene</t>
  </si>
  <si>
    <t>Toluene</t>
  </si>
  <si>
    <t>trans-1,2-Dichloroethene</t>
  </si>
  <si>
    <t>trans-1,3-Dichloropropene</t>
  </si>
  <si>
    <t>trans-1,4-Dichloro-2-butene</t>
  </si>
  <si>
    <t>Trichlorethene (1,1,2-Trichloroethylene)</t>
  </si>
  <si>
    <t>Trichlorofluoromethane</t>
  </si>
  <si>
    <t>Vinyl Acetate</t>
  </si>
  <si>
    <t>Vinyl Chloride</t>
  </si>
  <si>
    <t>mg/L = milligrams per liter (ppm).  µg/L = micrograms per liter (ppb).</t>
  </si>
  <si>
    <t>Deep Zone Monitoring Wells</t>
  </si>
  <si>
    <t>Down Gradient Wells</t>
  </si>
  <si>
    <t>Up Gradient Wells</t>
  </si>
  <si>
    <t>Statistical</t>
  </si>
  <si>
    <t>MW-12</t>
  </si>
  <si>
    <t>MW-14</t>
  </si>
  <si>
    <t>MW-16</t>
  </si>
  <si>
    <t>MW-17</t>
  </si>
  <si>
    <t>MW-18</t>
  </si>
  <si>
    <t>MW-19</t>
  </si>
  <si>
    <t>MW-20</t>
  </si>
  <si>
    <t>MW-13</t>
  </si>
  <si>
    <t>MW-15</t>
  </si>
  <si>
    <t>6.79-8.16</t>
  </si>
  <si>
    <t>non-par</t>
  </si>
  <si>
    <t>mg/L = milligrams per liter (ppm).  µg/L = micrograms per liter (ppb). '-- = No criteria available for this compound.</t>
  </si>
  <si>
    <t>V: P=passed, E=exceedance, V=Verified exceedance. T= Trend, I= Increasing, D= Decreasing</t>
  </si>
  <si>
    <t/>
  </si>
  <si>
    <t>CONVENTIONAL CHEMISTRY PARAMETERS (mg/L)</t>
  </si>
  <si>
    <t>DISSOLVED METALS (mg/L)</t>
  </si>
  <si>
    <t>VOLATILE ORGANIC COMPOUNDS (VOCs) (ug/L)</t>
  </si>
  <si>
    <t>Ground water</t>
  </si>
  <si>
    <t>Standard</t>
  </si>
  <si>
    <t>standards</t>
  </si>
  <si>
    <t>ground</t>
  </si>
  <si>
    <t>water</t>
  </si>
  <si>
    <t>standard</t>
  </si>
  <si>
    <t xml:space="preserve">ground </t>
  </si>
  <si>
    <t>Ground</t>
  </si>
  <si>
    <t>Water</t>
  </si>
  <si>
    <t>V: P=passed, E=exceedance, V=Verified exceedance T= Trend, I= Increasing, D= Decreasing</t>
  </si>
  <si>
    <t>BH-03A</t>
  </si>
  <si>
    <t>Date</t>
  </si>
  <si>
    <t>Site</t>
  </si>
  <si>
    <t>Location</t>
  </si>
  <si>
    <t>pH</t>
  </si>
  <si>
    <t>WatDepth</t>
  </si>
  <si>
    <t>PurgeVol</t>
  </si>
  <si>
    <t>Notes</t>
  </si>
  <si>
    <t>McCollum</t>
  </si>
  <si>
    <t>MMW-11</t>
  </si>
  <si>
    <t>UNABLE TO GET SAMPLE DEPTH</t>
  </si>
  <si>
    <t>MMW-15</t>
  </si>
  <si>
    <t>MMW-20</t>
  </si>
  <si>
    <t>MMW-19</t>
  </si>
  <si>
    <t>MMW-14</t>
  </si>
  <si>
    <t>MMW-16</t>
  </si>
  <si>
    <t>SPLIT SAMPLE WITH 18785</t>
  </si>
  <si>
    <t>MMW-18</t>
  </si>
  <si>
    <t>MMW-12</t>
  </si>
  <si>
    <t>MMW-17</t>
  </si>
  <si>
    <t>SAMPLE TAKEN WITH 18901</t>
  </si>
  <si>
    <t>This is a split sample</t>
  </si>
  <si>
    <t>SPLIT SAMPLE WITH 18991</t>
  </si>
  <si>
    <t>MMS-1</t>
  </si>
  <si>
    <t>Test for Calcium hardness, alkalinity, chlorine, pH, cyanuric acid and trihalomethanes.</t>
  </si>
  <si>
    <t>MMS-2</t>
  </si>
  <si>
    <t>MMS-3</t>
  </si>
  <si>
    <t>MMS-4</t>
  </si>
  <si>
    <t>SAMPLE TAKEN WITH 19103</t>
  </si>
  <si>
    <t>split sample with 19108</t>
  </si>
  <si>
    <t>No acess</t>
  </si>
  <si>
    <t>No access</t>
  </si>
  <si>
    <t>No Access</t>
  </si>
  <si>
    <t>Result</t>
  </si>
  <si>
    <t>Well</t>
  </si>
  <si>
    <t>BH-7</t>
  </si>
  <si>
    <t>Q-2 15</t>
  </si>
  <si>
    <t>Q-1 15</t>
  </si>
  <si>
    <t>Q-3 2015</t>
  </si>
  <si>
    <t>Q-4 2015</t>
  </si>
  <si>
    <t>Statistical Method</t>
  </si>
  <si>
    <t>Number of Samples</t>
  </si>
  <si>
    <t>Number of Detects</t>
  </si>
  <si>
    <t>Prediction Limit (a)</t>
  </si>
  <si>
    <t>Secondary Drinking Water</t>
  </si>
  <si>
    <t>GW Stds
173-200</t>
  </si>
  <si>
    <t>Upgradient Wells</t>
  </si>
  <si>
    <t>Tr</t>
  </si>
  <si>
    <t>Ch</t>
  </si>
  <si>
    <t>DISSOLVED METALS EPA Methods 200.7/200.8 (mg/L)</t>
  </si>
  <si>
    <t>VOLATILE ORGANIC COMPOUNDS (VOCs)  EPA Method 8260 (µg/L)</t>
  </si>
  <si>
    <t>VOLATILE ORGANIC COMPOUNDS (VOCs)  EPA Method 8260 (µg/L) (cont.)</t>
  </si>
  <si>
    <t>Methylene Chloride</t>
  </si>
  <si>
    <t>D: U = Indicates compound was not detected at the given reporting limit.</t>
  </si>
  <si>
    <t>V: E= Exceedance, waiting verification based on subsequent lab data; V= Exceedance verified based on previous lab data; P=Passed, previous exceedance not verified based on current lab data.</t>
  </si>
  <si>
    <t xml:space="preserve">Tr: I=increasing Trend, D=Decreasing Trend; </t>
  </si>
  <si>
    <t xml:space="preserve">Ch: Y indicates a change in trend from previous quarter; N means no change in trend.  </t>
  </si>
  <si>
    <t>The groundwater standards listed are based on the Washington Administrative Code (WAC) 173-200 groundwater limits as modified by the TMS 91-11 standards - the most restrictive of the two is used.</t>
  </si>
  <si>
    <t>* = Non-detect; exceedance due to elevated laboratory reporting limit</t>
  </si>
  <si>
    <t>NA</t>
  </si>
  <si>
    <t>Ethylbenzene</t>
  </si>
  <si>
    <t>NA: Not applicable - too few data points to evaluate statistically</t>
  </si>
  <si>
    <t>Well not accessible</t>
  </si>
  <si>
    <t>not enough water to get a sample</t>
  </si>
  <si>
    <t>SAMPLE TAKEN WITH 19329  WATER SMELLS LIKE H2S</t>
  </si>
  <si>
    <t>SPLIT SAMPLE WITH 19331</t>
  </si>
  <si>
    <t>NOT ENOUGH WATER TO SAMPLE</t>
  </si>
  <si>
    <t>NO LABEL ON 250 CLPL HNO3R BOTTLES FROM LAB</t>
  </si>
  <si>
    <t>NO LABEL ON 250 CLPL HNO3R  FROM LAB</t>
  </si>
  <si>
    <t>SPLIT SAMPLE WITH 19425  NO LABEL ON 250 CLPL HNO3R BOTTLE FROM LAB</t>
  </si>
  <si>
    <t>split sample with 19525</t>
  </si>
  <si>
    <t>SAMPLE TAKEN WITH 19534</t>
  </si>
  <si>
    <t>McCollum Park, Snohomish County, WA</t>
  </si>
  <si>
    <t>Not sampled due to insufficient water</t>
  </si>
  <si>
    <t>Downgradient Wells</t>
  </si>
  <si>
    <t>4.90-7.40</t>
  </si>
  <si>
    <t>6.41-8.26</t>
  </si>
  <si>
    <t>Groundwater Analytical Summary - Deep Wells: Third Quarter 2016</t>
  </si>
  <si>
    <t>Groundwater Analytical Summary - Shallow Wells: Third Quarter 2016</t>
  </si>
  <si>
    <t>THIS IS A SPLIT SAMPLE WITH 19656</t>
  </si>
  <si>
    <t>USED DIFFERENT SINCO FOR SAMPLE DEPTH ONE QUIT WORKING</t>
  </si>
  <si>
    <t>MASTER GARDENER USING GAS WEEDEATER ACROSS FROM WELL</t>
  </si>
  <si>
    <t>SAMPLE TAKEN WITH 19759 100 ML BOTTLE FOR HNO3 NOT 250ML</t>
  </si>
  <si>
    <t>100 ML BOTTLE WITH HNO3 NOT A 250 ML BOTTLE</t>
  </si>
  <si>
    <t>SPLIT SAMPLE WITH 19767</t>
  </si>
  <si>
    <t>Groundwater Analytical Summary - Shallow Wells: First Quarter 2017</t>
  </si>
  <si>
    <t>Groundwater Analytical Summary - Deep Wells: First Quarter 2017</t>
  </si>
  <si>
    <t>Groundwater Analytical Summary - Deep Wells: Fourth Quarter 2016</t>
  </si>
  <si>
    <t>Groundwater Analytical Summary - Shallow Wells: Fourth Quarter 2016</t>
  </si>
  <si>
    <t>6.42-8.16</t>
  </si>
  <si>
    <t>I</t>
  </si>
  <si>
    <t>Groundwater Analytical Summary - Shallow Wells: Third Quarter 2017</t>
  </si>
  <si>
    <t>Groundwater Analytical Summary - Deep Wells: Second Quarter 2017</t>
  </si>
  <si>
    <t>Groundwater Analytical Summary - Shallow Wells: Second Quarter 2017</t>
  </si>
  <si>
    <t>Groundwater Analytical Summary - Deep Wells: Third Quarter 2017</t>
  </si>
  <si>
    <t>Not sampled - 
insufficient water</t>
  </si>
  <si>
    <t>Groundwater Analytical Summary - Shallow Wells: Fourth Quarter 2017</t>
  </si>
  <si>
    <t>Groundwater Analytical Summary - Deep Wells: Fourth Quarter 2017</t>
  </si>
  <si>
    <t>6.38-8.10</t>
  </si>
  <si>
    <t>Groundwater Analytical Summary - Shallow Wells: First Quarter 2018</t>
  </si>
  <si>
    <t>Groundwater Analytical Summary - Deep Wells: First Quarter 2018</t>
  </si>
  <si>
    <t>*</t>
  </si>
  <si>
    <t>* = pH lab result; field pH not taken due to meter malfunction</t>
  </si>
  <si>
    <t>Y</t>
  </si>
  <si>
    <t>N</t>
  </si>
  <si>
    <t>Groundwater Analytical Summary - Shallow Wells: Second Quarter 2018</t>
  </si>
  <si>
    <t>Groundwater Analytical Summary - Deep Wells: Second Quarter 2018</t>
  </si>
  <si>
    <t>Groundwater Analytical Summary - Shallow Wells: Third Quarter 2018</t>
  </si>
  <si>
    <t>Groundwater Analytical Summary - Deep Wells: Third Quarter 2018</t>
  </si>
  <si>
    <t>Groundwater Analytical Summary - Shallow Wells: Fourth Quarter 2018</t>
  </si>
  <si>
    <t>Groundwater Analytical Summary - Deep Wells: Fourth Quarter 2018</t>
  </si>
  <si>
    <t>6.39-8.11</t>
  </si>
  <si>
    <t>Groundwater Analytical Summary - Shallow Wells: First Quarter 2019</t>
  </si>
  <si>
    <t>Groundwater Analytical Summary - Deep Wells: First Quarter 2019</t>
  </si>
  <si>
    <t>Groundwater Analytical Summary - Shallow Wells: Second Quarter 2019</t>
  </si>
  <si>
    <t>Groundwater Analytical Summary - Deep Wells: Second Quarter 2019</t>
  </si>
  <si>
    <t>Not sampled - well dry</t>
  </si>
  <si>
    <t>Groundwater Analytical Summary - Shallow Wells: Third Quarter 2019</t>
  </si>
  <si>
    <t>Groundwater Analytical Summary - Deep Wells: Third Quarter 2019</t>
  </si>
  <si>
    <t>Groundwater Analytical Summary - Shallow Wells: Fourth Quarter 2019</t>
  </si>
  <si>
    <t>Groundwater Analytical Summary - Deep Wells: Fourth Quarter 2019</t>
  </si>
  <si>
    <t>Groundwater Analytical Summary - Deep Wells: First Quarter 2020</t>
  </si>
  <si>
    <t>Groundwater Analytical Summary - Shallow Wells: First Quarter 2020</t>
  </si>
  <si>
    <t>4.69-7.03</t>
  </si>
  <si>
    <t>P</t>
  </si>
  <si>
    <t>E</t>
  </si>
  <si>
    <t>6.39-8.10</t>
  </si>
  <si>
    <t>Groundwater Analytical Summary - Shallow Wells: Second Quarter 2020</t>
  </si>
  <si>
    <t>Groundwater Analytical Summary - Deep Wells: Second Quarter 2020</t>
  </si>
  <si>
    <t>Not sampled - faulty pump</t>
  </si>
  <si>
    <t>Not sampled due to faulty pump</t>
  </si>
  <si>
    <t>4.84-6.33</t>
  </si>
  <si>
    <t>6.30-7.96</t>
  </si>
  <si>
    <t>Groundwater Analytical Summary - Shallow Wells: First Quarter 2021</t>
  </si>
  <si>
    <t>Groundwater Analytical Summary - Deep Wells: First Quarter 2021</t>
  </si>
  <si>
    <t>Groundwater Analytical Summary - Shallow Wells: Second Quarter 2021</t>
  </si>
  <si>
    <t>Groundwater Analytical Summary - Deep Wells: Second Quarter 2021</t>
  </si>
  <si>
    <t>Insufficient water for sampling</t>
  </si>
  <si>
    <t>Groundwater Analytical Summary - Shallow Wells: Third Quarter 2021</t>
  </si>
  <si>
    <t>Groundwater Analytical Summary - Deep Wells: Third Quarter 2021</t>
  </si>
  <si>
    <t>Groundwater Analytical Summary - Shallow Wells: Fourth Quarter 2021</t>
  </si>
  <si>
    <t>Groundwater Analytical Summary - Deep Wells: Fourth Quarter 2021</t>
  </si>
  <si>
    <t>4.76-6.47</t>
  </si>
  <si>
    <t>6.27-8.03</t>
  </si>
  <si>
    <t>Groundwater Analytical Summary - Shallow Wells: First Quarter 2022</t>
  </si>
  <si>
    <t>Groundwater Analytical Summary - Deep Wells: First Quarter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</si>
</sst>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m/d/yy;@"/>
    <numFmt numFmtId="165" formatCode="0.0000"/>
    <numFmt numFmtId="166" formatCode="0.0"/>
    <numFmt numFmtId="167" formatCode="0.00000"/>
    <numFmt numFmtId="168" formatCode="0.000"/>
    <numFmt numFmtId="169" formatCode="0.000000"/>
    <numFmt numFmtId="170" formatCode="dd\-mmm\-yy"/>
    <numFmt numFmtId="171" formatCode="mm/dd/yy;@"/>
  </numFmts>
  <fonts count="38" x14ac:knownFonts="1">
    <font>
      <sz val="11"/>
      <color theme="1"/>
      <name val="Calibri"/>
      <family val="2"/>
      <scheme val="minor"/>
    </font>
    <font>
      <sz val="8"/>
      <name val="Arial"/>
      <family val="2"/>
    </font>
    <font>
      <sz val="8"/>
      <color indexed="10"/>
      <name val="Arial"/>
      <family val="2"/>
    </font>
    <font>
      <b/>
      <sz val="8"/>
      <name val="Arial"/>
      <family val="2"/>
    </font>
    <font>
      <b/>
      <sz val="8"/>
      <color rgb="FF7030A0"/>
      <name val="Arial"/>
      <family val="2"/>
    </font>
    <font>
      <b/>
      <sz val="8"/>
      <color rgb="FFFF0000"/>
      <name val="Arial"/>
      <family val="2"/>
    </font>
    <font>
      <b/>
      <sz val="8"/>
      <color theme="6" tint="-0.249977111117893"/>
      <name val="Arial"/>
      <family val="2"/>
    </font>
    <font>
      <b/>
      <sz val="8"/>
      <color rgb="FF9933FF"/>
      <name val="Arial"/>
      <family val="2"/>
    </font>
    <font>
      <b/>
      <sz val="7"/>
      <name val="Arial"/>
      <family val="2"/>
    </font>
    <font>
      <sz val="7"/>
      <color indexed="10"/>
      <name val="Arial"/>
      <family val="2"/>
    </font>
    <font>
      <b/>
      <sz val="7"/>
      <color rgb="FFFF0000"/>
      <name val="Arial"/>
      <family val="2"/>
    </font>
    <font>
      <sz val="7"/>
      <name val="Arial"/>
      <family val="2"/>
    </font>
    <font>
      <b/>
      <sz val="7"/>
      <color theme="6" tint="-0.249977111117893"/>
      <name val="Arial"/>
      <family val="2"/>
    </font>
    <font>
      <sz val="2"/>
      <name val="Arial"/>
      <family val="2"/>
    </font>
    <font>
      <sz val="10"/>
      <name val="Arial"/>
      <family val="2"/>
    </font>
    <font>
      <b/>
      <sz val="8"/>
      <color theme="3" tint="0.39997558519241921"/>
      <name val="Arial"/>
      <family val="2"/>
    </font>
    <font>
      <b/>
      <sz val="7"/>
      <color rgb="FF7030A0"/>
      <name val="Arial"/>
      <family val="2"/>
    </font>
    <font>
      <sz val="9"/>
      <name val="Arial"/>
      <family val="2"/>
    </font>
    <font>
      <sz val="10"/>
      <color indexed="8"/>
      <name val="Arial"/>
      <family val="2"/>
    </font>
    <font>
      <sz val="8"/>
      <color indexed="8"/>
      <name val="Calibri"/>
      <family val="2"/>
    </font>
    <font>
      <sz val="7"/>
      <color indexed="8"/>
      <name val="Calibri"/>
      <family val="2"/>
    </font>
    <font>
      <b/>
      <sz val="9"/>
      <name val="Arial"/>
      <family val="2"/>
    </font>
    <font>
      <sz val="8"/>
      <color rgb="FF7030A0"/>
      <name val="Arial"/>
      <family val="2"/>
    </font>
    <font>
      <b/>
      <sz val="10"/>
      <name val="Arial"/>
      <family val="2"/>
    </font>
    <font>
      <b/>
      <sz val="9"/>
      <color rgb="FF7030A0"/>
      <name val="Arial"/>
      <family val="2"/>
    </font>
    <font>
      <b/>
      <sz val="8"/>
      <color indexed="8"/>
      <name val="Calibri"/>
      <family val="2"/>
    </font>
    <font>
      <b/>
      <sz val="7"/>
      <color indexed="8"/>
      <name val="Calibri"/>
      <family val="2"/>
    </font>
    <font>
      <b/>
      <sz val="9"/>
      <color indexed="8"/>
      <name val="Calibri"/>
      <family val="2"/>
    </font>
    <font>
      <sz val="11"/>
      <color indexed="8"/>
      <name val="Calibri"/>
      <family val="2"/>
    </font>
    <font>
      <b/>
      <sz val="8"/>
      <color rgb="FF7030A0"/>
      <name val="Calibri"/>
      <family val="2"/>
    </font>
    <font>
      <b/>
      <sz val="12"/>
      <color theme="1"/>
      <name val="Calibri"/>
      <family val="2"/>
      <scheme val="minor"/>
    </font>
    <font>
      <sz val="10"/>
      <color theme="1"/>
      <name val="Arial"/>
      <family val="2"/>
    </font>
    <font>
      <b/>
      <sz val="10"/>
      <color rgb="FF7030A0"/>
      <name val="Arial"/>
      <family val="2"/>
    </font>
    <font>
      <b/>
      <sz val="10"/>
      <color rgb="FF00B050"/>
      <name val="Arial"/>
      <family val="2"/>
    </font>
    <font>
      <b/>
      <sz val="10"/>
      <color rgb="FFFF0000"/>
      <name val="Arial"/>
      <family val="2"/>
    </font>
    <font>
      <b/>
      <sz val="10"/>
      <color rgb="FF9900CC"/>
      <name val="Arial"/>
      <family val="2"/>
    </font>
    <font>
      <sz val="9"/>
      <color indexed="10"/>
      <name val="Arial"/>
      <family val="2"/>
    </font>
    <font>
      <b/>
      <sz val="10"/>
      <color indexed="8"/>
      <name val="Arial"/>
      <family val="2"/>
    </font>
  </fonts>
  <fills count="4">
    <fill>
      <patternFill patternType="none"/>
    </fill>
    <fill>
      <patternFill patternType="gray125"/>
    </fill>
    <fill>
      <patternFill patternType="solid">
        <fgColor indexed="22"/>
        <bgColor indexed="0"/>
      </patternFill>
    </fill>
    <fill>
      <patternFill patternType="solid">
        <fgColor rgb="FFFFFF00"/>
        <bgColor indexed="64"/>
      </patternFill>
    </fill>
  </fills>
  <borders count="5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thin">
        <color indexed="64"/>
      </left>
      <right/>
      <top/>
      <bottom style="double">
        <color indexed="64"/>
      </bottom>
      <diagonal/>
    </border>
    <border>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style="double">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4">
    <xf numFmtId="0" fontId="0" fillId="0" borderId="0"/>
    <xf numFmtId="0" fontId="18" fillId="0" borderId="0"/>
    <xf numFmtId="0" fontId="18" fillId="0" borderId="0"/>
    <xf numFmtId="0" fontId="18" fillId="0" borderId="0"/>
  </cellStyleXfs>
  <cellXfs count="522">
    <xf numFmtId="0" fontId="0" fillId="0" borderId="0" xfId="0"/>
    <xf numFmtId="0" fontId="1" fillId="0" borderId="1" xfId="0" applyFont="1" applyFill="1" applyBorder="1"/>
    <xf numFmtId="0" fontId="2" fillId="0" borderId="2" xfId="0" applyFont="1" applyFill="1" applyBorder="1" applyAlignment="1">
      <alignment horizontal="center"/>
    </xf>
    <xf numFmtId="0" fontId="2" fillId="0" borderId="3" xfId="0" applyFont="1" applyFill="1" applyBorder="1" applyAlignment="1">
      <alignment horizontal="center"/>
    </xf>
    <xf numFmtId="0" fontId="1" fillId="0" borderId="3" xfId="0" applyFont="1" applyBorder="1" applyAlignment="1">
      <alignment horizontal="center"/>
    </xf>
    <xf numFmtId="0" fontId="1" fillId="0" borderId="7" xfId="0" applyFont="1" applyFill="1" applyBorder="1" applyAlignment="1">
      <alignment horizontal="center"/>
    </xf>
    <xf numFmtId="0" fontId="1" fillId="0" borderId="0" xfId="0" applyFont="1" applyFill="1" applyBorder="1" applyAlignment="1">
      <alignment horizontal="center"/>
    </xf>
    <xf numFmtId="0" fontId="1" fillId="0" borderId="8" xfId="0" applyFont="1" applyBorder="1" applyAlignment="1">
      <alignment horizontal="center"/>
    </xf>
    <xf numFmtId="164" fontId="1" fillId="0" borderId="9" xfId="0" applyNumberFormat="1" applyFont="1" applyFill="1" applyBorder="1" applyAlignment="1">
      <alignment horizontal="center"/>
    </xf>
    <xf numFmtId="164" fontId="1" fillId="0" borderId="10" xfId="0" applyNumberFormat="1" applyFont="1" applyFill="1" applyBorder="1" applyAlignment="1">
      <alignment horizontal="center"/>
    </xf>
    <xf numFmtId="164" fontId="1" fillId="0" borderId="11" xfId="0" applyNumberFormat="1" applyFont="1" applyBorder="1" applyAlignment="1">
      <alignment horizontal="center"/>
    </xf>
    <xf numFmtId="164" fontId="1" fillId="0" borderId="9" xfId="0" applyNumberFormat="1" applyFont="1" applyBorder="1" applyAlignment="1">
      <alignment horizontal="center"/>
    </xf>
    <xf numFmtId="164" fontId="1" fillId="0" borderId="10" xfId="0" applyNumberFormat="1" applyFont="1" applyBorder="1" applyAlignment="1">
      <alignment horizontal="center"/>
    </xf>
    <xf numFmtId="164" fontId="1" fillId="0" borderId="12" xfId="0" applyNumberFormat="1" applyFont="1" applyBorder="1" applyAlignment="1">
      <alignment horizontal="center"/>
    </xf>
    <xf numFmtId="0" fontId="3" fillId="0" borderId="0" xfId="0" applyFont="1"/>
    <xf numFmtId="0" fontId="2" fillId="0" borderId="0" xfId="0" quotePrefix="1" applyNumberFormat="1" applyFont="1" applyAlignment="1">
      <alignment horizontal="center"/>
    </xf>
    <xf numFmtId="0" fontId="2" fillId="0" borderId="13" xfId="0" quotePrefix="1" applyNumberFormat="1" applyFont="1" applyBorder="1" applyAlignment="1">
      <alignment horizontal="center"/>
    </xf>
    <xf numFmtId="0" fontId="1" fillId="0" borderId="13" xfId="0" quotePrefix="1" applyFont="1" applyBorder="1" applyAlignment="1">
      <alignment horizontal="center"/>
    </xf>
    <xf numFmtId="0" fontId="1" fillId="0" borderId="0" xfId="0" quotePrefix="1" applyNumberFormat="1" applyFont="1"/>
    <xf numFmtId="0" fontId="1" fillId="0" borderId="0" xfId="0" quotePrefix="1" applyFont="1" applyBorder="1" applyAlignment="1">
      <alignment horizontal="center"/>
    </xf>
    <xf numFmtId="0" fontId="1" fillId="0" borderId="1" xfId="0" quotePrefix="1" applyNumberFormat="1" applyFont="1" applyFill="1" applyBorder="1"/>
    <xf numFmtId="0" fontId="1" fillId="0" borderId="2" xfId="0" applyNumberFormat="1" applyFont="1" applyBorder="1" applyAlignment="1">
      <alignment horizontal="left"/>
    </xf>
    <xf numFmtId="165" fontId="4" fillId="0" borderId="2" xfId="0" quotePrefix="1" applyNumberFormat="1" applyFont="1" applyBorder="1" applyAlignment="1">
      <alignment horizontal="center"/>
    </xf>
    <xf numFmtId="0" fontId="5" fillId="0" borderId="14" xfId="0" quotePrefix="1" applyFont="1" applyBorder="1" applyAlignment="1">
      <alignment horizontal="center"/>
    </xf>
    <xf numFmtId="0" fontId="6" fillId="0" borderId="14" xfId="0" quotePrefix="1" applyFont="1" applyBorder="1" applyAlignment="1">
      <alignment horizontal="center"/>
    </xf>
    <xf numFmtId="0" fontId="4" fillId="0" borderId="2" xfId="0" applyNumberFormat="1" applyFont="1" applyBorder="1"/>
    <xf numFmtId="0" fontId="3" fillId="0" borderId="2" xfId="0" quotePrefix="1" applyNumberFormat="1" applyFont="1" applyBorder="1"/>
    <xf numFmtId="0" fontId="1" fillId="0" borderId="2" xfId="0" applyNumberFormat="1" applyFont="1" applyBorder="1"/>
    <xf numFmtId="0" fontId="1" fillId="0" borderId="3" xfId="0" applyNumberFormat="1" applyFont="1" applyBorder="1"/>
    <xf numFmtId="0" fontId="4" fillId="0" borderId="2" xfId="0" quotePrefix="1" applyNumberFormat="1" applyFont="1" applyBorder="1"/>
    <xf numFmtId="0" fontId="3" fillId="0" borderId="3" xfId="0" quotePrefix="1" applyNumberFormat="1" applyFont="1" applyBorder="1"/>
    <xf numFmtId="0" fontId="1" fillId="0" borderId="2" xfId="0" quotePrefix="1" applyNumberFormat="1" applyFont="1" applyBorder="1"/>
    <xf numFmtId="0" fontId="1" fillId="0" borderId="3" xfId="0" quotePrefix="1" applyNumberFormat="1" applyFont="1" applyBorder="1"/>
    <xf numFmtId="0" fontId="1" fillId="0" borderId="7" xfId="0" quotePrefix="1" applyNumberFormat="1" applyFont="1" applyFill="1" applyBorder="1"/>
    <xf numFmtId="0" fontId="1" fillId="0" borderId="0" xfId="0" applyNumberFormat="1" applyFont="1" applyBorder="1" applyAlignment="1">
      <alignment horizontal="left"/>
    </xf>
    <xf numFmtId="165" fontId="4" fillId="0" borderId="0" xfId="0" quotePrefix="1" applyNumberFormat="1" applyFont="1" applyBorder="1" applyAlignment="1">
      <alignment horizontal="center"/>
    </xf>
    <xf numFmtId="0" fontId="5" fillId="0" borderId="8" xfId="0" quotePrefix="1" applyFont="1" applyBorder="1" applyAlignment="1">
      <alignment horizontal="center"/>
    </xf>
    <xf numFmtId="0" fontId="6" fillId="0" borderId="8" xfId="0" quotePrefix="1" applyFont="1" applyBorder="1" applyAlignment="1">
      <alignment horizontal="center"/>
    </xf>
    <xf numFmtId="0" fontId="1" fillId="0" borderId="0" xfId="0" quotePrefix="1" applyNumberFormat="1" applyFont="1" applyBorder="1"/>
    <xf numFmtId="0" fontId="1" fillId="0" borderId="0" xfId="0" applyNumberFormat="1" applyFont="1" applyBorder="1"/>
    <xf numFmtId="0" fontId="3" fillId="0" borderId="15" xfId="0" quotePrefix="1" applyNumberFormat="1" applyFont="1" applyBorder="1"/>
    <xf numFmtId="0" fontId="4" fillId="0" borderId="0" xfId="0" quotePrefix="1" applyNumberFormat="1" applyFont="1" applyBorder="1"/>
    <xf numFmtId="0" fontId="3" fillId="0" borderId="0" xfId="0" quotePrefix="1" applyNumberFormat="1" applyFont="1" applyBorder="1"/>
    <xf numFmtId="0" fontId="1" fillId="0" borderId="15" xfId="0" quotePrefix="1" applyNumberFormat="1" applyFont="1" applyBorder="1"/>
    <xf numFmtId="0" fontId="1" fillId="0" borderId="15" xfId="0" applyNumberFormat="1" applyFont="1" applyBorder="1"/>
    <xf numFmtId="166" fontId="5" fillId="0" borderId="8" xfId="0" quotePrefix="1" applyNumberFormat="1" applyFont="1" applyBorder="1" applyAlignment="1">
      <alignment horizontal="center"/>
    </xf>
    <xf numFmtId="166" fontId="6" fillId="0" borderId="8" xfId="0" quotePrefix="1" applyNumberFormat="1" applyFont="1" applyBorder="1" applyAlignment="1">
      <alignment horizontal="center"/>
    </xf>
    <xf numFmtId="2" fontId="1" fillId="0" borderId="0" xfId="0" quotePrefix="1" applyNumberFormat="1" applyFont="1" applyBorder="1"/>
    <xf numFmtId="2" fontId="4" fillId="0" borderId="0" xfId="0" quotePrefix="1" applyNumberFormat="1" applyFont="1" applyBorder="1"/>
    <xf numFmtId="166" fontId="1" fillId="0" borderId="0" xfId="0" quotePrefix="1" applyNumberFormat="1" applyFont="1" applyBorder="1"/>
    <xf numFmtId="0" fontId="1" fillId="0" borderId="7" xfId="0" applyNumberFormat="1" applyFont="1" applyFill="1" applyBorder="1"/>
    <xf numFmtId="165" fontId="4" fillId="0" borderId="0" xfId="0" applyNumberFormat="1" applyFont="1"/>
    <xf numFmtId="0" fontId="1" fillId="0" borderId="0" xfId="0" applyNumberFormat="1" applyFont="1" applyBorder="1" applyAlignment="1">
      <alignment horizontal="right"/>
    </xf>
    <xf numFmtId="0" fontId="4" fillId="0" borderId="0" xfId="0" applyNumberFormat="1" applyFont="1" applyBorder="1" applyAlignment="1">
      <alignment horizontal="right"/>
    </xf>
    <xf numFmtId="0" fontId="5" fillId="0" borderId="8" xfId="0" applyFont="1" applyBorder="1" applyAlignment="1">
      <alignment horizontal="center"/>
    </xf>
    <xf numFmtId="0" fontId="6" fillId="0" borderId="8" xfId="0" applyFont="1" applyBorder="1" applyAlignment="1">
      <alignment horizontal="center"/>
    </xf>
    <xf numFmtId="0" fontId="5" fillId="0" borderId="8" xfId="0" quotePrefix="1" applyFont="1" applyFill="1" applyBorder="1" applyAlignment="1">
      <alignment horizontal="center"/>
    </xf>
    <xf numFmtId="0" fontId="6" fillId="0" borderId="8" xfId="0" quotePrefix="1" applyFont="1" applyFill="1" applyBorder="1" applyAlignment="1">
      <alignment horizontal="center"/>
    </xf>
    <xf numFmtId="0" fontId="6" fillId="0" borderId="0" xfId="0" quotePrefix="1" applyNumberFormat="1" applyFont="1" applyBorder="1"/>
    <xf numFmtId="0" fontId="7" fillId="0" borderId="0" xfId="0" quotePrefix="1" applyNumberFormat="1" applyFont="1" applyBorder="1"/>
    <xf numFmtId="0" fontId="1" fillId="0" borderId="16" xfId="0" quotePrefix="1" applyNumberFormat="1" applyFont="1" applyFill="1" applyBorder="1"/>
    <xf numFmtId="0" fontId="1" fillId="0" borderId="17" xfId="0" applyNumberFormat="1" applyFont="1" applyBorder="1" applyAlignment="1">
      <alignment horizontal="left"/>
    </xf>
    <xf numFmtId="165" fontId="4" fillId="0" borderId="17" xfId="0" quotePrefix="1" applyNumberFormat="1" applyFont="1" applyBorder="1" applyAlignment="1">
      <alignment horizontal="center"/>
    </xf>
    <xf numFmtId="0" fontId="5" fillId="0" borderId="18" xfId="0" quotePrefix="1" applyFont="1" applyBorder="1" applyAlignment="1">
      <alignment horizontal="center"/>
    </xf>
    <xf numFmtId="0" fontId="6" fillId="0" borderId="18" xfId="0" quotePrefix="1" applyFont="1" applyBorder="1" applyAlignment="1">
      <alignment horizontal="center"/>
    </xf>
    <xf numFmtId="0" fontId="1" fillId="0" borderId="17" xfId="0" applyNumberFormat="1" applyFont="1" applyBorder="1"/>
    <xf numFmtId="0" fontId="1" fillId="0" borderId="17" xfId="0" quotePrefix="1" applyNumberFormat="1" applyFont="1" applyBorder="1"/>
    <xf numFmtId="0" fontId="1" fillId="0" borderId="19" xfId="0" quotePrefix="1" applyNumberFormat="1" applyFont="1" applyBorder="1"/>
    <xf numFmtId="0" fontId="1" fillId="0" borderId="19" xfId="0" applyNumberFormat="1" applyFont="1" applyBorder="1"/>
    <xf numFmtId="0" fontId="2" fillId="0" borderId="0" xfId="0" quotePrefix="1" applyNumberFormat="1" applyFont="1" applyAlignment="1">
      <alignment horizontal="left"/>
    </xf>
    <xf numFmtId="2" fontId="2" fillId="0" borderId="0" xfId="0" quotePrefix="1" applyNumberFormat="1" applyFont="1" applyAlignment="1">
      <alignment horizontal="center"/>
    </xf>
    <xf numFmtId="0" fontId="3" fillId="0" borderId="0" xfId="0" applyFont="1" applyFill="1"/>
    <xf numFmtId="0" fontId="1" fillId="0" borderId="1" xfId="0" quotePrefix="1" applyNumberFormat="1" applyFont="1" applyBorder="1"/>
    <xf numFmtId="165" fontId="5" fillId="0" borderId="14" xfId="0" applyNumberFormat="1" applyFont="1" applyBorder="1" applyAlignment="1">
      <alignment horizontal="center"/>
    </xf>
    <xf numFmtId="167" fontId="1" fillId="0" borderId="2" xfId="0" quotePrefix="1" applyNumberFormat="1" applyFont="1" applyBorder="1"/>
    <xf numFmtId="167" fontId="1" fillId="0" borderId="2" xfId="0" applyNumberFormat="1" applyFont="1" applyBorder="1"/>
    <xf numFmtId="167" fontId="1" fillId="0" borderId="3" xfId="0" quotePrefix="1" applyNumberFormat="1" applyFont="1" applyBorder="1"/>
    <xf numFmtId="0" fontId="1" fillId="0" borderId="7" xfId="0" quotePrefix="1" applyNumberFormat="1" applyFont="1" applyBorder="1"/>
    <xf numFmtId="165" fontId="5" fillId="0" borderId="8" xfId="0" applyNumberFormat="1" applyFont="1" applyBorder="1" applyAlignment="1">
      <alignment horizontal="center"/>
    </xf>
    <xf numFmtId="167" fontId="6" fillId="0" borderId="0" xfId="0" quotePrefix="1" applyNumberFormat="1" applyFont="1" applyBorder="1"/>
    <xf numFmtId="167" fontId="1" fillId="0" borderId="0" xfId="0" quotePrefix="1" applyNumberFormat="1" applyFont="1" applyBorder="1"/>
    <xf numFmtId="167" fontId="1" fillId="0" borderId="0" xfId="0" applyNumberFormat="1" applyFont="1" applyBorder="1"/>
    <xf numFmtId="167" fontId="1" fillId="0" borderId="15" xfId="0" quotePrefix="1" applyNumberFormat="1" applyFont="1" applyBorder="1"/>
    <xf numFmtId="165" fontId="1" fillId="0" borderId="0" xfId="0" quotePrefix="1" applyNumberFormat="1" applyFont="1" applyBorder="1"/>
    <xf numFmtId="165" fontId="4" fillId="0" borderId="0" xfId="0" applyNumberFormat="1" applyFont="1" applyBorder="1"/>
    <xf numFmtId="165" fontId="5" fillId="0" borderId="8" xfId="0" quotePrefix="1" applyNumberFormat="1" applyFont="1" applyBorder="1" applyAlignment="1">
      <alignment horizontal="center"/>
    </xf>
    <xf numFmtId="167" fontId="3" fillId="0" borderId="0" xfId="0" quotePrefix="1" applyNumberFormat="1" applyFont="1" applyBorder="1"/>
    <xf numFmtId="167" fontId="1" fillId="0" borderId="15" xfId="0" applyNumberFormat="1" applyFont="1" applyBorder="1"/>
    <xf numFmtId="167" fontId="4" fillId="0" borderId="0" xfId="0" quotePrefix="1" applyNumberFormat="1" applyFont="1" applyBorder="1"/>
    <xf numFmtId="0" fontId="1" fillId="0" borderId="16" xfId="0" quotePrefix="1" applyNumberFormat="1" applyFont="1" applyBorder="1"/>
    <xf numFmtId="165" fontId="5" fillId="0" borderId="18" xfId="0" applyNumberFormat="1" applyFont="1" applyBorder="1" applyAlignment="1">
      <alignment horizontal="center"/>
    </xf>
    <xf numFmtId="0" fontId="3" fillId="0" borderId="17" xfId="0" quotePrefix="1" applyNumberFormat="1" applyFont="1" applyBorder="1"/>
    <xf numFmtId="167" fontId="1" fillId="0" borderId="17" xfId="0" quotePrefix="1" applyNumberFormat="1" applyFont="1" applyBorder="1"/>
    <xf numFmtId="167" fontId="1" fillId="0" borderId="17" xfId="0" applyNumberFormat="1" applyFont="1" applyBorder="1"/>
    <xf numFmtId="167" fontId="1" fillId="0" borderId="19" xfId="0" quotePrefix="1" applyNumberFormat="1" applyFont="1" applyBorder="1"/>
    <xf numFmtId="0" fontId="8" fillId="0" borderId="0" xfId="0" applyFont="1"/>
    <xf numFmtId="0" fontId="9" fillId="0" borderId="0" xfId="0" quotePrefix="1" applyNumberFormat="1" applyFont="1" applyAlignment="1">
      <alignment horizontal="center"/>
    </xf>
    <xf numFmtId="0" fontId="10" fillId="0" borderId="0" xfId="0" applyFont="1" applyBorder="1" applyAlignment="1">
      <alignment horizontal="center"/>
    </xf>
    <xf numFmtId="0" fontId="11" fillId="0" borderId="0" xfId="0" applyFont="1" applyBorder="1" applyAlignment="1">
      <alignment horizontal="center"/>
    </xf>
    <xf numFmtId="0" fontId="11" fillId="0" borderId="0" xfId="0" quotePrefix="1" applyNumberFormat="1" applyFont="1"/>
    <xf numFmtId="0" fontId="8" fillId="0" borderId="0" xfId="0" applyFont="1" applyFill="1"/>
    <xf numFmtId="0" fontId="11" fillId="0" borderId="1" xfId="0" quotePrefix="1" applyNumberFormat="1" applyFont="1" applyBorder="1"/>
    <xf numFmtId="0" fontId="1" fillId="0" borderId="2" xfId="0" applyFont="1" applyBorder="1" applyAlignment="1">
      <alignment horizontal="left" vertical="center"/>
    </xf>
    <xf numFmtId="166" fontId="4" fillId="0" borderId="3" xfId="0" quotePrefix="1" applyNumberFormat="1" applyFont="1" applyBorder="1" applyAlignment="1">
      <alignment horizontal="left" vertical="center"/>
    </xf>
    <xf numFmtId="168" fontId="10" fillId="0" borderId="14" xfId="0" quotePrefix="1" applyNumberFormat="1" applyFont="1" applyBorder="1" applyAlignment="1">
      <alignment horizontal="center"/>
    </xf>
    <xf numFmtId="0" fontId="12" fillId="0" borderId="3" xfId="0" quotePrefix="1" applyFont="1" applyBorder="1" applyAlignment="1">
      <alignment horizontal="center"/>
    </xf>
    <xf numFmtId="0" fontId="11" fillId="0" borderId="2" xfId="0" quotePrefix="1" applyNumberFormat="1" applyFont="1" applyBorder="1"/>
    <xf numFmtId="0" fontId="11" fillId="0" borderId="2" xfId="0" quotePrefix="1" applyNumberFormat="1" applyFont="1" applyBorder="1" applyAlignment="1">
      <alignment horizontal="left"/>
    </xf>
    <xf numFmtId="0" fontId="0" fillId="0" borderId="3" xfId="0" applyBorder="1"/>
    <xf numFmtId="0" fontId="11" fillId="0" borderId="3" xfId="0" quotePrefix="1" applyNumberFormat="1" applyFont="1" applyBorder="1" applyAlignment="1">
      <alignment horizontal="left"/>
    </xf>
    <xf numFmtId="0" fontId="11" fillId="0" borderId="2" xfId="0" applyNumberFormat="1" applyFont="1" applyBorder="1"/>
    <xf numFmtId="0" fontId="11" fillId="0" borderId="7" xfId="0" quotePrefix="1" applyNumberFormat="1" applyFont="1" applyBorder="1"/>
    <xf numFmtId="0" fontId="1" fillId="0" borderId="0" xfId="0" applyFont="1" applyAlignment="1">
      <alignment horizontal="left" vertical="center"/>
    </xf>
    <xf numFmtId="166" fontId="4" fillId="0" borderId="0" xfId="0" quotePrefix="1" applyNumberFormat="1" applyFont="1" applyAlignment="1">
      <alignment horizontal="left" vertical="center"/>
    </xf>
    <xf numFmtId="168" fontId="10" fillId="0" borderId="8" xfId="0" quotePrefix="1" applyNumberFormat="1" applyFont="1" applyBorder="1" applyAlignment="1">
      <alignment horizontal="center"/>
    </xf>
    <xf numFmtId="0" fontId="12" fillId="0" borderId="15" xfId="0" quotePrefix="1" applyFont="1" applyBorder="1" applyAlignment="1">
      <alignment horizontal="center"/>
    </xf>
    <xf numFmtId="0" fontId="11" fillId="0" borderId="0" xfId="0" quotePrefix="1" applyNumberFormat="1" applyFont="1" applyBorder="1"/>
    <xf numFmtId="0" fontId="11" fillId="0" borderId="0" xfId="0" quotePrefix="1" applyNumberFormat="1" applyFont="1" applyBorder="1" applyAlignment="1">
      <alignment horizontal="left"/>
    </xf>
    <xf numFmtId="0" fontId="0" fillId="0" borderId="15" xfId="0" applyBorder="1"/>
    <xf numFmtId="0" fontId="11" fillId="0" borderId="15" xfId="0" quotePrefix="1" applyNumberFormat="1" applyFont="1" applyBorder="1" applyAlignment="1">
      <alignment horizontal="left"/>
    </xf>
    <xf numFmtId="0" fontId="11" fillId="0" borderId="0" xfId="0" applyNumberFormat="1" applyFont="1" applyBorder="1"/>
    <xf numFmtId="166" fontId="4" fillId="0" borderId="0" xfId="0" applyNumberFormat="1" applyFont="1" applyAlignment="1">
      <alignment horizontal="left" vertical="center"/>
    </xf>
    <xf numFmtId="168" fontId="10" fillId="0" borderId="8" xfId="0" applyNumberFormat="1" applyFont="1" applyBorder="1" applyAlignment="1">
      <alignment horizontal="center"/>
    </xf>
    <xf numFmtId="0" fontId="11" fillId="0" borderId="7" xfId="0" applyNumberFormat="1" applyFont="1" applyBorder="1"/>
    <xf numFmtId="0" fontId="11" fillId="0" borderId="0" xfId="0" applyNumberFormat="1" applyFont="1" applyBorder="1" applyAlignment="1">
      <alignment horizontal="right"/>
    </xf>
    <xf numFmtId="0" fontId="11" fillId="0" borderId="0" xfId="0" applyNumberFormat="1" applyFont="1" applyBorder="1" applyAlignment="1">
      <alignment horizontal="left"/>
    </xf>
    <xf numFmtId="0" fontId="11" fillId="0" borderId="15" xfId="0" applyNumberFormat="1" applyFont="1" applyBorder="1" applyAlignment="1">
      <alignment horizontal="left"/>
    </xf>
    <xf numFmtId="168" fontId="10" fillId="0" borderId="8" xfId="0" applyNumberFormat="1" applyFont="1" applyFill="1" applyBorder="1" applyAlignment="1">
      <alignment horizontal="center"/>
    </xf>
    <xf numFmtId="0" fontId="11" fillId="0" borderId="15" xfId="0" quotePrefix="1" applyNumberFormat="1" applyFont="1" applyBorder="1"/>
    <xf numFmtId="168" fontId="10" fillId="0" borderId="8" xfId="0" quotePrefix="1" applyNumberFormat="1" applyFont="1" applyFill="1" applyBorder="1" applyAlignment="1">
      <alignment horizontal="center"/>
    </xf>
    <xf numFmtId="0" fontId="11" fillId="0" borderId="16" xfId="0" quotePrefix="1" applyNumberFormat="1" applyFont="1" applyBorder="1"/>
    <xf numFmtId="0" fontId="1" fillId="0" borderId="17" xfId="0" applyFont="1" applyBorder="1" applyAlignment="1">
      <alignment horizontal="left" vertical="center"/>
    </xf>
    <xf numFmtId="166" fontId="4" fillId="0" borderId="19" xfId="0" applyNumberFormat="1" applyFont="1" applyBorder="1" applyAlignment="1">
      <alignment horizontal="left" vertical="center"/>
    </xf>
    <xf numFmtId="168" fontId="10" fillId="0" borderId="18" xfId="0" quotePrefix="1" applyNumberFormat="1" applyFont="1" applyBorder="1" applyAlignment="1">
      <alignment horizontal="center"/>
    </xf>
    <xf numFmtId="0" fontId="12" fillId="0" borderId="19" xfId="0" quotePrefix="1" applyFont="1" applyBorder="1" applyAlignment="1">
      <alignment horizontal="center"/>
    </xf>
    <xf numFmtId="0" fontId="11" fillId="0" borderId="17" xfId="0" quotePrefix="1" applyNumberFormat="1" applyFont="1" applyBorder="1"/>
    <xf numFmtId="0" fontId="0" fillId="0" borderId="19" xfId="0" applyBorder="1"/>
    <xf numFmtId="0" fontId="11" fillId="0" borderId="19" xfId="0" quotePrefix="1" applyNumberFormat="1" applyFont="1" applyBorder="1"/>
    <xf numFmtId="0" fontId="11" fillId="0" borderId="17" xfId="0" applyNumberFormat="1" applyFont="1" applyBorder="1"/>
    <xf numFmtId="0" fontId="11" fillId="0" borderId="0" xfId="0" applyFont="1"/>
    <xf numFmtId="0" fontId="9" fillId="0" borderId="0" xfId="0" applyFont="1" applyFill="1" applyAlignment="1">
      <alignment horizontal="center"/>
    </xf>
    <xf numFmtId="0" fontId="11" fillId="0" borderId="0" xfId="0" applyFont="1" applyAlignment="1">
      <alignment horizontal="center"/>
    </xf>
    <xf numFmtId="0" fontId="13" fillId="0" borderId="0" xfId="0" applyFont="1"/>
    <xf numFmtId="0" fontId="1" fillId="0" borderId="0" xfId="0" applyFont="1" applyFill="1" applyBorder="1"/>
    <xf numFmtId="0" fontId="1" fillId="0" borderId="0" xfId="0" applyFont="1" applyFill="1" applyAlignment="1">
      <alignment horizontal="center"/>
    </xf>
    <xf numFmtId="0" fontId="1" fillId="0" borderId="0" xfId="0" applyFont="1" applyBorder="1" applyAlignment="1">
      <alignment horizontal="center"/>
    </xf>
    <xf numFmtId="0" fontId="1" fillId="0" borderId="2" xfId="0" applyFont="1" applyFill="1" applyBorder="1" applyAlignment="1">
      <alignment horizontal="center"/>
    </xf>
    <xf numFmtId="0" fontId="1" fillId="0" borderId="3" xfId="0" applyFont="1" applyFill="1" applyBorder="1" applyAlignment="1">
      <alignment horizontal="center"/>
    </xf>
    <xf numFmtId="0" fontId="1" fillId="0" borderId="15" xfId="0" applyFont="1" applyBorder="1" applyAlignment="1">
      <alignment horizontal="center"/>
    </xf>
    <xf numFmtId="164" fontId="1" fillId="0" borderId="12" xfId="0" applyNumberFormat="1" applyFont="1" applyFill="1" applyBorder="1" applyAlignment="1">
      <alignment horizontal="center"/>
    </xf>
    <xf numFmtId="0" fontId="1" fillId="0" borderId="0" xfId="0" quotePrefix="1" applyNumberFormat="1" applyFont="1" applyAlignment="1">
      <alignment horizontal="center"/>
    </xf>
    <xf numFmtId="0" fontId="1" fillId="0" borderId="13" xfId="0" quotePrefix="1" applyNumberFormat="1" applyFont="1" applyBorder="1" applyAlignment="1">
      <alignment horizontal="center"/>
    </xf>
    <xf numFmtId="0" fontId="1" fillId="0" borderId="0" xfId="0" quotePrefix="1" applyNumberFormat="1" applyFont="1" applyBorder="1" applyAlignment="1">
      <alignment horizontal="center"/>
    </xf>
    <xf numFmtId="0" fontId="1" fillId="0" borderId="2" xfId="0" applyNumberFormat="1" applyFont="1" applyBorder="1" applyAlignment="1">
      <alignment horizontal="center"/>
    </xf>
    <xf numFmtId="0" fontId="4" fillId="0" borderId="2" xfId="0" quotePrefix="1" applyNumberFormat="1" applyFont="1" applyBorder="1" applyAlignment="1">
      <alignment horizontal="center"/>
    </xf>
    <xf numFmtId="0" fontId="1" fillId="0" borderId="0" xfId="0" applyNumberFormat="1" applyFont="1" applyBorder="1" applyAlignment="1">
      <alignment horizontal="center"/>
    </xf>
    <xf numFmtId="0" fontId="4" fillId="0" borderId="0" xfId="0" applyNumberFormat="1" applyFont="1" applyBorder="1" applyAlignment="1">
      <alignment horizontal="center"/>
    </xf>
    <xf numFmtId="0" fontId="4" fillId="0" borderId="0" xfId="0" quotePrefix="1" applyNumberFormat="1" applyFont="1" applyBorder="1" applyAlignment="1">
      <alignment horizontal="center"/>
    </xf>
    <xf numFmtId="0" fontId="14" fillId="0" borderId="15" xfId="0" applyFont="1" applyBorder="1"/>
    <xf numFmtId="0" fontId="4" fillId="0" borderId="15" xfId="0" applyNumberFormat="1" applyFont="1" applyBorder="1"/>
    <xf numFmtId="0" fontId="4" fillId="0" borderId="0" xfId="0" applyNumberFormat="1" applyFont="1" applyBorder="1"/>
    <xf numFmtId="0" fontId="1" fillId="0" borderId="17" xfId="0" applyNumberFormat="1" applyFont="1" applyBorder="1" applyAlignment="1">
      <alignment horizontal="center"/>
    </xf>
    <xf numFmtId="0" fontId="4" fillId="0" borderId="17" xfId="0" quotePrefix="1" applyNumberFormat="1" applyFont="1" applyBorder="1" applyAlignment="1">
      <alignment horizontal="center"/>
    </xf>
    <xf numFmtId="0" fontId="4" fillId="0" borderId="17" xfId="0" applyNumberFormat="1" applyFont="1" applyBorder="1"/>
    <xf numFmtId="0" fontId="4" fillId="0" borderId="17" xfId="0" quotePrefix="1" applyNumberFormat="1" applyFont="1" applyBorder="1"/>
    <xf numFmtId="0" fontId="15" fillId="0" borderId="0" xfId="0" quotePrefix="1" applyFont="1" applyBorder="1" applyAlignment="1">
      <alignment horizontal="center"/>
    </xf>
    <xf numFmtId="169" fontId="1" fillId="0" borderId="0" xfId="0" quotePrefix="1" applyNumberFormat="1" applyFont="1" applyBorder="1"/>
    <xf numFmtId="0" fontId="11" fillId="0" borderId="0" xfId="0" quotePrefix="1" applyNumberFormat="1" applyFont="1" applyAlignment="1">
      <alignment horizontal="center"/>
    </xf>
    <xf numFmtId="0" fontId="11" fillId="0" borderId="0" xfId="0" quotePrefix="1" applyNumberFormat="1" applyFont="1" applyBorder="1" applyAlignment="1">
      <alignment horizontal="center"/>
    </xf>
    <xf numFmtId="0" fontId="11" fillId="0" borderId="2" xfId="0" applyNumberFormat="1" applyFont="1" applyBorder="1" applyAlignment="1">
      <alignment horizontal="center"/>
    </xf>
    <xf numFmtId="0" fontId="16" fillId="0" borderId="2" xfId="0" quotePrefix="1" applyNumberFormat="1" applyFont="1" applyBorder="1" applyAlignment="1">
      <alignment horizontal="center"/>
    </xf>
    <xf numFmtId="0" fontId="11" fillId="0" borderId="3" xfId="0" quotePrefix="1" applyNumberFormat="1" applyFont="1" applyBorder="1"/>
    <xf numFmtId="0" fontId="11" fillId="0" borderId="0" xfId="0" applyNumberFormat="1" applyFont="1" applyBorder="1" applyAlignment="1">
      <alignment horizontal="center"/>
    </xf>
    <xf numFmtId="0" fontId="16" fillId="0" borderId="0" xfId="0" quotePrefix="1" applyNumberFormat="1" applyFont="1" applyBorder="1" applyAlignment="1">
      <alignment horizontal="center"/>
    </xf>
    <xf numFmtId="0" fontId="16" fillId="0" borderId="0" xfId="0" applyNumberFormat="1" applyFont="1" applyBorder="1" applyAlignment="1">
      <alignment horizontal="center"/>
    </xf>
    <xf numFmtId="0" fontId="17" fillId="0" borderId="0" xfId="0" applyNumberFormat="1" applyFont="1" applyBorder="1" applyAlignment="1">
      <alignment horizontal="right"/>
    </xf>
    <xf numFmtId="0" fontId="3" fillId="0" borderId="0" xfId="0" applyNumberFormat="1" applyFont="1" applyBorder="1" applyAlignment="1">
      <alignment horizontal="right"/>
    </xf>
    <xf numFmtId="0" fontId="11" fillId="0" borderId="17" xfId="0" applyNumberFormat="1" applyFont="1" applyBorder="1" applyAlignment="1">
      <alignment horizontal="center"/>
    </xf>
    <xf numFmtId="0" fontId="16" fillId="0" borderId="17" xfId="0" quotePrefix="1" applyNumberFormat="1" applyFont="1" applyBorder="1" applyAlignment="1">
      <alignment horizontal="center"/>
    </xf>
    <xf numFmtId="0" fontId="11" fillId="0" borderId="19" xfId="0" applyNumberFormat="1" applyFont="1" applyBorder="1"/>
    <xf numFmtId="0" fontId="11" fillId="0" borderId="0" xfId="0" applyFont="1" applyFill="1" applyAlignment="1">
      <alignment horizontal="center"/>
    </xf>
    <xf numFmtId="0" fontId="19" fillId="0" borderId="20" xfId="1" applyNumberFormat="1" applyFont="1" applyFill="1" applyBorder="1" applyAlignment="1">
      <alignment wrapText="1"/>
    </xf>
    <xf numFmtId="0" fontId="19" fillId="0" borderId="20" xfId="1" applyFont="1" applyFill="1" applyBorder="1" applyAlignment="1">
      <alignment wrapText="1"/>
    </xf>
    <xf numFmtId="0" fontId="20" fillId="0" borderId="20" xfId="1" applyNumberFormat="1" applyFont="1" applyFill="1" applyBorder="1" applyAlignment="1">
      <alignment wrapText="1"/>
    </xf>
    <xf numFmtId="0" fontId="20" fillId="0" borderId="20" xfId="1" applyFont="1" applyFill="1" applyBorder="1" applyAlignment="1">
      <alignment wrapText="1"/>
    </xf>
    <xf numFmtId="169" fontId="6" fillId="0" borderId="0" xfId="0" quotePrefix="1" applyNumberFormat="1" applyFont="1" applyBorder="1"/>
    <xf numFmtId="0" fontId="1" fillId="0" borderId="3" xfId="0" applyFont="1" applyBorder="1" applyAlignment="1">
      <alignment horizontal="center"/>
    </xf>
    <xf numFmtId="0" fontId="21" fillId="0" borderId="0" xfId="0" quotePrefix="1" applyNumberFormat="1" applyFont="1" applyBorder="1"/>
    <xf numFmtId="0" fontId="21" fillId="0" borderId="17" xfId="0" quotePrefix="1" applyNumberFormat="1" applyFont="1" applyBorder="1"/>
    <xf numFmtId="0" fontId="3" fillId="0" borderId="0" xfId="0" applyNumberFormat="1" applyFont="1" applyBorder="1"/>
    <xf numFmtId="0" fontId="17" fillId="0" borderId="17" xfId="0" quotePrefix="1" applyNumberFormat="1" applyFont="1" applyBorder="1"/>
    <xf numFmtId="0" fontId="22" fillId="0" borderId="2" xfId="0" quotePrefix="1" applyNumberFormat="1" applyFont="1" applyBorder="1"/>
    <xf numFmtId="0" fontId="23" fillId="0" borderId="0" xfId="0" quotePrefix="1" applyNumberFormat="1" applyFont="1" applyBorder="1"/>
    <xf numFmtId="0" fontId="1" fillId="0" borderId="0" xfId="0" applyNumberFormat="1" applyFont="1"/>
    <xf numFmtId="0" fontId="24" fillId="0" borderId="0" xfId="0" quotePrefix="1" applyNumberFormat="1" applyFont="1" applyBorder="1"/>
    <xf numFmtId="165" fontId="4" fillId="0" borderId="0" xfId="0" quotePrefix="1" applyNumberFormat="1" applyFont="1" applyBorder="1"/>
    <xf numFmtId="0" fontId="19" fillId="0" borderId="21" xfId="1" applyNumberFormat="1" applyFont="1" applyFill="1" applyBorder="1" applyAlignment="1">
      <alignment wrapText="1"/>
    </xf>
    <xf numFmtId="0" fontId="19" fillId="0" borderId="22" xfId="1" applyFont="1" applyFill="1" applyBorder="1" applyAlignment="1">
      <alignment wrapText="1"/>
    </xf>
    <xf numFmtId="0" fontId="19" fillId="0" borderId="23" xfId="1" applyNumberFormat="1" applyFont="1" applyFill="1" applyBorder="1" applyAlignment="1">
      <alignment wrapText="1"/>
    </xf>
    <xf numFmtId="0" fontId="19" fillId="0" borderId="24" xfId="1" applyFont="1" applyFill="1" applyBorder="1" applyAlignment="1">
      <alignment wrapText="1"/>
    </xf>
    <xf numFmtId="0" fontId="20" fillId="0" borderId="23" xfId="1" applyNumberFormat="1" applyFont="1" applyFill="1" applyBorder="1" applyAlignment="1">
      <alignment wrapText="1"/>
    </xf>
    <xf numFmtId="0" fontId="20" fillId="0" borderId="24" xfId="1" applyFont="1" applyFill="1" applyBorder="1" applyAlignment="1">
      <alignment wrapText="1"/>
    </xf>
    <xf numFmtId="0" fontId="20" fillId="0" borderId="21" xfId="1" applyNumberFormat="1" applyFont="1" applyFill="1" applyBorder="1" applyAlignment="1">
      <alignment wrapText="1"/>
    </xf>
    <xf numFmtId="0" fontId="20" fillId="0" borderId="22" xfId="1" applyFont="1" applyFill="1" applyBorder="1" applyAlignment="1">
      <alignment wrapText="1"/>
    </xf>
    <xf numFmtId="169" fontId="19" fillId="0" borderId="20" xfId="1" applyNumberFormat="1" applyFont="1" applyFill="1" applyBorder="1" applyAlignment="1">
      <alignment wrapText="1"/>
    </xf>
    <xf numFmtId="0" fontId="25" fillId="0" borderId="20" xfId="1" applyNumberFormat="1" applyFont="1" applyFill="1" applyBorder="1" applyAlignment="1">
      <alignment wrapText="1"/>
    </xf>
    <xf numFmtId="0" fontId="26" fillId="0" borderId="20" xfId="1" applyNumberFormat="1" applyFont="1" applyFill="1" applyBorder="1" applyAlignment="1">
      <alignment wrapText="1"/>
    </xf>
    <xf numFmtId="0" fontId="25" fillId="0" borderId="23" xfId="1" applyNumberFormat="1" applyFont="1" applyFill="1" applyBorder="1" applyAlignment="1">
      <alignment wrapText="1"/>
    </xf>
    <xf numFmtId="0" fontId="11" fillId="0" borderId="0" xfId="0" applyNumberFormat="1" applyFont="1"/>
    <xf numFmtId="0" fontId="8" fillId="0" borderId="0" xfId="0" quotePrefix="1" applyNumberFormat="1" applyFont="1" applyBorder="1"/>
    <xf numFmtId="0" fontId="6" fillId="0" borderId="20" xfId="1" applyNumberFormat="1" applyFont="1" applyFill="1" applyBorder="1" applyAlignment="1">
      <alignment wrapText="1"/>
    </xf>
    <xf numFmtId="0" fontId="1" fillId="0" borderId="0" xfId="0" applyNumberFormat="1" applyFont="1" applyFill="1" applyBorder="1"/>
    <xf numFmtId="0" fontId="29" fillId="0" borderId="20" xfId="1" applyNumberFormat="1" applyFont="1" applyFill="1" applyBorder="1" applyAlignment="1">
      <alignment wrapText="1"/>
    </xf>
    <xf numFmtId="0" fontId="0" fillId="0" borderId="0" xfId="0" applyFill="1" applyAlignment="1">
      <alignment horizontal="center"/>
    </xf>
    <xf numFmtId="0" fontId="0" fillId="0" borderId="0" xfId="0" applyFill="1"/>
    <xf numFmtId="0" fontId="14" fillId="0" borderId="26" xfId="0" applyFont="1" applyFill="1" applyBorder="1"/>
    <xf numFmtId="0" fontId="14" fillId="0" borderId="32" xfId="0" applyFont="1" applyFill="1" applyBorder="1" applyAlignment="1">
      <alignment horizontal="center"/>
    </xf>
    <xf numFmtId="164" fontId="14" fillId="0" borderId="32" xfId="0" applyNumberFormat="1" applyFont="1" applyFill="1" applyBorder="1" applyAlignment="1">
      <alignment horizontal="center"/>
    </xf>
    <xf numFmtId="164" fontId="14" fillId="0" borderId="36" xfId="0" applyNumberFormat="1" applyFont="1" applyFill="1" applyBorder="1" applyAlignment="1">
      <alignment horizontal="center"/>
    </xf>
    <xf numFmtId="164" fontId="14" fillId="0" borderId="14" xfId="0" applyNumberFormat="1" applyFont="1" applyFill="1" applyBorder="1" applyAlignment="1">
      <alignment horizontal="center"/>
    </xf>
    <xf numFmtId="164" fontId="14" fillId="0" borderId="37" xfId="0" applyNumberFormat="1" applyFont="1" applyFill="1" applyBorder="1" applyAlignment="1">
      <alignment horizontal="center"/>
    </xf>
    <xf numFmtId="0" fontId="14" fillId="0" borderId="34" xfId="0" quotePrefix="1" applyNumberFormat="1" applyFont="1" applyFill="1" applyBorder="1"/>
    <xf numFmtId="0" fontId="31" fillId="0" borderId="18" xfId="0" applyFont="1" applyFill="1" applyBorder="1" applyAlignment="1">
      <alignment horizontal="center"/>
    </xf>
    <xf numFmtId="0" fontId="14" fillId="0" borderId="18" xfId="0" applyNumberFormat="1" applyFont="1" applyFill="1" applyBorder="1" applyAlignment="1">
      <alignment horizontal="center"/>
    </xf>
    <xf numFmtId="0" fontId="33" fillId="0" borderId="18" xfId="0" quotePrefix="1" applyNumberFormat="1" applyFont="1" applyFill="1" applyBorder="1" applyAlignment="1">
      <alignment horizontal="center"/>
    </xf>
    <xf numFmtId="0" fontId="34" fillId="0" borderId="16" xfId="0" quotePrefix="1" applyFont="1" applyFill="1" applyBorder="1" applyAlignment="1">
      <alignment horizontal="center"/>
    </xf>
    <xf numFmtId="1" fontId="14" fillId="0" borderId="34" xfId="0" quotePrefix="1" applyNumberFormat="1" applyFont="1" applyFill="1" applyBorder="1" applyAlignment="1">
      <alignment horizontal="center"/>
    </xf>
    <xf numFmtId="0" fontId="14" fillId="0" borderId="35" xfId="0" applyNumberFormat="1" applyFont="1" applyFill="1" applyBorder="1" applyAlignment="1">
      <alignment horizontal="center"/>
    </xf>
    <xf numFmtId="0" fontId="14" fillId="0" borderId="38" xfId="0" quotePrefix="1" applyNumberFormat="1" applyFont="1" applyFill="1" applyBorder="1"/>
    <xf numFmtId="0" fontId="14" fillId="0" borderId="33" xfId="0" applyNumberFormat="1" applyFont="1" applyFill="1" applyBorder="1" applyAlignment="1">
      <alignment horizontal="center"/>
    </xf>
    <xf numFmtId="0" fontId="33" fillId="0" borderId="33" xfId="0" quotePrefix="1" applyNumberFormat="1" applyFont="1" applyFill="1" applyBorder="1" applyAlignment="1">
      <alignment horizontal="center"/>
    </xf>
    <xf numFmtId="0" fontId="34" fillId="0" borderId="4" xfId="0" quotePrefix="1" applyFont="1" applyFill="1" applyBorder="1" applyAlignment="1">
      <alignment horizontal="center"/>
    </xf>
    <xf numFmtId="168" fontId="14" fillId="0" borderId="38" xfId="0" quotePrefix="1" applyNumberFormat="1" applyFont="1" applyFill="1" applyBorder="1" applyAlignment="1">
      <alignment horizontal="center"/>
    </xf>
    <xf numFmtId="0" fontId="14" fillId="0" borderId="39" xfId="0" applyNumberFormat="1" applyFont="1" applyFill="1" applyBorder="1" applyAlignment="1">
      <alignment horizontal="center"/>
    </xf>
    <xf numFmtId="2" fontId="14" fillId="0" borderId="38" xfId="0" quotePrefix="1" applyNumberFormat="1" applyFont="1" applyFill="1" applyBorder="1" applyAlignment="1">
      <alignment horizontal="center"/>
    </xf>
    <xf numFmtId="165" fontId="33" fillId="0" borderId="33" xfId="0" quotePrefix="1" applyNumberFormat="1" applyFont="1" applyFill="1" applyBorder="1" applyAlignment="1">
      <alignment horizontal="center"/>
    </xf>
    <xf numFmtId="1" fontId="14" fillId="0" borderId="38" xfId="0" quotePrefix="1" applyNumberFormat="1" applyFont="1" applyFill="1" applyBorder="1" applyAlignment="1">
      <alignment horizontal="center"/>
    </xf>
    <xf numFmtId="166" fontId="14" fillId="0" borderId="38" xfId="0" quotePrefix="1" applyNumberFormat="1" applyFont="1" applyFill="1" applyBorder="1" applyAlignment="1">
      <alignment horizontal="center"/>
    </xf>
    <xf numFmtId="0" fontId="14" fillId="0" borderId="38" xfId="0" applyNumberFormat="1" applyFont="1" applyFill="1" applyBorder="1"/>
    <xf numFmtId="0" fontId="33" fillId="0" borderId="33" xfId="0" applyNumberFormat="1" applyFont="1" applyFill="1" applyBorder="1" applyAlignment="1">
      <alignment horizontal="center"/>
    </xf>
    <xf numFmtId="0" fontId="34" fillId="0" borderId="4" xfId="0" applyFont="1" applyFill="1" applyBorder="1" applyAlignment="1">
      <alignment horizontal="center"/>
    </xf>
    <xf numFmtId="0" fontId="1" fillId="0" borderId="0" xfId="0" applyNumberFormat="1" applyFont="1" applyFill="1" applyBorder="1" applyAlignment="1">
      <alignment horizontal="center"/>
    </xf>
    <xf numFmtId="1" fontId="33" fillId="0" borderId="33" xfId="0" applyNumberFormat="1" applyFont="1" applyFill="1" applyBorder="1" applyAlignment="1">
      <alignment horizontal="center"/>
    </xf>
    <xf numFmtId="0" fontId="14" fillId="0" borderId="36" xfId="0" quotePrefix="1" applyNumberFormat="1" applyFont="1" applyFill="1" applyBorder="1"/>
    <xf numFmtId="0" fontId="14" fillId="0" borderId="14" xfId="0" applyNumberFormat="1" applyFont="1" applyFill="1" applyBorder="1" applyAlignment="1">
      <alignment horizontal="center"/>
    </xf>
    <xf numFmtId="0" fontId="33" fillId="0" borderId="14" xfId="0" quotePrefix="1" applyNumberFormat="1" applyFont="1" applyFill="1" applyBorder="1" applyAlignment="1">
      <alignment horizontal="center"/>
    </xf>
    <xf numFmtId="0" fontId="34" fillId="0" borderId="1" xfId="0" quotePrefix="1" applyFont="1" applyFill="1" applyBorder="1" applyAlignment="1">
      <alignment horizontal="center"/>
    </xf>
    <xf numFmtId="166" fontId="14" fillId="0" borderId="36" xfId="0" quotePrefix="1" applyNumberFormat="1" applyFont="1" applyFill="1" applyBorder="1" applyAlignment="1">
      <alignment horizontal="center"/>
    </xf>
    <xf numFmtId="0" fontId="14" fillId="0" borderId="37" xfId="0" applyNumberFormat="1" applyFont="1" applyFill="1" applyBorder="1" applyAlignment="1">
      <alignment horizontal="center"/>
    </xf>
    <xf numFmtId="1" fontId="14" fillId="0" borderId="36" xfId="0" quotePrefix="1" applyNumberFormat="1" applyFont="1" applyFill="1" applyBorder="1" applyAlignment="1">
      <alignment horizontal="center"/>
    </xf>
    <xf numFmtId="0" fontId="33" fillId="0" borderId="18" xfId="0" applyNumberFormat="1" applyFont="1" applyFill="1" applyBorder="1" applyAlignment="1">
      <alignment horizontal="center"/>
    </xf>
    <xf numFmtId="0" fontId="14" fillId="0" borderId="27" xfId="0" applyNumberFormat="1" applyFont="1" applyFill="1" applyBorder="1" applyAlignment="1">
      <alignment horizontal="center"/>
    </xf>
    <xf numFmtId="0" fontId="14" fillId="0" borderId="41" xfId="0" applyNumberFormat="1" applyFont="1" applyFill="1" applyBorder="1" applyAlignment="1">
      <alignment horizontal="center"/>
    </xf>
    <xf numFmtId="165" fontId="14" fillId="0" borderId="19" xfId="0" quotePrefix="1" applyNumberFormat="1" applyFont="1" applyFill="1" applyBorder="1" applyAlignment="1">
      <alignment horizontal="center"/>
    </xf>
    <xf numFmtId="169" fontId="14" fillId="0" borderId="38" xfId="0" quotePrefix="1" applyNumberFormat="1" applyFont="1" applyFill="1" applyBorder="1" applyAlignment="1">
      <alignment horizontal="center"/>
    </xf>
    <xf numFmtId="167" fontId="14" fillId="0" borderId="6" xfId="0" quotePrefix="1" applyNumberFormat="1" applyFont="1" applyFill="1" applyBorder="1" applyAlignment="1">
      <alignment horizontal="center"/>
    </xf>
    <xf numFmtId="169" fontId="14" fillId="0" borderId="6" xfId="0" quotePrefix="1" applyNumberFormat="1" applyFont="1" applyFill="1" applyBorder="1" applyAlignment="1">
      <alignment horizontal="center"/>
    </xf>
    <xf numFmtId="165" fontId="14" fillId="0" borderId="38" xfId="0" quotePrefix="1" applyNumberFormat="1" applyFont="1" applyFill="1" applyBorder="1" applyAlignment="1">
      <alignment horizontal="center"/>
    </xf>
    <xf numFmtId="165" fontId="14" fillId="0" borderId="6" xfId="0" quotePrefix="1" applyNumberFormat="1" applyFont="1" applyFill="1" applyBorder="1" applyAlignment="1">
      <alignment horizontal="center"/>
    </xf>
    <xf numFmtId="168" fontId="14" fillId="0" borderId="6" xfId="0" quotePrefix="1" applyNumberFormat="1" applyFont="1" applyFill="1" applyBorder="1" applyAlignment="1">
      <alignment horizontal="center"/>
    </xf>
    <xf numFmtId="2" fontId="14" fillId="0" borderId="6" xfId="0" quotePrefix="1" applyNumberFormat="1" applyFont="1" applyFill="1" applyBorder="1" applyAlignment="1">
      <alignment horizontal="center"/>
    </xf>
    <xf numFmtId="167" fontId="14" fillId="0" borderId="38" xfId="0" quotePrefix="1" applyNumberFormat="1" applyFont="1" applyFill="1" applyBorder="1" applyAlignment="1">
      <alignment horizontal="center"/>
    </xf>
    <xf numFmtId="168" fontId="14" fillId="0" borderId="42" xfId="0" quotePrefix="1" applyNumberFormat="1" applyFont="1" applyFill="1" applyBorder="1" applyAlignment="1">
      <alignment horizontal="center"/>
    </xf>
    <xf numFmtId="0" fontId="14" fillId="0" borderId="43" xfId="0" applyNumberFormat="1" applyFont="1" applyFill="1" applyBorder="1" applyAlignment="1">
      <alignment horizontal="center"/>
    </xf>
    <xf numFmtId="0" fontId="14" fillId="0" borderId="44" xfId="0" applyNumberFormat="1" applyFont="1" applyFill="1" applyBorder="1" applyAlignment="1">
      <alignment horizontal="center"/>
    </xf>
    <xf numFmtId="168" fontId="14" fillId="0" borderId="3" xfId="0" quotePrefix="1" applyNumberFormat="1" applyFont="1" applyFill="1" applyBorder="1" applyAlignment="1">
      <alignment horizontal="center"/>
    </xf>
    <xf numFmtId="165" fontId="14" fillId="0" borderId="33" xfId="0" applyNumberFormat="1" applyFont="1" applyFill="1" applyBorder="1" applyAlignment="1">
      <alignment horizontal="center"/>
    </xf>
    <xf numFmtId="0" fontId="31" fillId="0" borderId="33" xfId="0" applyFont="1" applyFill="1" applyBorder="1" applyAlignment="1">
      <alignment horizontal="center"/>
    </xf>
    <xf numFmtId="0" fontId="14" fillId="0" borderId="42" xfId="0" quotePrefix="1" applyNumberFormat="1" applyFont="1" applyFill="1" applyBorder="1"/>
    <xf numFmtId="0" fontId="31" fillId="0" borderId="43" xfId="0" applyFont="1" applyBorder="1" applyAlignment="1">
      <alignment horizontal="center"/>
    </xf>
    <xf numFmtId="0" fontId="31" fillId="0" borderId="18" xfId="0" applyFont="1" applyBorder="1" applyAlignment="1">
      <alignment horizontal="center"/>
    </xf>
    <xf numFmtId="0" fontId="18" fillId="0" borderId="38" xfId="2" applyNumberFormat="1" applyFont="1" applyFill="1" applyBorder="1" applyAlignment="1">
      <alignment horizontal="center" wrapText="1"/>
    </xf>
    <xf numFmtId="0" fontId="31" fillId="0" borderId="35" xfId="0" applyFont="1" applyFill="1" applyBorder="1" applyAlignment="1">
      <alignment horizontal="center"/>
    </xf>
    <xf numFmtId="0" fontId="31" fillId="0" borderId="39" xfId="0" applyFont="1" applyFill="1" applyBorder="1" applyAlignment="1">
      <alignment horizontal="center"/>
    </xf>
    <xf numFmtId="0" fontId="18" fillId="0" borderId="42" xfId="2" applyNumberFormat="1" applyFont="1" applyFill="1" applyBorder="1" applyAlignment="1">
      <alignment horizontal="center" wrapText="1"/>
    </xf>
    <xf numFmtId="0" fontId="31" fillId="0" borderId="43" xfId="0" applyFont="1" applyFill="1" applyBorder="1" applyAlignment="1">
      <alignment horizontal="center"/>
    </xf>
    <xf numFmtId="0" fontId="31" fillId="0" borderId="44" xfId="0" applyFont="1" applyFill="1" applyBorder="1" applyAlignment="1">
      <alignment horizontal="center"/>
    </xf>
    <xf numFmtId="0" fontId="18" fillId="0" borderId="34" xfId="2" applyNumberFormat="1" applyFont="1" applyFill="1" applyBorder="1" applyAlignment="1">
      <alignment horizontal="center" wrapText="1"/>
    </xf>
    <xf numFmtId="166" fontId="14" fillId="0" borderId="34" xfId="0" quotePrefix="1" applyNumberFormat="1" applyFont="1" applyFill="1" applyBorder="1" applyAlignment="1">
      <alignment horizontal="center"/>
    </xf>
    <xf numFmtId="166" fontId="14" fillId="0" borderId="38" xfId="0" applyNumberFormat="1" applyFont="1" applyFill="1" applyBorder="1" applyAlignment="1">
      <alignment horizontal="center"/>
    </xf>
    <xf numFmtId="1" fontId="14" fillId="0" borderId="38" xfId="0" applyNumberFormat="1" applyFont="1" applyFill="1" applyBorder="1" applyAlignment="1">
      <alignment horizontal="center"/>
    </xf>
    <xf numFmtId="0" fontId="33" fillId="0" borderId="43" xfId="0" quotePrefix="1" applyNumberFormat="1" applyFont="1" applyFill="1" applyBorder="1" applyAlignment="1">
      <alignment horizontal="center"/>
    </xf>
    <xf numFmtId="0" fontId="34" fillId="0" borderId="45" xfId="0" quotePrefix="1" applyFont="1" applyFill="1" applyBorder="1" applyAlignment="1">
      <alignment horizontal="center"/>
    </xf>
    <xf numFmtId="2" fontId="14" fillId="0" borderId="42" xfId="0" quotePrefix="1" applyNumberFormat="1" applyFont="1" applyFill="1" applyBorder="1" applyAlignment="1">
      <alignment horizontal="center"/>
    </xf>
    <xf numFmtId="0" fontId="36" fillId="0" borderId="0" xfId="0" quotePrefix="1" applyNumberFormat="1" applyFont="1" applyAlignment="1">
      <alignment horizontal="center"/>
    </xf>
    <xf numFmtId="0" fontId="36" fillId="0" borderId="0" xfId="0" quotePrefix="1" applyNumberFormat="1" applyFont="1" applyFill="1" applyAlignment="1">
      <alignment horizontal="center"/>
    </xf>
    <xf numFmtId="0" fontId="36" fillId="0" borderId="0" xfId="0" quotePrefix="1" applyNumberFormat="1" applyFont="1" applyBorder="1" applyAlignment="1">
      <alignment horizontal="center"/>
    </xf>
    <xf numFmtId="0" fontId="36" fillId="0" borderId="0" xfId="0" quotePrefix="1" applyNumberFormat="1" applyFont="1" applyFill="1" applyBorder="1" applyAlignment="1">
      <alignment horizontal="center"/>
    </xf>
    <xf numFmtId="0" fontId="17" fillId="0" borderId="0" xfId="0" quotePrefix="1" applyFont="1" applyFill="1" applyBorder="1" applyAlignment="1">
      <alignment horizontal="center"/>
    </xf>
    <xf numFmtId="0" fontId="17" fillId="0" borderId="0" xfId="0" applyFont="1" applyFill="1" applyBorder="1"/>
    <xf numFmtId="0" fontId="17" fillId="0" borderId="0" xfId="0" applyFont="1" applyFill="1"/>
    <xf numFmtId="0" fontId="17" fillId="0" borderId="0" xfId="0" applyFont="1" applyFill="1" applyBorder="1" applyAlignment="1">
      <alignment horizontal="center"/>
    </xf>
    <xf numFmtId="166" fontId="17" fillId="0" borderId="0" xfId="0" applyNumberFormat="1" applyFont="1" applyFill="1" applyBorder="1" applyAlignment="1">
      <alignment horizontal="center"/>
    </xf>
    <xf numFmtId="0" fontId="11" fillId="0" borderId="0" xfId="0" quotePrefix="1" applyFont="1"/>
    <xf numFmtId="2" fontId="23" fillId="0" borderId="34" xfId="0" quotePrefix="1" applyNumberFormat="1" applyFont="1" applyFill="1" applyBorder="1" applyAlignment="1">
      <alignment horizontal="center"/>
    </xf>
    <xf numFmtId="2" fontId="23" fillId="0" borderId="38" xfId="0" quotePrefix="1" applyNumberFormat="1" applyFont="1" applyFill="1" applyBorder="1" applyAlignment="1">
      <alignment horizontal="center"/>
    </xf>
    <xf numFmtId="166" fontId="14" fillId="0" borderId="6" xfId="0" quotePrefix="1" applyNumberFormat="1" applyFont="1" applyFill="1" applyBorder="1" applyAlignment="1">
      <alignment horizontal="center"/>
    </xf>
    <xf numFmtId="1" fontId="14" fillId="0" borderId="46" xfId="0" quotePrefix="1" applyNumberFormat="1" applyFont="1" applyFill="1" applyBorder="1" applyAlignment="1">
      <alignment horizontal="center"/>
    </xf>
    <xf numFmtId="0" fontId="14" fillId="0" borderId="0" xfId="0" applyNumberFormat="1" applyFont="1" applyFill="1" applyBorder="1" applyAlignment="1">
      <alignment horizontal="center"/>
    </xf>
    <xf numFmtId="0" fontId="14" fillId="0" borderId="47" xfId="0" applyNumberFormat="1" applyFont="1" applyFill="1" applyBorder="1" applyAlignment="1">
      <alignment horizontal="center"/>
    </xf>
    <xf numFmtId="2" fontId="14" fillId="0" borderId="46" xfId="0" quotePrefix="1" applyNumberFormat="1" applyFont="1" applyFill="1" applyBorder="1" applyAlignment="1">
      <alignment horizontal="center"/>
    </xf>
    <xf numFmtId="168" fontId="14" fillId="0" borderId="46" xfId="0" quotePrefix="1" applyNumberFormat="1" applyFont="1" applyFill="1" applyBorder="1" applyAlignment="1">
      <alignment horizontal="center"/>
    </xf>
    <xf numFmtId="166" fontId="14" fillId="0" borderId="48" xfId="0" quotePrefix="1" applyNumberFormat="1" applyFont="1" applyFill="1" applyBorder="1" applyAlignment="1">
      <alignment horizontal="center"/>
    </xf>
    <xf numFmtId="0" fontId="14" fillId="0" borderId="49" xfId="0" applyNumberFormat="1" applyFont="1" applyFill="1" applyBorder="1" applyAlignment="1">
      <alignment horizontal="center"/>
    </xf>
    <xf numFmtId="0" fontId="14" fillId="0" borderId="50" xfId="0" applyNumberFormat="1" applyFont="1" applyFill="1" applyBorder="1" applyAlignment="1">
      <alignment horizontal="center"/>
    </xf>
    <xf numFmtId="169" fontId="14" fillId="0" borderId="46" xfId="0" quotePrefix="1" applyNumberFormat="1" applyFont="1" applyFill="1" applyBorder="1" applyAlignment="1">
      <alignment horizontal="center"/>
    </xf>
    <xf numFmtId="165" fontId="14" fillId="0" borderId="46" xfId="0" quotePrefix="1" applyNumberFormat="1" applyFont="1" applyFill="1" applyBorder="1" applyAlignment="1">
      <alignment horizontal="center"/>
    </xf>
    <xf numFmtId="167" fontId="14" fillId="0" borderId="46" xfId="0" quotePrefix="1" applyNumberFormat="1" applyFont="1" applyFill="1" applyBorder="1" applyAlignment="1">
      <alignment horizontal="center"/>
    </xf>
    <xf numFmtId="168" fontId="14" fillId="0" borderId="48" xfId="0" quotePrefix="1" applyNumberFormat="1" applyFont="1" applyFill="1" applyBorder="1" applyAlignment="1">
      <alignment horizontal="center"/>
    </xf>
    <xf numFmtId="0" fontId="18" fillId="0" borderId="46" xfId="2" applyNumberFormat="1" applyFont="1" applyFill="1" applyBorder="1" applyAlignment="1">
      <alignment horizontal="center" wrapText="1"/>
    </xf>
    <xf numFmtId="0" fontId="31" fillId="0" borderId="0" xfId="0" applyFont="1" applyFill="1" applyBorder="1" applyAlignment="1">
      <alignment horizontal="center"/>
    </xf>
    <xf numFmtId="0" fontId="31" fillId="0" borderId="47" xfId="0" applyFont="1" applyFill="1" applyBorder="1" applyAlignment="1">
      <alignment horizontal="center"/>
    </xf>
    <xf numFmtId="166" fontId="14" fillId="0" borderId="46" xfId="0" quotePrefix="1" applyNumberFormat="1" applyFont="1" applyFill="1" applyBorder="1" applyAlignment="1">
      <alignment horizontal="center"/>
    </xf>
    <xf numFmtId="166" fontId="14" fillId="0" borderId="46" xfId="0" applyNumberFormat="1" applyFont="1" applyFill="1" applyBorder="1" applyAlignment="1">
      <alignment horizontal="center"/>
    </xf>
    <xf numFmtId="1" fontId="14" fillId="0" borderId="46" xfId="0" applyNumberFormat="1" applyFont="1" applyFill="1" applyBorder="1" applyAlignment="1">
      <alignment horizontal="center"/>
    </xf>
    <xf numFmtId="2" fontId="14" fillId="0" borderId="48" xfId="0" quotePrefix="1" applyNumberFormat="1" applyFont="1" applyFill="1" applyBorder="1" applyAlignment="1">
      <alignment horizontal="center"/>
    </xf>
    <xf numFmtId="0" fontId="31" fillId="0" borderId="49" xfId="0" applyFont="1" applyFill="1" applyBorder="1" applyAlignment="1">
      <alignment horizontal="center"/>
    </xf>
    <xf numFmtId="0" fontId="31" fillId="0" borderId="50" xfId="0" applyFont="1" applyFill="1" applyBorder="1" applyAlignment="1">
      <alignment horizontal="center"/>
    </xf>
    <xf numFmtId="0" fontId="0" fillId="0" borderId="0" xfId="0" applyAlignment="1">
      <alignment horizontal="left"/>
    </xf>
    <xf numFmtId="165" fontId="14" fillId="0" borderId="40" xfId="0" quotePrefix="1" applyNumberFormat="1" applyFont="1" applyFill="1" applyBorder="1" applyAlignment="1">
      <alignment horizontal="center"/>
    </xf>
    <xf numFmtId="0" fontId="18" fillId="0" borderId="48" xfId="2" applyNumberFormat="1" applyFont="1" applyFill="1" applyBorder="1" applyAlignment="1">
      <alignment horizontal="center" wrapText="1"/>
    </xf>
    <xf numFmtId="166" fontId="35" fillId="0" borderId="43" xfId="0" applyNumberFormat="1" applyFont="1" applyFill="1" applyBorder="1" applyAlignment="1">
      <alignment horizontal="center"/>
    </xf>
    <xf numFmtId="166" fontId="35" fillId="0" borderId="33" xfId="0" applyNumberFormat="1" applyFont="1" applyFill="1" applyBorder="1" applyAlignment="1">
      <alignment horizontal="center"/>
    </xf>
    <xf numFmtId="0" fontId="35" fillId="0" borderId="43" xfId="0" applyNumberFormat="1" applyFont="1" applyFill="1" applyBorder="1" applyAlignment="1">
      <alignment horizontal="center"/>
    </xf>
    <xf numFmtId="0" fontId="32" fillId="0" borderId="18" xfId="0" applyNumberFormat="1" applyFont="1" applyFill="1" applyBorder="1" applyAlignment="1">
      <alignment horizontal="center"/>
    </xf>
    <xf numFmtId="0" fontId="32" fillId="0" borderId="33" xfId="0" applyNumberFormat="1" applyFont="1" applyFill="1" applyBorder="1" applyAlignment="1">
      <alignment horizontal="center"/>
    </xf>
    <xf numFmtId="1" fontId="32" fillId="0" borderId="33" xfId="0" applyNumberFormat="1" applyFont="1" applyFill="1" applyBorder="1" applyAlignment="1">
      <alignment horizontal="center"/>
    </xf>
    <xf numFmtId="168" fontId="32" fillId="0" borderId="33" xfId="0" applyNumberFormat="1" applyFont="1" applyFill="1" applyBorder="1" applyAlignment="1">
      <alignment horizontal="center"/>
    </xf>
    <xf numFmtId="0" fontId="32" fillId="0" borderId="14" xfId="0" applyNumberFormat="1" applyFont="1" applyFill="1" applyBorder="1" applyAlignment="1">
      <alignment horizontal="center"/>
    </xf>
    <xf numFmtId="0" fontId="35" fillId="0" borderId="33" xfId="0" applyNumberFormat="1" applyFont="1" applyFill="1" applyBorder="1" applyAlignment="1">
      <alignment horizontal="center"/>
    </xf>
    <xf numFmtId="165" fontId="32" fillId="0" borderId="33" xfId="0" applyNumberFormat="1" applyFont="1" applyFill="1" applyBorder="1" applyAlignment="1">
      <alignment horizontal="center"/>
    </xf>
    <xf numFmtId="0" fontId="28" fillId="2" borderId="25" xfId="3" applyFont="1" applyFill="1" applyBorder="1" applyAlignment="1">
      <alignment horizontal="left"/>
    </xf>
    <xf numFmtId="0" fontId="28" fillId="2" borderId="25" xfId="3" applyFont="1" applyFill="1" applyBorder="1" applyAlignment="1">
      <alignment horizontal="center"/>
    </xf>
    <xf numFmtId="171" fontId="28" fillId="0" borderId="20" xfId="3" applyNumberFormat="1" applyFont="1" applyFill="1" applyBorder="1" applyAlignment="1">
      <alignment horizontal="left" wrapText="1"/>
    </xf>
    <xf numFmtId="0" fontId="28" fillId="0" borderId="20" xfId="3" applyFont="1" applyFill="1" applyBorder="1" applyAlignment="1">
      <alignment wrapText="1"/>
    </xf>
    <xf numFmtId="0" fontId="28" fillId="0" borderId="20" xfId="3" applyFont="1" applyFill="1" applyBorder="1" applyAlignment="1">
      <alignment horizontal="right" wrapText="1"/>
    </xf>
    <xf numFmtId="170" fontId="28" fillId="0" borderId="20" xfId="3" applyNumberFormat="1" applyFont="1" applyFill="1" applyBorder="1" applyAlignment="1">
      <alignment horizontal="left" wrapText="1"/>
    </xf>
    <xf numFmtId="167" fontId="14" fillId="0" borderId="19" xfId="0" quotePrefix="1" applyNumberFormat="1" applyFont="1" applyFill="1" applyBorder="1" applyAlignment="1">
      <alignment horizontal="center"/>
    </xf>
    <xf numFmtId="2" fontId="14" fillId="0" borderId="36" xfId="0" quotePrefix="1" applyNumberFormat="1" applyFont="1" applyFill="1" applyBorder="1" applyAlignment="1">
      <alignment horizontal="center"/>
    </xf>
    <xf numFmtId="2" fontId="14" fillId="0" borderId="3" xfId="0" quotePrefix="1" applyNumberFormat="1" applyFont="1" applyFill="1" applyBorder="1" applyAlignment="1">
      <alignment horizontal="center"/>
    </xf>
    <xf numFmtId="2" fontId="1" fillId="0" borderId="0" xfId="0" applyNumberFormat="1" applyFont="1" applyFill="1" applyBorder="1" applyAlignment="1">
      <alignment horizontal="center"/>
    </xf>
    <xf numFmtId="2" fontId="0" fillId="0" borderId="0" xfId="0" applyNumberFormat="1" applyFill="1"/>
    <xf numFmtId="166" fontId="14" fillId="0" borderId="42" xfId="0" quotePrefix="1" applyNumberFormat="1" applyFont="1" applyFill="1" applyBorder="1" applyAlignment="1">
      <alignment horizontal="center"/>
    </xf>
    <xf numFmtId="167" fontId="14" fillId="0" borderId="40" xfId="0" quotePrefix="1" applyNumberFormat="1" applyFont="1" applyFill="1" applyBorder="1" applyAlignment="1">
      <alignment horizontal="center"/>
    </xf>
    <xf numFmtId="1" fontId="14" fillId="0" borderId="6" xfId="0" quotePrefix="1" applyNumberFormat="1" applyFont="1" applyFill="1" applyBorder="1" applyAlignment="1">
      <alignment horizontal="center"/>
    </xf>
    <xf numFmtId="0" fontId="34" fillId="0" borderId="39" xfId="0" quotePrefix="1" applyFont="1" applyFill="1" applyBorder="1" applyAlignment="1">
      <alignment horizontal="center"/>
    </xf>
    <xf numFmtId="166" fontId="23" fillId="0" borderId="34" xfId="0" quotePrefix="1" applyNumberFormat="1" applyFont="1" applyFill="1" applyBorder="1" applyAlignment="1">
      <alignment horizontal="center"/>
    </xf>
    <xf numFmtId="0" fontId="18" fillId="3" borderId="38" xfId="2" applyNumberFormat="1" applyFont="1" applyFill="1" applyBorder="1" applyAlignment="1">
      <alignment horizontal="center" wrapText="1"/>
    </xf>
    <xf numFmtId="0" fontId="14" fillId="0" borderId="16" xfId="0" applyNumberFormat="1" applyFont="1" applyFill="1" applyBorder="1" applyAlignment="1">
      <alignment horizontal="center"/>
    </xf>
    <xf numFmtId="0" fontId="14" fillId="0" borderId="4" xfId="0" applyNumberFormat="1" applyFont="1" applyFill="1" applyBorder="1" applyAlignment="1">
      <alignment horizontal="center"/>
    </xf>
    <xf numFmtId="0" fontId="14" fillId="0" borderId="1" xfId="0" applyNumberFormat="1" applyFont="1" applyFill="1" applyBorder="1" applyAlignment="1">
      <alignment horizontal="center"/>
    </xf>
    <xf numFmtId="168" fontId="14" fillId="0" borderId="0" xfId="0" quotePrefix="1" applyNumberFormat="1" applyFont="1" applyFill="1" applyBorder="1" applyAlignment="1">
      <alignment horizontal="center"/>
    </xf>
    <xf numFmtId="1" fontId="14" fillId="0" borderId="0" xfId="0" quotePrefix="1" applyNumberFormat="1" applyFont="1" applyFill="1" applyBorder="1" applyAlignment="1">
      <alignment horizontal="center"/>
    </xf>
    <xf numFmtId="2" fontId="14" fillId="0" borderId="0" xfId="0" quotePrefix="1" applyNumberFormat="1" applyFont="1" applyFill="1" applyBorder="1" applyAlignment="1">
      <alignment horizontal="center"/>
    </xf>
    <xf numFmtId="166" fontId="14" fillId="0" borderId="49" xfId="0" quotePrefix="1" applyNumberFormat="1" applyFont="1" applyFill="1" applyBorder="1" applyAlignment="1">
      <alignment horizontal="center"/>
    </xf>
    <xf numFmtId="1" fontId="14" fillId="0" borderId="40" xfId="0" quotePrefix="1" applyNumberFormat="1" applyFont="1" applyFill="1" applyBorder="1" applyAlignment="1">
      <alignment horizontal="center"/>
    </xf>
    <xf numFmtId="0" fontId="37" fillId="0" borderId="38" xfId="2" applyNumberFormat="1" applyFont="1" applyFill="1" applyBorder="1" applyAlignment="1">
      <alignment horizontal="center" wrapText="1"/>
    </xf>
    <xf numFmtId="0" fontId="11" fillId="0" borderId="0" xfId="0" applyFont="1" applyFill="1"/>
    <xf numFmtId="0" fontId="11" fillId="0" borderId="0" xfId="0" quotePrefix="1" applyFont="1" applyFill="1"/>
    <xf numFmtId="2" fontId="23" fillId="3" borderId="38" xfId="0" quotePrefix="1" applyNumberFormat="1" applyFont="1" applyFill="1" applyBorder="1" applyAlignment="1">
      <alignment horizontal="center"/>
    </xf>
    <xf numFmtId="2" fontId="14" fillId="3" borderId="42" xfId="0" quotePrefix="1" applyNumberFormat="1" applyFont="1" applyFill="1" applyBorder="1" applyAlignment="1">
      <alignment horizontal="center"/>
    </xf>
    <xf numFmtId="0" fontId="14" fillId="3" borderId="42" xfId="0" quotePrefix="1" applyNumberFormat="1" applyFont="1" applyFill="1" applyBorder="1"/>
    <xf numFmtId="0" fontId="14" fillId="3" borderId="38" xfId="0" quotePrefix="1" applyNumberFormat="1" applyFont="1" applyFill="1" applyBorder="1"/>
    <xf numFmtId="0" fontId="11" fillId="0" borderId="7" xfId="0" quotePrefix="1" applyNumberFormat="1" applyFont="1" applyFill="1" applyBorder="1"/>
    <xf numFmtId="0" fontId="11" fillId="0" borderId="7" xfId="0" applyNumberFormat="1" applyFont="1" applyFill="1" applyBorder="1"/>
    <xf numFmtId="0" fontId="11" fillId="0" borderId="16" xfId="0" quotePrefix="1" applyNumberFormat="1" applyFont="1" applyFill="1" applyBorder="1"/>
    <xf numFmtId="168" fontId="14" fillId="0" borderId="34" xfId="0" quotePrefix="1" applyNumberFormat="1" applyFont="1" applyFill="1" applyBorder="1" applyAlignment="1">
      <alignment horizontal="center"/>
    </xf>
    <xf numFmtId="2" fontId="14" fillId="0" borderId="34" xfId="0" quotePrefix="1" applyNumberFormat="1" applyFont="1" applyFill="1" applyBorder="1" applyAlignment="1">
      <alignment horizontal="center"/>
    </xf>
    <xf numFmtId="168" fontId="14" fillId="0" borderId="38" xfId="0" quotePrefix="1" applyNumberFormat="1" applyFont="1" applyFill="1" applyBorder="1" applyAlignment="1">
      <alignment horizontal="center"/>
    </xf>
    <xf numFmtId="2" fontId="14" fillId="0" borderId="38" xfId="0" quotePrefix="1" applyNumberFormat="1" applyFont="1" applyFill="1" applyBorder="1" applyAlignment="1">
      <alignment horizontal="center"/>
    </xf>
    <xf numFmtId="1" fontId="14" fillId="0" borderId="38" xfId="0" quotePrefix="1" applyNumberFormat="1" applyFont="1" applyFill="1" applyBorder="1" applyAlignment="1">
      <alignment horizontal="center"/>
    </xf>
    <xf numFmtId="166" fontId="14" fillId="0" borderId="38" xfId="0" quotePrefix="1" applyNumberFormat="1" applyFont="1" applyFill="1" applyBorder="1" applyAlignment="1">
      <alignment horizontal="center"/>
    </xf>
    <xf numFmtId="169" fontId="14" fillId="0" borderId="38" xfId="0" quotePrefix="1" applyNumberFormat="1" applyFont="1" applyFill="1" applyBorder="1" applyAlignment="1">
      <alignment horizontal="center"/>
    </xf>
    <xf numFmtId="165" fontId="14" fillId="0" borderId="38" xfId="0" quotePrefix="1" applyNumberFormat="1" applyFont="1" applyFill="1" applyBorder="1" applyAlignment="1">
      <alignment horizontal="center"/>
    </xf>
    <xf numFmtId="167" fontId="14" fillId="0" borderId="38" xfId="0" quotePrefix="1" applyNumberFormat="1" applyFont="1" applyFill="1" applyBorder="1" applyAlignment="1">
      <alignment horizontal="center"/>
    </xf>
    <xf numFmtId="165" fontId="14" fillId="0" borderId="33" xfId="0" applyNumberFormat="1" applyFont="1" applyFill="1" applyBorder="1" applyAlignment="1">
      <alignment horizontal="center"/>
    </xf>
    <xf numFmtId="0" fontId="14" fillId="0" borderId="42" xfId="0" quotePrefix="1" applyNumberFormat="1" applyFont="1" applyFill="1" applyBorder="1"/>
    <xf numFmtId="2" fontId="14" fillId="0" borderId="42" xfId="0" quotePrefix="1" applyNumberFormat="1" applyFont="1" applyFill="1" applyBorder="1" applyAlignment="1">
      <alignment horizontal="center"/>
    </xf>
    <xf numFmtId="166" fontId="14" fillId="0" borderId="42" xfId="0" quotePrefix="1" applyNumberFormat="1" applyFont="1" applyFill="1" applyBorder="1" applyAlignment="1">
      <alignment horizontal="center"/>
    </xf>
    <xf numFmtId="168" fontId="14" fillId="0" borderId="34" xfId="0" quotePrefix="1" applyNumberFormat="1"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165" fontId="14" fillId="0" borderId="27" xfId="0" applyNumberFormat="1" applyFont="1" applyFill="1" applyBorder="1" applyAlignment="1">
      <alignment horizontal="center"/>
    </xf>
    <xf numFmtId="165" fontId="14" fillId="0" borderId="43" xfId="0" applyNumberFormat="1" applyFont="1" applyFill="1" applyBorder="1" applyAlignment="1">
      <alignment horizontal="center"/>
    </xf>
    <xf numFmtId="165" fontId="14" fillId="0" borderId="18" xfId="0" applyNumberFormat="1" applyFont="1" applyFill="1" applyBorder="1" applyAlignment="1">
      <alignment horizontal="center"/>
    </xf>
    <xf numFmtId="165" fontId="14" fillId="0" borderId="14" xfId="0" applyNumberFormat="1" applyFont="1" applyFill="1" applyBorder="1" applyAlignment="1">
      <alignment horizontal="center"/>
    </xf>
    <xf numFmtId="166" fontId="14" fillId="3" borderId="42" xfId="0" quotePrefix="1" applyNumberFormat="1"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2" fontId="14" fillId="0" borderId="38" xfId="0" applyNumberFormat="1"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165" fontId="35" fillId="0" borderId="33" xfId="0" applyNumberFormat="1"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166" fontId="23" fillId="3" borderId="38" xfId="0" quotePrefix="1" applyNumberFormat="1"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1" fontId="14" fillId="0" borderId="42" xfId="0" quotePrefix="1" applyNumberFormat="1" applyFont="1" applyFill="1" applyBorder="1" applyAlignment="1">
      <alignment horizontal="center"/>
    </xf>
    <xf numFmtId="1" fontId="14" fillId="0" borderId="27" xfId="0" quotePrefix="1" applyNumberFormat="1" applyFont="1" applyFill="1" applyBorder="1" applyAlignment="1"/>
    <xf numFmtId="1" fontId="14" fillId="0" borderId="41" xfId="0" quotePrefix="1" applyNumberFormat="1" applyFont="1" applyFill="1" applyBorder="1" applyAlignment="1"/>
    <xf numFmtId="166" fontId="23" fillId="0" borderId="38" xfId="0" applyNumberFormat="1"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0" fontId="14" fillId="3" borderId="33" xfId="0" applyNumberFormat="1" applyFont="1" applyFill="1" applyBorder="1" applyAlignment="1">
      <alignment horizontal="center"/>
    </xf>
    <xf numFmtId="2" fontId="23" fillId="3" borderId="34" xfId="0" quotePrefix="1" applyNumberFormat="1"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166" fontId="23" fillId="0" borderId="38" xfId="0" quotePrefix="1" applyNumberFormat="1"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0" fontId="31" fillId="3" borderId="18" xfId="0" applyFont="1" applyFill="1" applyBorder="1" applyAlignment="1">
      <alignment horizontal="center"/>
    </xf>
    <xf numFmtId="0" fontId="31" fillId="3" borderId="43" xfId="0" applyFont="1" applyFill="1" applyBorder="1" applyAlignment="1">
      <alignment horizontal="center"/>
    </xf>
    <xf numFmtId="0" fontId="14" fillId="3" borderId="43" xfId="0" applyNumberFormat="1" applyFont="1" applyFill="1" applyBorder="1" applyAlignment="1">
      <alignment horizontal="center"/>
    </xf>
    <xf numFmtId="0" fontId="18" fillId="0" borderId="40" xfId="2" applyNumberFormat="1" applyFont="1" applyFill="1" applyBorder="1" applyAlignment="1">
      <alignment horizontal="center" wrapText="1"/>
    </xf>
    <xf numFmtId="0" fontId="0" fillId="3" borderId="0" xfId="0" applyFill="1"/>
    <xf numFmtId="164" fontId="14" fillId="3" borderId="14" xfId="0" applyNumberFormat="1" applyFont="1" applyFill="1" applyBorder="1" applyAlignment="1">
      <alignment horizontal="center"/>
    </xf>
    <xf numFmtId="164" fontId="14" fillId="3" borderId="37" xfId="0" applyNumberFormat="1" applyFont="1" applyFill="1" applyBorder="1" applyAlignment="1">
      <alignment horizontal="center"/>
    </xf>
    <xf numFmtId="0" fontId="14" fillId="3" borderId="39" xfId="0" applyNumberFormat="1" applyFont="1" applyFill="1" applyBorder="1" applyAlignment="1">
      <alignment horizontal="center"/>
    </xf>
    <xf numFmtId="0" fontId="14" fillId="3" borderId="44" xfId="0" applyNumberFormat="1" applyFont="1" applyFill="1" applyBorder="1" applyAlignment="1">
      <alignment horizontal="center"/>
    </xf>
    <xf numFmtId="0" fontId="31" fillId="3" borderId="35" xfId="0" applyFont="1" applyFill="1" applyBorder="1" applyAlignment="1">
      <alignment horizontal="center"/>
    </xf>
    <xf numFmtId="0" fontId="31" fillId="3" borderId="33" xfId="0" applyFont="1" applyFill="1" applyBorder="1" applyAlignment="1">
      <alignment horizontal="center"/>
    </xf>
    <xf numFmtId="0" fontId="31" fillId="3" borderId="39" xfId="0" applyFont="1" applyFill="1" applyBorder="1" applyAlignment="1">
      <alignment horizontal="center"/>
    </xf>
    <xf numFmtId="0" fontId="31" fillId="3" borderId="44" xfId="0" applyFont="1" applyFill="1" applyBorder="1" applyAlignment="1">
      <alignment horizontal="center"/>
    </xf>
    <xf numFmtId="0" fontId="17" fillId="3" borderId="0" xfId="0" applyFont="1" applyFill="1"/>
    <xf numFmtId="1" fontId="14" fillId="3" borderId="27" xfId="0" quotePrefix="1" applyNumberFormat="1" applyFont="1" applyFill="1" applyBorder="1" applyAlignment="1"/>
    <xf numFmtId="1" fontId="14" fillId="3" borderId="41" xfId="0" quotePrefix="1" applyNumberFormat="1" applyFont="1" applyFill="1" applyBorder="1" applyAlignment="1"/>
    <xf numFmtId="165" fontId="14" fillId="0" borderId="0" xfId="0" applyNumberFormat="1" applyFont="1" applyFill="1" applyBorder="1" applyAlignment="1">
      <alignment horizontal="center"/>
    </xf>
    <xf numFmtId="165" fontId="14" fillId="0" borderId="49" xfId="0" applyNumberFormat="1" applyFont="1" applyFill="1" applyBorder="1" applyAlignment="1">
      <alignment horizontal="center"/>
    </xf>
    <xf numFmtId="0" fontId="14" fillId="0" borderId="18" xfId="0"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0" fontId="14" fillId="0" borderId="18" xfId="0" applyFont="1" applyFill="1" applyBorder="1" applyAlignment="1">
      <alignment horizontal="center"/>
    </xf>
    <xf numFmtId="0" fontId="14" fillId="0" borderId="18" xfId="0"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1" fontId="14" fillId="0" borderId="27" xfId="0" quotePrefix="1" applyNumberFormat="1" applyFont="1" applyFill="1" applyBorder="1" applyAlignment="1">
      <alignment horizontal="center"/>
    </xf>
    <xf numFmtId="1" fontId="14" fillId="0" borderId="41" xfId="0" quotePrefix="1" applyNumberFormat="1" applyFont="1" applyFill="1" applyBorder="1" applyAlignment="1">
      <alignment horizontal="center"/>
    </xf>
    <xf numFmtId="1" fontId="14" fillId="0" borderId="18" xfId="0" quotePrefix="1" applyNumberFormat="1" applyFont="1" applyFill="1" applyBorder="1" applyAlignment="1">
      <alignment horizontal="center"/>
    </xf>
    <xf numFmtId="1" fontId="14" fillId="0" borderId="35" xfId="0" quotePrefix="1" applyNumberFormat="1" applyFont="1" applyFill="1" applyBorder="1" applyAlignment="1">
      <alignment horizontal="center"/>
    </xf>
    <xf numFmtId="0" fontId="14" fillId="0" borderId="18" xfId="0"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166" fontId="18" fillId="0" borderId="38" xfId="2" applyNumberFormat="1" applyFont="1" applyFill="1" applyBorder="1" applyAlignment="1">
      <alignment horizontal="center" wrapText="1"/>
    </xf>
    <xf numFmtId="0" fontId="14" fillId="0" borderId="18" xfId="0" applyFont="1" applyFill="1" applyBorder="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2" fontId="18" fillId="0" borderId="38" xfId="2" applyNumberFormat="1" applyFont="1" applyFill="1" applyBorder="1" applyAlignment="1">
      <alignment horizontal="center" wrapText="1"/>
    </xf>
    <xf numFmtId="2" fontId="18" fillId="0" borderId="42" xfId="2" applyNumberFormat="1" applyFont="1" applyFill="1" applyBorder="1" applyAlignment="1">
      <alignment horizontal="center" wrapText="1"/>
    </xf>
    <xf numFmtId="0" fontId="27" fillId="0" borderId="1" xfId="1" applyNumberFormat="1" applyFont="1" applyFill="1" applyBorder="1" applyAlignment="1">
      <alignment horizontal="center" wrapText="1"/>
    </xf>
    <xf numFmtId="0" fontId="27" fillId="0" borderId="2" xfId="1" applyNumberFormat="1" applyFont="1" applyFill="1" applyBorder="1" applyAlignment="1">
      <alignment horizontal="center" wrapText="1"/>
    </xf>
    <xf numFmtId="0" fontId="27" fillId="0" borderId="3" xfId="1" applyNumberFormat="1" applyFont="1" applyFill="1" applyBorder="1" applyAlignment="1">
      <alignment horizontal="center" wrapText="1"/>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1"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1" xfId="0" applyFont="1" applyFill="1" applyBorder="1" applyAlignment="1">
      <alignment horizontal="center"/>
    </xf>
    <xf numFmtId="0" fontId="1" fillId="0" borderId="2" xfId="0" applyFont="1" applyFill="1" applyBorder="1" applyAlignment="1">
      <alignment horizontal="center"/>
    </xf>
    <xf numFmtId="0" fontId="1" fillId="0" borderId="3" xfId="0" applyFont="1" applyFill="1" applyBorder="1" applyAlignment="1">
      <alignment horizontal="center"/>
    </xf>
    <xf numFmtId="0" fontId="1" fillId="0" borderId="0" xfId="0" applyFont="1" applyFill="1" applyBorder="1" applyAlignment="1">
      <alignment horizontal="center"/>
    </xf>
    <xf numFmtId="0" fontId="1" fillId="0" borderId="4" xfId="0" applyFont="1" applyFill="1" applyBorder="1" applyAlignment="1">
      <alignment horizontal="center"/>
    </xf>
    <xf numFmtId="0" fontId="1" fillId="0" borderId="5" xfId="0" applyFont="1" applyFill="1" applyBorder="1" applyAlignment="1">
      <alignment horizontal="center"/>
    </xf>
    <xf numFmtId="0" fontId="1" fillId="0" borderId="6" xfId="0" applyFont="1" applyFill="1" applyBorder="1" applyAlignment="1">
      <alignment horizontal="center"/>
    </xf>
    <xf numFmtId="0" fontId="30" fillId="0" borderId="0" xfId="0" applyFont="1" applyAlignment="1">
      <alignment horizontal="center"/>
    </xf>
    <xf numFmtId="0" fontId="14" fillId="0" borderId="27" xfId="0" applyFont="1" applyFill="1" applyBorder="1" applyAlignment="1">
      <alignment horizontal="center" wrapText="1"/>
    </xf>
    <xf numFmtId="0" fontId="14" fillId="0" borderId="33" xfId="0" applyFont="1" applyFill="1" applyBorder="1" applyAlignment="1">
      <alignment horizontal="center" wrapText="1"/>
    </xf>
    <xf numFmtId="0" fontId="14" fillId="0" borderId="14" xfId="0" applyFont="1" applyFill="1" applyBorder="1" applyAlignment="1">
      <alignment horizontal="center" wrapText="1"/>
    </xf>
    <xf numFmtId="164" fontId="14" fillId="0" borderId="28" xfId="0" applyNumberFormat="1" applyFont="1" applyFill="1" applyBorder="1" applyAlignment="1">
      <alignment horizontal="center" wrapText="1"/>
    </xf>
    <xf numFmtId="164" fontId="14" fillId="0" borderId="4" xfId="0" applyNumberFormat="1" applyFont="1" applyFill="1" applyBorder="1" applyAlignment="1">
      <alignment horizontal="center" wrapText="1"/>
    </xf>
    <xf numFmtId="164" fontId="14" fillId="0" borderId="1" xfId="0" applyNumberFormat="1" applyFont="1" applyFill="1" applyBorder="1" applyAlignment="1">
      <alignment horizontal="center" wrapText="1"/>
    </xf>
    <xf numFmtId="0" fontId="14" fillId="0" borderId="29" xfId="0" applyFont="1" applyFill="1" applyBorder="1" applyAlignment="1">
      <alignment horizontal="center"/>
    </xf>
    <xf numFmtId="0" fontId="14" fillId="0" borderId="30" xfId="0" applyFont="1" applyFill="1" applyBorder="1" applyAlignment="1">
      <alignment horizontal="center"/>
    </xf>
    <xf numFmtId="0" fontId="14" fillId="0" borderId="31" xfId="0" applyFont="1" applyFill="1" applyBorder="1" applyAlignment="1">
      <alignment horizontal="center"/>
    </xf>
    <xf numFmtId="0" fontId="23" fillId="0" borderId="29" xfId="0" applyFont="1" applyFill="1" applyBorder="1" applyAlignment="1">
      <alignment horizontal="left"/>
    </xf>
    <xf numFmtId="0" fontId="23" fillId="0" borderId="30" xfId="0" applyFont="1" applyFill="1" applyBorder="1" applyAlignment="1">
      <alignment horizontal="left"/>
    </xf>
    <xf numFmtId="0" fontId="23" fillId="0" borderId="31" xfId="0" applyFont="1" applyFill="1" applyBorder="1" applyAlignment="1">
      <alignment horizontal="left"/>
    </xf>
    <xf numFmtId="0" fontId="14" fillId="0" borderId="34" xfId="0" applyFont="1" applyFill="1" applyBorder="1" applyAlignment="1">
      <alignment horizontal="center"/>
    </xf>
    <xf numFmtId="0" fontId="14" fillId="0" borderId="18" xfId="0" applyFont="1" applyFill="1" applyBorder="1" applyAlignment="1">
      <alignment horizontal="center"/>
    </xf>
    <xf numFmtId="0" fontId="14" fillId="0" borderId="35" xfId="0" applyFont="1" applyFill="1" applyBorder="1" applyAlignment="1">
      <alignment horizontal="center"/>
    </xf>
    <xf numFmtId="0" fontId="14" fillId="0" borderId="19" xfId="0" applyFont="1" applyFill="1" applyBorder="1" applyAlignment="1">
      <alignment horizontal="center"/>
    </xf>
    <xf numFmtId="0" fontId="14" fillId="0" borderId="16" xfId="0" applyFont="1" applyFill="1" applyBorder="1" applyAlignment="1">
      <alignment horizontal="center"/>
    </xf>
    <xf numFmtId="0" fontId="23" fillId="0" borderId="29" xfId="0" applyFont="1" applyBorder="1" applyAlignment="1">
      <alignment horizontal="left"/>
    </xf>
    <xf numFmtId="0" fontId="23" fillId="0" borderId="30" xfId="0" applyFont="1" applyBorder="1" applyAlignment="1">
      <alignment horizontal="left"/>
    </xf>
    <xf numFmtId="0" fontId="23" fillId="0" borderId="31" xfId="0" applyFont="1" applyBorder="1" applyAlignment="1">
      <alignment horizontal="left"/>
    </xf>
    <xf numFmtId="1" fontId="14" fillId="0" borderId="51" xfId="0" quotePrefix="1" applyNumberFormat="1" applyFont="1" applyFill="1" applyBorder="1" applyAlignment="1">
      <alignment horizontal="center"/>
    </xf>
    <xf numFmtId="1" fontId="14" fillId="0" borderId="52" xfId="0" quotePrefix="1" applyNumberFormat="1" applyFont="1" applyFill="1" applyBorder="1" applyAlignment="1">
      <alignment horizontal="center"/>
    </xf>
    <xf numFmtId="1" fontId="14" fillId="0" borderId="53" xfId="0" quotePrefix="1" applyNumberFormat="1" applyFont="1" applyFill="1" applyBorder="1" applyAlignment="1">
      <alignment horizontal="center"/>
    </xf>
    <xf numFmtId="1" fontId="14" fillId="0" borderId="51" xfId="0" quotePrefix="1" applyNumberFormat="1" applyFont="1" applyFill="1" applyBorder="1" applyAlignment="1">
      <alignment horizontal="center" wrapText="1"/>
    </xf>
    <xf numFmtId="1" fontId="14" fillId="0" borderId="52" xfId="0" quotePrefix="1" applyNumberFormat="1" applyFont="1" applyFill="1" applyBorder="1" applyAlignment="1">
      <alignment horizontal="center" wrapText="1"/>
    </xf>
    <xf numFmtId="1" fontId="14" fillId="0" borderId="53" xfId="0" quotePrefix="1" applyNumberFormat="1" applyFont="1" applyFill="1" applyBorder="1" applyAlignment="1">
      <alignment horizontal="center" wrapText="1"/>
    </xf>
    <xf numFmtId="1" fontId="14" fillId="0" borderId="46" xfId="0" quotePrefix="1" applyNumberFormat="1" applyFont="1" applyFill="1" applyBorder="1" applyAlignment="1">
      <alignment horizontal="center" wrapText="1"/>
    </xf>
    <xf numFmtId="1" fontId="14" fillId="0" borderId="0" xfId="0" quotePrefix="1" applyNumberFormat="1" applyFont="1" applyFill="1" applyBorder="1" applyAlignment="1">
      <alignment horizontal="center" wrapText="1"/>
    </xf>
    <xf numFmtId="1" fontId="14" fillId="0" borderId="47" xfId="0" quotePrefix="1" applyNumberFormat="1" applyFont="1" applyFill="1" applyBorder="1" applyAlignment="1">
      <alignment horizontal="center" wrapText="1"/>
    </xf>
    <xf numFmtId="0" fontId="30" fillId="0" borderId="0" xfId="0" applyFont="1" applyFill="1" applyAlignment="1">
      <alignment horizontal="center"/>
    </xf>
    <xf numFmtId="0" fontId="23" fillId="0" borderId="52" xfId="0" applyFont="1" applyBorder="1" applyAlignment="1">
      <alignment horizontal="left"/>
    </xf>
    <xf numFmtId="0" fontId="23" fillId="0" borderId="49" xfId="0" applyFont="1" applyFill="1" applyBorder="1" applyAlignment="1">
      <alignment horizontal="left"/>
    </xf>
    <xf numFmtId="0" fontId="14" fillId="0" borderId="51" xfId="0" applyNumberFormat="1" applyFont="1" applyFill="1" applyBorder="1" applyAlignment="1">
      <alignment horizontal="center" wrapText="1"/>
    </xf>
    <xf numFmtId="0" fontId="14" fillId="0" borderId="52" xfId="0" applyNumberFormat="1" applyFont="1" applyFill="1" applyBorder="1" applyAlignment="1">
      <alignment horizontal="center" wrapText="1"/>
    </xf>
    <xf numFmtId="0" fontId="14" fillId="0" borderId="53" xfId="0" applyNumberFormat="1" applyFont="1" applyFill="1" applyBorder="1" applyAlignment="1">
      <alignment horizontal="center" wrapText="1"/>
    </xf>
    <xf numFmtId="0" fontId="14" fillId="0" borderId="46" xfId="0" applyNumberFormat="1" applyFont="1" applyFill="1" applyBorder="1" applyAlignment="1">
      <alignment horizontal="center" wrapText="1"/>
    </xf>
    <xf numFmtId="0" fontId="14" fillId="0" borderId="0" xfId="0" applyNumberFormat="1" applyFont="1" applyFill="1" applyBorder="1" applyAlignment="1">
      <alignment horizontal="center" wrapText="1"/>
    </xf>
    <xf numFmtId="0" fontId="14" fillId="0" borderId="47" xfId="0" applyNumberFormat="1" applyFont="1" applyFill="1" applyBorder="1" applyAlignment="1">
      <alignment horizontal="center" wrapText="1"/>
    </xf>
  </cellXfs>
  <cellStyles count="4">
    <cellStyle name="Normal" xfId="0" builtinId="0"/>
    <cellStyle name="Normal_Field Data 2" xfId="3" xr:uid="{00000000-0005-0000-0000-000001000000}"/>
    <cellStyle name="Normal_PQL Data" xfId="2" xr:uid="{00000000-0005-0000-0000-000002000000}"/>
    <cellStyle name="Normal_Sheet1" xfId="1" xr:uid="{00000000-0005-0000-0000-000003000000}"/>
  </cellStyles>
  <dxfs count="20933">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strike val="0"/>
      </font>
      <fill>
        <patternFill>
          <bgColor theme="5" tint="0.59996337778862885"/>
        </patternFill>
      </fill>
    </dxf>
    <dxf>
      <font>
        <b val="0"/>
        <i val="0"/>
        <color auto="1"/>
      </font>
      <fill>
        <patternFill patternType="solid">
          <bgColor theme="5" tint="0.59996337778862885"/>
        </patternFill>
      </fill>
    </dxf>
    <dxf>
      <font>
        <b/>
        <i val="0"/>
        <color rgb="FF7030A0"/>
      </font>
    </dxf>
    <dxf>
      <font>
        <b/>
        <i val="0"/>
        <color rgb="FF00B050"/>
      </font>
    </dxf>
    <dxf>
      <font>
        <b/>
        <i val="0"/>
        <color rgb="FF00B05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color rgb="FF00B050"/>
      </font>
      <fill>
        <patternFill patternType="none">
          <bgColor auto="1"/>
        </patternFill>
      </fill>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strike val="0"/>
      </font>
      <fill>
        <patternFill>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color rgb="FF7030A0"/>
      </font>
    </dxf>
    <dxf>
      <font>
        <b/>
        <i val="0"/>
        <color rgb="FF00B050"/>
      </font>
    </dxf>
    <dxf>
      <font>
        <b/>
        <i val="0"/>
        <color rgb="FF00B050"/>
      </font>
    </dxf>
    <dxf>
      <font>
        <b/>
        <i val="0"/>
        <color rgb="FF00B050"/>
      </font>
      <fill>
        <patternFill patternType="none">
          <bgColor auto="1"/>
        </patternFill>
      </fill>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color rgb="FF00B050"/>
      </font>
    </dxf>
    <dxf>
      <font>
        <b/>
        <i val="0"/>
        <color rgb="FF00B05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color rgb="FF00B050"/>
      </font>
    </dxf>
    <dxf>
      <font>
        <b/>
        <i val="0"/>
        <color rgb="FF00B05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color rgb="FFFF0000"/>
      </font>
    </dxf>
    <dxf>
      <font>
        <b/>
        <i val="0"/>
        <color rgb="FF7030A0"/>
      </font>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strike val="0"/>
      </font>
      <fill>
        <patternFill>
          <bgColor theme="5" tint="0.59996337778862885"/>
        </patternFill>
      </fill>
    </dxf>
    <dxf>
      <font>
        <b val="0"/>
        <i val="0"/>
        <color auto="1"/>
      </font>
      <fill>
        <patternFill patternType="solid">
          <bgColor theme="5" tint="0.59996337778862885"/>
        </patternFill>
      </fill>
    </dxf>
    <dxf>
      <font>
        <b/>
        <i val="0"/>
        <color rgb="FF7030A0"/>
      </font>
    </dxf>
    <dxf>
      <font>
        <b/>
        <i val="0"/>
        <color rgb="FF00B050"/>
      </font>
    </dxf>
    <dxf>
      <font>
        <b/>
        <i val="0"/>
        <color rgb="FF00B05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color rgb="FF00B050"/>
      </font>
      <fill>
        <patternFill patternType="none">
          <bgColor auto="1"/>
        </patternFill>
      </fill>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strike val="0"/>
      </font>
      <fill>
        <patternFill>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color rgb="FF7030A0"/>
      </font>
    </dxf>
    <dxf>
      <font>
        <b/>
        <i val="0"/>
        <color rgb="FF00B050"/>
      </font>
    </dxf>
    <dxf>
      <font>
        <b/>
        <i val="0"/>
        <color rgb="FF00B050"/>
      </font>
    </dxf>
    <dxf>
      <font>
        <b/>
        <i val="0"/>
        <color rgb="FF00B050"/>
      </font>
      <fill>
        <patternFill patternType="none">
          <bgColor auto="1"/>
        </patternFill>
      </fill>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color rgb="FF00B050"/>
      </font>
    </dxf>
    <dxf>
      <font>
        <b/>
        <i val="0"/>
        <color rgb="FF00B05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color rgb="FF00B050"/>
      </font>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color rgb="FFFF0000"/>
      </font>
    </dxf>
    <dxf>
      <font>
        <b/>
        <i val="0"/>
        <color rgb="FF7030A0"/>
      </font>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strike val="0"/>
      </font>
      <fill>
        <patternFill>
          <bgColor theme="5" tint="0.59996337778862885"/>
        </patternFill>
      </fill>
    </dxf>
    <dxf>
      <font>
        <b val="0"/>
        <i val="0"/>
        <color auto="1"/>
      </font>
      <fill>
        <patternFill patternType="solid">
          <bgColor theme="5" tint="0.59996337778862885"/>
        </patternFill>
      </fill>
    </dxf>
    <dxf>
      <font>
        <b/>
        <i val="0"/>
        <color rgb="FF7030A0"/>
      </font>
    </dxf>
    <dxf>
      <font>
        <b/>
        <i val="0"/>
        <color rgb="FF00B050"/>
      </font>
    </dxf>
    <dxf>
      <font>
        <b/>
        <i val="0"/>
        <color rgb="FF00B05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color rgb="FF00B050"/>
      </font>
      <fill>
        <patternFill patternType="none">
          <bgColor auto="1"/>
        </patternFill>
      </fill>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strike val="0"/>
      </font>
      <fill>
        <patternFill>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color rgb="FF7030A0"/>
      </font>
    </dxf>
    <dxf>
      <font>
        <b/>
        <i val="0"/>
        <color rgb="FF00B050"/>
      </font>
    </dxf>
    <dxf>
      <font>
        <b/>
        <i val="0"/>
        <color rgb="FF00B050"/>
      </font>
    </dxf>
    <dxf>
      <font>
        <b/>
        <i val="0"/>
        <color rgb="FF00B050"/>
      </font>
      <fill>
        <patternFill patternType="none">
          <bgColor auto="1"/>
        </patternFill>
      </fill>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color rgb="FF00B050"/>
      </font>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fill>
        <patternFill patternType="none">
          <bgColor auto="1"/>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color rgb="FFFF0000"/>
      </font>
    </dxf>
    <dxf>
      <font>
        <b/>
        <i val="0"/>
        <color rgb="FF7030A0"/>
      </font>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strike val="0"/>
      </font>
      <fill>
        <patternFill>
          <bgColor theme="5" tint="0.59996337778862885"/>
        </patternFill>
      </fill>
    </dxf>
    <dxf>
      <font>
        <b val="0"/>
        <i val="0"/>
        <color auto="1"/>
      </font>
      <fill>
        <patternFill patternType="solid">
          <bgColor theme="5" tint="0.59996337778862885"/>
        </patternFill>
      </fill>
    </dxf>
    <dxf>
      <font>
        <b/>
        <i val="0"/>
        <color rgb="FF7030A0"/>
      </font>
    </dxf>
    <dxf>
      <font>
        <b/>
        <i val="0"/>
        <color rgb="FF00B050"/>
      </font>
    </dxf>
    <dxf>
      <font>
        <b/>
        <i val="0"/>
        <color rgb="FF00B05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color rgb="FF00B050"/>
      </font>
      <fill>
        <patternFill patternType="none">
          <bgColor auto="1"/>
        </patternFill>
      </fill>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strike val="0"/>
      </font>
      <fill>
        <patternFill>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color rgb="FF7030A0"/>
      </font>
    </dxf>
    <dxf>
      <font>
        <b/>
        <i val="0"/>
        <color rgb="FF00B050"/>
      </font>
    </dxf>
    <dxf>
      <font>
        <b/>
        <i val="0"/>
        <color rgb="FF00B050"/>
      </font>
    </dxf>
    <dxf>
      <font>
        <b/>
        <i val="0"/>
        <color rgb="FF00B050"/>
      </font>
      <fill>
        <patternFill patternType="none">
          <bgColor auto="1"/>
        </patternFill>
      </fill>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color rgb="FF00B050"/>
      </font>
    </dxf>
    <dxf>
      <font>
        <b/>
        <i val="0"/>
        <color rgb="FF00B05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val="0"/>
        <i val="0"/>
        <color auto="1"/>
      </font>
      <fill>
        <patternFill patternType="solid">
          <bgColor theme="5" tint="0.59996337778862885"/>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fill>
        <patternFill patternType="none">
          <bgColor auto="1"/>
        </patternFill>
      </fill>
    </dxf>
    <dxf>
      <font>
        <b val="0"/>
        <i val="0"/>
        <color auto="1"/>
      </font>
      <fill>
        <patternFill patternType="solid">
          <bgColor theme="5" tint="0.59996337778862885"/>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color rgb="FFFF0000"/>
      </font>
    </dxf>
    <dxf>
      <font>
        <b/>
        <i val="0"/>
        <color rgb="FF7030A0"/>
      </font>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strike val="0"/>
      </font>
      <fill>
        <patternFill>
          <bgColor theme="5" tint="0.59996337778862885"/>
        </patternFill>
      </fill>
    </dxf>
    <dxf>
      <font>
        <strike val="0"/>
      </font>
      <fill>
        <patternFill>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color rgb="FF00B050"/>
      </font>
      <fill>
        <patternFill patternType="none">
          <bgColor auto="1"/>
        </patternFill>
      </fill>
    </dxf>
    <dxf>
      <font>
        <b/>
        <i val="0"/>
        <color rgb="FF7030A0"/>
      </font>
    </dxf>
    <dxf>
      <font>
        <b/>
        <i val="0"/>
        <color rgb="FF00B050"/>
      </font>
    </dxf>
    <dxf>
      <font>
        <b/>
        <i val="0"/>
        <color rgb="FF00B050"/>
      </font>
    </dxf>
    <dxf>
      <font>
        <b/>
        <i val="0"/>
        <color rgb="FF00B050"/>
      </font>
      <fill>
        <patternFill patternType="none">
          <bgColor auto="1"/>
        </patternFill>
      </fill>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color rgb="FF00B050"/>
      </font>
    </dxf>
    <dxf>
      <font>
        <b/>
        <i val="0"/>
        <color rgb="FF00B050"/>
      </font>
    </dxf>
    <dxf>
      <font>
        <b val="0"/>
        <i val="0"/>
        <color auto="1"/>
      </font>
      <fill>
        <patternFill patternType="solid">
          <bgColor theme="5" tint="0.59996337778862885"/>
        </patternFill>
      </fill>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val="0"/>
        <i val="0"/>
        <color auto="1"/>
      </font>
      <fill>
        <patternFill patternType="solid">
          <bgColor theme="5" tint="0.59996337778862885"/>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val="0"/>
        <i val="0"/>
        <color auto="1"/>
      </font>
      <fill>
        <patternFill patternType="solid">
          <bgColor theme="5" tint="0.59996337778862885"/>
        </patternFill>
      </fill>
    </dxf>
    <dxf>
      <font>
        <b/>
        <i val="0"/>
        <strike val="0"/>
        <color rgb="FF7030A0"/>
      </font>
    </dxf>
    <dxf>
      <font>
        <b/>
        <i val="0"/>
        <strike val="0"/>
        <color rgb="FF7030A0"/>
      </font>
    </dxf>
    <dxf>
      <font>
        <b/>
        <i val="0"/>
        <strike val="0"/>
        <color rgb="FF7030A0"/>
      </font>
    </dxf>
    <dxf>
      <font>
        <b val="0"/>
        <i val="0"/>
        <color auto="1"/>
      </font>
      <fill>
        <patternFill patternType="solid">
          <bgColor theme="5" tint="0.59996337778862885"/>
        </patternFill>
      </fill>
    </dxf>
    <dxf>
      <font>
        <b/>
        <i val="0"/>
        <strike val="0"/>
        <color rgb="FF7030A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val="0"/>
        <color rgb="FF00B050"/>
      </font>
      <fill>
        <patternFill patternType="none">
          <bgColor auto="1"/>
        </patternFill>
      </fill>
    </dxf>
    <dxf>
      <font>
        <b val="0"/>
        <i val="0"/>
        <color auto="1"/>
      </font>
      <fill>
        <patternFill patternType="solid">
          <bgColor theme="5" tint="0.59996337778862885"/>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color rgb="FFFF0000"/>
      </font>
    </dxf>
    <dxf>
      <font>
        <b/>
        <i val="0"/>
        <color rgb="FF7030A0"/>
      </font>
    </dxf>
    <dxf>
      <font>
        <b/>
        <i val="0"/>
        <color rgb="FF00B050"/>
      </font>
      <fill>
        <patternFill patternType="none">
          <bgColor auto="1"/>
        </patternFill>
      </fill>
    </dxf>
    <dxf>
      <font>
        <b/>
        <i val="0"/>
        <color rgb="FF00B05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val="0"/>
        <i val="0"/>
        <color auto="1"/>
      </font>
      <fill>
        <patternFill patternType="solid">
          <bgColor theme="5" tint="0.59996337778862885"/>
        </patternFill>
      </fill>
    </dxf>
    <dxf>
      <font>
        <b/>
        <i val="0"/>
        <strike val="0"/>
        <color rgb="FF7030A0"/>
      </font>
    </dxf>
    <dxf>
      <font>
        <b/>
        <i val="0"/>
        <color rgb="FF00B050"/>
      </font>
      <fill>
        <patternFill patternType="none">
          <bgColor auto="1"/>
        </patternFill>
      </fill>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color auto="1"/>
      </font>
      <fill>
        <patternFill>
          <bgColor theme="5" tint="0.59996337778862885"/>
        </patternFill>
      </fill>
    </dxf>
    <dxf>
      <font>
        <b/>
        <i val="0"/>
        <color rgb="FF7030A0"/>
      </font>
      <fill>
        <patternFill patternType="none">
          <bgColor auto="1"/>
        </patternFill>
      </fill>
    </dxf>
    <dxf>
      <font>
        <b/>
        <i val="0"/>
        <strike val="0"/>
        <color rgb="FF00B050"/>
      </font>
    </dxf>
    <dxf>
      <font>
        <b/>
        <i val="0"/>
        <strike val="0"/>
        <color rgb="FF00B05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color rgb="FFFF0000"/>
      </font>
      <fill>
        <patternFill patternType="none">
          <bgColor auto="1"/>
        </patternFill>
      </fill>
    </dxf>
    <dxf>
      <font>
        <b/>
        <i val="0"/>
        <color rgb="FF00B05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color rgb="FF00B050"/>
      </font>
    </dxf>
    <dxf>
      <font>
        <b/>
        <i val="0"/>
        <color rgb="FFFF0000"/>
      </font>
    </dxf>
    <dxf>
      <font>
        <b val="0"/>
        <i val="0"/>
        <color auto="1"/>
      </font>
      <fill>
        <patternFill>
          <bgColor theme="5" tint="0.59996337778862885"/>
        </patternFill>
      </fill>
    </dxf>
    <dxf>
      <font>
        <b/>
        <i val="0"/>
        <color rgb="FF7030A0"/>
      </font>
    </dxf>
    <dxf>
      <font>
        <b/>
        <i val="0"/>
        <color rgb="FF00B050"/>
      </font>
    </dxf>
    <dxf>
      <font>
        <b/>
        <i val="0"/>
        <color rgb="FF00B050"/>
      </font>
    </dxf>
    <dxf>
      <font>
        <b val="0"/>
        <i val="0"/>
        <color auto="1"/>
      </font>
      <fill>
        <patternFill>
          <bgColor theme="5" tint="0.59996337778862885"/>
        </patternFill>
      </fill>
    </dxf>
    <dxf>
      <font>
        <b/>
        <i val="0"/>
        <color rgb="FF7030A0"/>
      </font>
    </dxf>
    <dxf>
      <font>
        <b/>
        <i val="0"/>
        <color rgb="FFFF0000"/>
      </font>
      <fill>
        <patternFill patternType="none">
          <bgColor auto="1"/>
        </patternFill>
      </fill>
    </dxf>
    <dxf>
      <font>
        <b/>
        <i val="0"/>
        <color rgb="FF7030A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strike val="0"/>
        <color rgb="FF7030A0"/>
      </font>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val="0"/>
        <i val="0"/>
        <color auto="1"/>
      </font>
      <fill>
        <patternFill>
          <bgColor theme="5" tint="0.59996337778862885"/>
        </patternFill>
      </fill>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strike val="0"/>
        <color rgb="FF7030A0"/>
      </font>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val="0"/>
        <i val="0"/>
        <color auto="1"/>
      </font>
      <fill>
        <patternFill>
          <bgColor theme="5" tint="0.59996337778862885"/>
        </patternFill>
      </fill>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strike val="0"/>
        <color rgb="FF7030A0"/>
      </font>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strike val="0"/>
        <color rgb="FF7030A0"/>
      </font>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strike val="0"/>
        <color rgb="FF7030A0"/>
      </font>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strike val="0"/>
        <color rgb="FF7030A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strike val="0"/>
        <color rgb="FF7030A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val="0"/>
        <i val="0"/>
        <strike val="0"/>
        <color auto="1"/>
      </font>
      <fill>
        <patternFill>
          <bgColor theme="5" tint="0.59996337778862885"/>
        </patternFill>
      </fill>
    </dxf>
    <dxf>
      <font>
        <b/>
        <i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strike val="0"/>
        <color rgb="FF7030A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7030A0"/>
      </font>
    </dxf>
    <dxf>
      <font>
        <b val="0"/>
        <i val="0"/>
        <color auto="1"/>
      </font>
      <fill>
        <patternFill>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color auto="1"/>
      </font>
      <fill>
        <patternFill>
          <bgColor theme="5" tint="0.59996337778862885"/>
        </patternFill>
      </fill>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strike val="0"/>
        <color rgb="FF7030A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bgColor theme="5" tint="0.59996337778862885"/>
        </patternFill>
      </fill>
    </dxf>
    <dxf>
      <font>
        <b/>
        <i val="0"/>
        <strike val="0"/>
        <color rgb="FF7030A0"/>
      </font>
    </dxf>
    <dxf>
      <font>
        <b val="0"/>
        <i val="0"/>
        <color auto="1"/>
      </font>
      <fill>
        <patternFill>
          <bgColor theme="5" tint="0.59996337778862885"/>
        </patternFill>
      </fill>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val="0"/>
        <i val="0"/>
        <color auto="1"/>
      </font>
      <fill>
        <patternFill>
          <bgColor theme="5" tint="0.59996337778862885"/>
        </patternFill>
      </fill>
    </dxf>
    <dxf>
      <font>
        <b val="0"/>
        <i val="0"/>
        <color auto="1"/>
      </font>
      <fill>
        <patternFill>
          <bgColor theme="5" tint="0.59996337778862885"/>
        </patternFill>
      </fill>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val="0"/>
        <i val="0"/>
        <strike val="0"/>
        <color auto="1"/>
      </font>
      <fill>
        <patternFill>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val="0"/>
        <i val="0"/>
        <color auto="1"/>
      </font>
      <fill>
        <patternFill>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val="0"/>
        <i val="0"/>
        <strike val="0"/>
        <color auto="1"/>
      </font>
      <fill>
        <patternFill patternType="solid">
          <fgColor rgb="FFFF0000"/>
          <bgColor theme="5" tint="0.59996337778862885"/>
        </patternFill>
      </fill>
    </dxf>
    <dxf>
      <font>
        <b/>
        <i val="0"/>
        <strike val="0"/>
        <color rgb="FF7030A0"/>
      </font>
    </dxf>
    <dxf>
      <font>
        <b/>
        <i val="0"/>
        <color rgb="FFFF0000"/>
      </font>
    </dxf>
    <dxf>
      <font>
        <b/>
        <i val="0"/>
        <strike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strike val="0"/>
        <color rgb="FF7030A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strike val="0"/>
        <color rgb="FF7030A0"/>
      </font>
    </dxf>
    <dxf>
      <font>
        <b/>
        <i val="0"/>
        <strike val="0"/>
        <color rgb="FF7030A0"/>
      </font>
    </dxf>
    <dxf>
      <font>
        <b/>
        <i val="0"/>
        <color rgb="FFFF000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val="0"/>
        <i val="0"/>
        <color auto="1"/>
      </font>
      <fill>
        <patternFill>
          <bgColor theme="5" tint="0.59996337778862885"/>
        </patternFill>
      </fill>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val="0"/>
        <i val="0"/>
        <color auto="1"/>
      </font>
      <fill>
        <patternFill patternType="solid">
          <bgColor theme="5" tint="0.59996337778862885"/>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val="0"/>
        <i val="0"/>
        <strike val="0"/>
        <color auto="1"/>
      </font>
      <fill>
        <patternFill patternType="solid">
          <bgColor theme="5" tint="0.59996337778862885"/>
        </patternFill>
      </fill>
    </dxf>
    <dxf>
      <font>
        <b val="0"/>
        <i val="0"/>
        <strike val="0"/>
        <color auto="1"/>
      </font>
      <fill>
        <patternFill patternType="solid">
          <bgColor theme="5" tint="0.59996337778862885"/>
        </patternFill>
      </fill>
    </dxf>
    <dxf>
      <font>
        <b/>
        <i val="0"/>
        <color rgb="FF7030A0"/>
      </font>
    </dxf>
    <dxf>
      <font>
        <b/>
        <i val="0"/>
        <color rgb="FF7030A0"/>
      </font>
    </dxf>
    <dxf>
      <font>
        <b val="0"/>
        <i val="0"/>
        <strike val="0"/>
        <color auto="1"/>
      </font>
      <fill>
        <patternFill patternType="solid">
          <fgColor rgb="FFFF0000"/>
          <bgColor theme="5" tint="0.59996337778862885"/>
        </patternFill>
      </fill>
    </dxf>
    <dxf>
      <font>
        <b/>
        <i val="0"/>
        <strike val="0"/>
        <color rgb="FF7030A0"/>
      </font>
    </dxf>
    <dxf>
      <font>
        <b/>
        <i val="0"/>
        <strike val="0"/>
        <color rgb="FF7030A0"/>
      </font>
    </dxf>
    <dxf>
      <font>
        <b/>
        <i val="0"/>
        <color rgb="FF7030A0"/>
      </font>
    </dxf>
    <dxf>
      <font>
        <b/>
        <i val="0"/>
        <strike val="0"/>
        <color rgb="FF7030A0"/>
      </font>
    </dxf>
    <dxf>
      <font>
        <b/>
        <i val="0"/>
        <color rgb="FF00B05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strike val="0"/>
        <color rgb="FF7030A0"/>
      </font>
    </dxf>
    <dxf>
      <font>
        <b/>
        <i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strike val="0"/>
        <color rgb="FF7030A0"/>
      </font>
    </dxf>
    <dxf>
      <font>
        <b/>
        <i val="0"/>
        <strike val="0"/>
        <color rgb="FF7030A0"/>
      </font>
    </dxf>
    <dxf>
      <font>
        <b/>
        <i val="0"/>
        <color rgb="FFFF000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strike val="0"/>
        <color rgb="FF7030A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00B05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7030A0"/>
      </font>
    </dxf>
    <dxf>
      <font>
        <b/>
        <i val="0"/>
        <strike val="0"/>
        <color rgb="FF7030A0"/>
      </font>
    </dxf>
    <dxf>
      <font>
        <b/>
        <i val="0"/>
        <color rgb="FF7030A0"/>
      </font>
    </dxf>
    <dxf>
      <font>
        <b/>
        <i val="0"/>
        <color rgb="FFFF0000"/>
      </font>
    </dxf>
    <dxf>
      <font>
        <b/>
        <i val="0"/>
        <color rgb="FFFF0000"/>
      </font>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strike val="0"/>
        <color rgb="FF7030A0"/>
      </font>
    </dxf>
    <dxf>
      <font>
        <b/>
        <i val="0"/>
        <strike val="0"/>
        <color rgb="FF7030A0"/>
      </font>
    </dxf>
    <dxf>
      <font>
        <b/>
        <i val="0"/>
        <color rgb="FF00B05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00B05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strike val="0"/>
        <color rgb="FF7030A0"/>
      </font>
    </dxf>
    <dxf>
      <font>
        <b/>
        <i val="0"/>
        <color rgb="FFFF0000"/>
      </font>
    </dxf>
    <dxf>
      <font>
        <b/>
        <i val="0"/>
        <color rgb="FF7030A0"/>
      </font>
    </dxf>
    <dxf>
      <font>
        <b/>
        <i val="0"/>
        <color rgb="FFFF0000"/>
      </font>
    </dxf>
    <dxf>
      <font>
        <b/>
        <i val="0"/>
        <color rgb="FF7030A0"/>
      </font>
    </dxf>
    <dxf>
      <font>
        <b/>
        <i val="0"/>
        <strike val="0"/>
        <color rgb="FF7030A0"/>
      </font>
    </dxf>
    <dxf>
      <font>
        <b/>
        <i val="0"/>
        <strike val="0"/>
        <color rgb="FF7030A0"/>
      </font>
    </dxf>
    <dxf>
      <font>
        <b/>
        <i val="0"/>
        <color rgb="FF00B050"/>
      </font>
    </dxf>
    <dxf>
      <font>
        <b/>
        <i val="0"/>
        <color rgb="FFFF000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00B05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strike val="0"/>
        <color rgb="FF7030A0"/>
      </font>
    </dxf>
    <dxf>
      <font>
        <b/>
        <i val="0"/>
        <strike val="0"/>
        <color rgb="FF7030A0"/>
      </font>
    </dxf>
    <dxf>
      <font>
        <b/>
        <i val="0"/>
        <color rgb="FF00B050"/>
      </font>
    </dxf>
    <dxf>
      <font>
        <b/>
        <i val="0"/>
        <color rgb="FFFF000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00B05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strike val="0"/>
        <color rgb="FF7030A0"/>
      </font>
    </dxf>
    <dxf>
      <font>
        <b/>
        <i val="0"/>
        <strike val="0"/>
        <color rgb="FF7030A0"/>
      </font>
    </dxf>
    <dxf>
      <font>
        <b/>
        <i val="0"/>
        <color rgb="FF00B050"/>
      </font>
    </dxf>
    <dxf>
      <font>
        <b/>
        <i val="0"/>
        <color rgb="FFFF000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strike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00B05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00B050"/>
      </font>
    </dxf>
    <dxf>
      <font>
        <b/>
        <i val="0"/>
        <color rgb="FFFF0000"/>
      </font>
    </dxf>
    <dxf>
      <font>
        <b/>
        <i val="0"/>
        <color rgb="FF00B05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b/>
        <i val="0"/>
        <color rgb="FF00B050"/>
      </font>
    </dxf>
    <dxf>
      <font>
        <b/>
        <i val="0"/>
        <color rgb="FFFF0000"/>
      </font>
    </dxf>
    <dxf>
      <font>
        <b/>
        <i val="0"/>
        <color rgb="FF7030A0"/>
      </font>
    </dxf>
    <dxf>
      <font>
        <b/>
        <i val="0"/>
        <color rgb="FF7030A0"/>
      </font>
    </dxf>
    <dxf>
      <font>
        <b/>
        <i val="0"/>
        <color rgb="FF7030A0"/>
      </font>
    </dxf>
    <dxf>
      <font>
        <b/>
        <i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7030A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7030A0"/>
      </font>
    </dxf>
    <dxf>
      <font>
        <b/>
        <i val="0"/>
        <color rgb="FF7030A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fill>
        <patternFill patternType="none">
          <bgColor auto="1"/>
        </patternFill>
      </fill>
    </dxf>
    <dxf>
      <font>
        <b/>
        <i val="0"/>
        <color rgb="FF00B050"/>
      </font>
      <fill>
        <patternFill patternType="none">
          <bgColor auto="1"/>
        </patternFill>
      </fill>
    </dxf>
    <dxf>
      <font>
        <b/>
        <i val="0"/>
        <color rgb="FFFF0000"/>
      </font>
      <fill>
        <patternFill patternType="none">
          <bgColor auto="1"/>
        </patternFill>
      </fill>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00B05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FF0000"/>
      </font>
    </dxf>
    <dxf>
      <font>
        <b/>
        <i val="0"/>
        <color rgb="FF00B050"/>
      </font>
    </dxf>
    <dxf>
      <font>
        <b/>
        <i val="0"/>
        <color rgb="FF00B050"/>
      </font>
    </dxf>
    <dxf>
      <font>
        <b/>
        <i val="0"/>
        <color rgb="FFFF0000"/>
      </font>
    </dxf>
    <dxf>
      <font>
        <b/>
        <i val="0"/>
        <color rgb="FF00B050"/>
      </font>
    </dxf>
    <dxf>
      <font>
        <b/>
        <i val="0"/>
        <color rgb="FF00B050"/>
      </font>
    </dxf>
    <dxf>
      <font>
        <b/>
        <i val="0"/>
        <color rgb="FFFF0000"/>
      </font>
    </dxf>
    <dxf>
      <font>
        <b/>
        <i val="0"/>
        <color rgb="FFFF0000"/>
      </font>
    </dxf>
    <dxf>
      <font>
        <b/>
        <i val="0"/>
        <color rgb="FFFF0000"/>
      </font>
    </dxf>
    <dxf>
      <font>
        <b/>
        <i val="0"/>
        <color rgb="FF00B050"/>
      </font>
    </dxf>
    <dxf>
      <font>
        <b/>
        <i val="0"/>
        <color rgb="FFFF0000"/>
      </font>
    </dxf>
    <dxf>
      <font>
        <b/>
        <i val="0"/>
        <color rgb="FF00B050"/>
      </font>
    </dxf>
    <dxf>
      <font>
        <b/>
        <i val="0"/>
        <color rgb="FFFF0000"/>
      </font>
    </dxf>
    <dxf>
      <font>
        <b/>
        <i val="0"/>
        <color rgb="FFFF0000"/>
      </font>
    </dxf>
    <dxf>
      <font>
        <b/>
        <i val="0"/>
        <color rgb="FF00B050"/>
      </font>
    </dxf>
    <dxf>
      <font>
        <b/>
        <i val="0"/>
        <color rgb="FF00B050"/>
      </font>
    </dxf>
    <dxf>
      <font>
        <b/>
        <i val="0"/>
        <color rgb="FF00B050"/>
      </font>
      <fill>
        <patternFill patternType="none">
          <bgColor auto="1"/>
        </patternFill>
      </fill>
    </dxf>
    <dxf>
      <font>
        <b/>
        <i val="0"/>
        <color rgb="FF00B050"/>
      </font>
    </dxf>
    <dxf>
      <font>
        <b/>
        <i val="0"/>
        <color rgb="FFFF0000"/>
      </font>
    </dxf>
    <dxf>
      <font>
        <b/>
        <i val="0"/>
        <color rgb="FFFF0000"/>
      </font>
      <fill>
        <patternFill patternType="none">
          <bgColor auto="1"/>
        </patternFill>
      </fill>
    </dxf>
    <dxf>
      <font>
        <b/>
        <i val="0"/>
        <color rgb="FFFF0000"/>
      </font>
      <fill>
        <patternFill patternType="none">
          <bgColor auto="1"/>
        </patternFill>
      </fill>
    </dxf>
    <dxf>
      <font>
        <b/>
        <i val="0"/>
        <strike val="0"/>
        <color rgb="FFFF0000"/>
      </font>
    </dxf>
    <dxf>
      <font>
        <b/>
        <i val="0"/>
        <strike val="0"/>
        <color rgb="FF00B05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strike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00B05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7030A0"/>
      </font>
    </dxf>
    <dxf>
      <font>
        <b/>
        <i val="0"/>
        <color rgb="FFFF0000"/>
      </font>
    </dxf>
    <dxf>
      <font>
        <b/>
        <i val="0"/>
        <color rgb="FFFF0000"/>
      </font>
    </dxf>
    <dxf>
      <font>
        <b/>
        <i val="0"/>
        <color rgb="FF7030A0"/>
      </font>
    </dxf>
    <dxf>
      <font>
        <b/>
        <i val="0"/>
        <color rgb="FF7030A0"/>
      </font>
    </dxf>
    <dxf>
      <font>
        <b/>
        <i val="0"/>
        <color rgb="FF7030A0"/>
      </font>
    </dxf>
    <dxf>
      <font>
        <b/>
        <i val="0"/>
        <strike val="0"/>
        <color rgb="FF7030A0"/>
      </font>
    </dxf>
    <dxf>
      <font>
        <b/>
        <i val="0"/>
        <strike val="0"/>
        <color rgb="FFFF0000"/>
      </font>
    </dxf>
    <dxf>
      <font>
        <b/>
        <i val="0"/>
        <strike val="0"/>
        <color rgb="FF7030A0"/>
      </font>
    </dxf>
    <dxf>
      <font>
        <b/>
        <i val="0"/>
        <strike val="0"/>
        <color rgb="FFFF0000"/>
      </font>
      <fill>
        <patternFill patternType="none">
          <bgColor auto="1"/>
        </patternFill>
      </fill>
    </dxf>
    <dxf>
      <font>
        <b/>
        <i val="0"/>
        <strike val="0"/>
        <color rgb="FF7030A0"/>
      </font>
      <fill>
        <patternFill patternType="none">
          <bgColor auto="1"/>
        </patternFill>
      </fill>
    </dxf>
    <dxf>
      <font>
        <b/>
        <i val="0"/>
        <strike val="0"/>
        <color rgb="FFFF0000"/>
      </font>
    </dxf>
    <dxf>
      <font>
        <b/>
        <i val="0"/>
        <strike val="0"/>
        <color rgb="FF7030A0"/>
      </font>
    </dxf>
    <dxf>
      <font>
        <b/>
        <i val="0"/>
        <strike val="0"/>
        <color rgb="FF7030A0"/>
      </font>
    </dxf>
    <dxf>
      <font>
        <b/>
        <i val="0"/>
        <color rgb="FFFF0000"/>
      </font>
    </dxf>
    <dxf>
      <font>
        <b/>
        <i val="0"/>
        <strike val="0"/>
        <color rgb="FF7030A0"/>
      </font>
    </dxf>
    <dxf>
      <font>
        <b/>
        <i val="0"/>
        <color rgb="FFFF0000"/>
      </font>
    </dxf>
    <dxf>
      <font>
        <b/>
        <i val="0"/>
        <strike val="0"/>
        <color rgb="FF7030A0"/>
      </font>
    </dxf>
    <dxf>
      <font>
        <b/>
        <i val="0"/>
        <strike val="0"/>
        <color rgb="FF7030A0"/>
      </font>
      <fill>
        <patternFill patternType="none">
          <bgColor auto="1"/>
        </patternFill>
      </fill>
    </dxf>
    <dxf>
      <font>
        <b/>
        <i val="0"/>
        <strike val="0"/>
        <color rgb="FFFF0000"/>
      </font>
      <fill>
        <patternFill patternType="none">
          <bgColor auto="1"/>
        </patternFill>
      </fill>
    </dxf>
    <dxf>
      <font>
        <b/>
        <i val="0"/>
        <color rgb="FF7030A0"/>
      </font>
    </dxf>
    <dxf>
      <font>
        <b/>
        <i val="0"/>
        <strike val="0"/>
        <color rgb="FFFF0000"/>
      </font>
    </dxf>
    <dxf>
      <font>
        <b/>
        <i val="0"/>
        <strike val="0"/>
        <color rgb="FF7030A0"/>
      </font>
    </dxf>
    <dxf>
      <font>
        <b/>
        <i val="0"/>
        <strike val="0"/>
        <color rgb="FF7030A0"/>
      </font>
    </dxf>
    <dxf>
      <font>
        <b/>
        <i val="0"/>
        <color rgb="FF7030A0"/>
      </font>
    </dxf>
    <dxf>
      <font>
        <b/>
        <i val="0"/>
        <strike val="0"/>
        <color rgb="FF7030A0"/>
      </font>
    </dxf>
    <dxf>
      <font>
        <b/>
        <i val="0"/>
        <color rgb="FFFF0000"/>
      </font>
    </dxf>
    <dxf>
      <font>
        <b/>
        <i val="0"/>
        <color rgb="FFFF0000"/>
      </font>
    </dxf>
    <dxf>
      <font>
        <b/>
        <i val="0"/>
        <color rgb="FF7030A0"/>
      </font>
    </dxf>
    <dxf>
      <font>
        <b/>
        <i val="0"/>
        <color rgb="FF7030A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Charts!$C$1:$C$2</c:f>
              <c:strCache>
                <c:ptCount val="2"/>
                <c:pt idx="0">
                  <c:v>Vinyl Chloride</c:v>
                </c:pt>
                <c:pt idx="1">
                  <c:v>Result</c:v>
                </c:pt>
              </c:strCache>
            </c:strRef>
          </c:tx>
          <c:invertIfNegative val="0"/>
          <c:cat>
            <c:multiLvlStrRef>
              <c:f>Charts!$A$3:$B$22</c:f>
              <c:multiLvlStrCache>
                <c:ptCount val="20"/>
                <c:lvl>
                  <c:pt idx="0">
                    <c:v>BH-7</c:v>
                  </c:pt>
                  <c:pt idx="1">
                    <c:v>MW-16</c:v>
                  </c:pt>
                  <c:pt idx="2">
                    <c:v>MW-18</c:v>
                  </c:pt>
                  <c:pt idx="3">
                    <c:v>MW-19</c:v>
                  </c:pt>
                  <c:pt idx="4">
                    <c:v>MW-20</c:v>
                  </c:pt>
                  <c:pt idx="5">
                    <c:v>BH-7</c:v>
                  </c:pt>
                  <c:pt idx="6">
                    <c:v>MW-16</c:v>
                  </c:pt>
                  <c:pt idx="7">
                    <c:v>MW-18</c:v>
                  </c:pt>
                  <c:pt idx="8">
                    <c:v>MW-19</c:v>
                  </c:pt>
                  <c:pt idx="9">
                    <c:v>MW-20</c:v>
                  </c:pt>
                  <c:pt idx="10">
                    <c:v>BH-7</c:v>
                  </c:pt>
                  <c:pt idx="11">
                    <c:v>MW-16</c:v>
                  </c:pt>
                  <c:pt idx="12">
                    <c:v>MW-18</c:v>
                  </c:pt>
                  <c:pt idx="13">
                    <c:v>MW-19</c:v>
                  </c:pt>
                  <c:pt idx="14">
                    <c:v>MW-20</c:v>
                  </c:pt>
                  <c:pt idx="15">
                    <c:v>BH-7</c:v>
                  </c:pt>
                  <c:pt idx="16">
                    <c:v>MW-16</c:v>
                  </c:pt>
                  <c:pt idx="17">
                    <c:v>MW-18</c:v>
                  </c:pt>
                  <c:pt idx="18">
                    <c:v>MW-19</c:v>
                  </c:pt>
                  <c:pt idx="19">
                    <c:v>MW-20</c:v>
                  </c:pt>
                </c:lvl>
                <c:lvl>
                  <c:pt idx="0">
                    <c:v>Q-1 15</c:v>
                  </c:pt>
                  <c:pt idx="1">
                    <c:v>Q-1 15</c:v>
                  </c:pt>
                  <c:pt idx="2">
                    <c:v>Q-1 15</c:v>
                  </c:pt>
                  <c:pt idx="3">
                    <c:v>Q-1 15</c:v>
                  </c:pt>
                  <c:pt idx="4">
                    <c:v>Q-1 15</c:v>
                  </c:pt>
                  <c:pt idx="5">
                    <c:v>Q-2 15</c:v>
                  </c:pt>
                  <c:pt idx="6">
                    <c:v>Q-2 15</c:v>
                  </c:pt>
                  <c:pt idx="7">
                    <c:v>Q-2 15</c:v>
                  </c:pt>
                  <c:pt idx="8">
                    <c:v>Q-2 15</c:v>
                  </c:pt>
                  <c:pt idx="9">
                    <c:v>Q-2 15</c:v>
                  </c:pt>
                  <c:pt idx="10">
                    <c:v>Q-3 2015</c:v>
                  </c:pt>
                  <c:pt idx="11">
                    <c:v>Q-3 2015</c:v>
                  </c:pt>
                  <c:pt idx="12">
                    <c:v>Q-3 2015</c:v>
                  </c:pt>
                  <c:pt idx="13">
                    <c:v>Q-3 2015</c:v>
                  </c:pt>
                  <c:pt idx="14">
                    <c:v>Q-3 2015</c:v>
                  </c:pt>
                  <c:pt idx="15">
                    <c:v>Q-4 2015</c:v>
                  </c:pt>
                  <c:pt idx="16">
                    <c:v>Q-4 2015</c:v>
                  </c:pt>
                  <c:pt idx="17">
                    <c:v>Q-4 2015</c:v>
                  </c:pt>
                  <c:pt idx="18">
                    <c:v>Q-4 2015</c:v>
                  </c:pt>
                  <c:pt idx="19">
                    <c:v>Q-4 2015</c:v>
                  </c:pt>
                </c:lvl>
              </c:multiLvlStrCache>
            </c:multiLvlStrRef>
          </c:cat>
          <c:val>
            <c:numRef>
              <c:f>Charts!$C$3:$C$22</c:f>
              <c:numCache>
                <c:formatCode>General</c:formatCode>
                <c:ptCount val="20"/>
                <c:pt idx="0">
                  <c:v>0.24</c:v>
                </c:pt>
                <c:pt idx="1">
                  <c:v>0.32</c:v>
                </c:pt>
                <c:pt idx="2">
                  <c:v>2.19</c:v>
                </c:pt>
                <c:pt idx="3">
                  <c:v>0.16</c:v>
                </c:pt>
                <c:pt idx="4">
                  <c:v>0.05</c:v>
                </c:pt>
              </c:numCache>
            </c:numRef>
          </c:val>
          <c:extLst>
            <c:ext xmlns:c16="http://schemas.microsoft.com/office/drawing/2014/chart" uri="{C3380CC4-5D6E-409C-BE32-E72D297353CC}">
              <c16:uniqueId val="{00000000-5371-47DB-A6D6-C937B4F21320}"/>
            </c:ext>
          </c:extLst>
        </c:ser>
        <c:dLbls>
          <c:showLegendKey val="0"/>
          <c:showVal val="0"/>
          <c:showCatName val="0"/>
          <c:showSerName val="0"/>
          <c:showPercent val="0"/>
          <c:showBubbleSize val="0"/>
        </c:dLbls>
        <c:gapWidth val="150"/>
        <c:shape val="box"/>
        <c:axId val="494535944"/>
        <c:axId val="494530848"/>
        <c:axId val="0"/>
      </c:bar3DChart>
      <c:catAx>
        <c:axId val="494535944"/>
        <c:scaling>
          <c:orientation val="minMax"/>
        </c:scaling>
        <c:delete val="0"/>
        <c:axPos val="b"/>
        <c:numFmt formatCode="General" sourceLinked="0"/>
        <c:majorTickMark val="out"/>
        <c:minorTickMark val="none"/>
        <c:tickLblPos val="nextTo"/>
        <c:crossAx val="494530848"/>
        <c:crosses val="autoZero"/>
        <c:auto val="1"/>
        <c:lblAlgn val="ctr"/>
        <c:lblOffset val="100"/>
        <c:noMultiLvlLbl val="0"/>
      </c:catAx>
      <c:valAx>
        <c:axId val="494530848"/>
        <c:scaling>
          <c:orientation val="minMax"/>
        </c:scaling>
        <c:delete val="0"/>
        <c:axPos val="l"/>
        <c:majorGridlines/>
        <c:numFmt formatCode="General" sourceLinked="1"/>
        <c:majorTickMark val="out"/>
        <c:minorTickMark val="none"/>
        <c:tickLblPos val="nextTo"/>
        <c:crossAx val="494535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19050</xdr:colOff>
      <xdr:row>1</xdr:row>
      <xdr:rowOff>9525</xdr:rowOff>
    </xdr:from>
    <xdr:to>
      <xdr:col>16</xdr:col>
      <xdr:colOff>95250</xdr:colOff>
      <xdr:row>20</xdr:row>
      <xdr:rowOff>95250</xdr:rowOff>
    </xdr:to>
    <xdr:graphicFrame macro="">
      <xdr:nvGraphicFramePr>
        <xdr:cNvPr id="2" name="Chart 1">
          <a:extLst>
            <a:ext uri="{FF2B5EF4-FFF2-40B4-BE49-F238E27FC236}">
              <a16:creationId xmlns:a16="http://schemas.microsoft.com/office/drawing/2014/main" id="{00000000-0008-0000-2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88"/>
  <sheetViews>
    <sheetView topLeftCell="A49" workbookViewId="0">
      <selection activeCell="A29" sqref="A29"/>
    </sheetView>
  </sheetViews>
  <sheetFormatPr defaultRowHeight="15" x14ac:dyDescent="0.25"/>
  <cols>
    <col min="1" max="1" width="19.42578125" customWidth="1"/>
    <col min="6" max="6" width="7.42578125" bestFit="1" customWidth="1"/>
    <col min="7" max="7" width="2" bestFit="1" customWidth="1"/>
    <col min="8" max="8" width="2.140625" bestFit="1" customWidth="1"/>
    <col min="9" max="9" width="1.85546875" bestFit="1" customWidth="1"/>
    <col min="10" max="10" width="7.42578125" bestFit="1" customWidth="1"/>
    <col min="11" max="11" width="2" bestFit="1" customWidth="1"/>
    <col min="12" max="12" width="2.140625" bestFit="1" customWidth="1"/>
    <col min="13" max="13" width="1.85546875" bestFit="1" customWidth="1"/>
    <col min="14" max="14" width="7.42578125" bestFit="1" customWidth="1"/>
    <col min="15" max="15" width="2" bestFit="1" customWidth="1"/>
    <col min="16" max="16" width="2.140625" bestFit="1" customWidth="1"/>
    <col min="17" max="17" width="1.85546875" bestFit="1" customWidth="1"/>
    <col min="18" max="18" width="8" customWidth="1"/>
    <col min="19" max="19" width="2" bestFit="1" customWidth="1"/>
    <col min="20" max="20" width="2.140625" bestFit="1" customWidth="1"/>
    <col min="21" max="21" width="1.85546875" bestFit="1" customWidth="1"/>
    <col min="22" max="22" width="7.85546875" customWidth="1"/>
    <col min="23" max="23" width="2" bestFit="1" customWidth="1"/>
    <col min="24" max="24" width="2.140625" bestFit="1" customWidth="1"/>
    <col min="25" max="25" width="1.85546875" bestFit="1" customWidth="1"/>
    <col min="26" max="26" width="7.85546875" customWidth="1"/>
    <col min="27" max="27" width="2" bestFit="1" customWidth="1"/>
    <col min="28" max="28" width="2.140625" bestFit="1" customWidth="1"/>
    <col min="29" max="29" width="1.85546875" bestFit="1" customWidth="1"/>
    <col min="30" max="30" width="8" customWidth="1"/>
    <col min="31" max="31" width="2" bestFit="1" customWidth="1"/>
    <col min="32" max="32" width="2.140625" bestFit="1" customWidth="1"/>
    <col min="33" max="33" width="1.85546875" bestFit="1" customWidth="1"/>
  </cols>
  <sheetData>
    <row r="1" spans="1:33" x14ac:dyDescent="0.25">
      <c r="A1" s="1"/>
      <c r="B1" s="2"/>
      <c r="C1" s="3"/>
      <c r="D1" s="3"/>
      <c r="E1" s="4"/>
      <c r="F1" s="470" t="s">
        <v>0</v>
      </c>
      <c r="G1" s="471"/>
      <c r="H1" s="471"/>
      <c r="I1" s="471"/>
      <c r="J1" s="471"/>
      <c r="K1" s="471"/>
      <c r="L1" s="471"/>
      <c r="M1" s="471"/>
      <c r="N1" s="471"/>
      <c r="O1" s="471"/>
      <c r="P1" s="471"/>
      <c r="Q1" s="471"/>
      <c r="R1" s="471"/>
      <c r="S1" s="471"/>
      <c r="T1" s="471"/>
      <c r="U1" s="471"/>
      <c r="V1" s="471"/>
      <c r="W1" s="471"/>
      <c r="X1" s="471"/>
      <c r="Y1" s="471"/>
      <c r="Z1" s="470" t="s">
        <v>1</v>
      </c>
      <c r="AA1" s="471"/>
      <c r="AB1" s="471"/>
      <c r="AC1" s="471"/>
      <c r="AD1" s="471"/>
      <c r="AE1" s="471"/>
      <c r="AF1" s="471"/>
      <c r="AG1" s="472"/>
    </row>
    <row r="2" spans="1:33" x14ac:dyDescent="0.25">
      <c r="A2" s="5"/>
      <c r="B2" s="6" t="s">
        <v>2</v>
      </c>
      <c r="C2" s="6" t="s">
        <v>3</v>
      </c>
      <c r="D2" s="7" t="s">
        <v>4</v>
      </c>
      <c r="E2" s="7" t="s">
        <v>133</v>
      </c>
      <c r="F2" s="473" t="s">
        <v>143</v>
      </c>
      <c r="G2" s="474"/>
      <c r="H2" s="474"/>
      <c r="I2" s="475"/>
      <c r="J2" s="473" t="s">
        <v>6</v>
      </c>
      <c r="K2" s="474"/>
      <c r="L2" s="474"/>
      <c r="M2" s="475"/>
      <c r="N2" s="473" t="s">
        <v>7</v>
      </c>
      <c r="O2" s="474"/>
      <c r="P2" s="474"/>
      <c r="Q2" s="475"/>
      <c r="R2" s="473" t="s">
        <v>8</v>
      </c>
      <c r="S2" s="474"/>
      <c r="T2" s="474"/>
      <c r="U2" s="475"/>
      <c r="V2" s="473" t="s">
        <v>9</v>
      </c>
      <c r="W2" s="474"/>
      <c r="X2" s="474"/>
      <c r="Y2" s="475"/>
      <c r="Z2" s="473" t="s">
        <v>10</v>
      </c>
      <c r="AA2" s="474"/>
      <c r="AB2" s="474"/>
      <c r="AC2" s="475"/>
      <c r="AD2" s="473" t="s">
        <v>11</v>
      </c>
      <c r="AE2" s="474"/>
      <c r="AF2" s="474"/>
      <c r="AG2" s="475"/>
    </row>
    <row r="3" spans="1:33" ht="15.75" thickBot="1" x14ac:dyDescent="0.3">
      <c r="A3" s="8"/>
      <c r="B3" s="9" t="s">
        <v>12</v>
      </c>
      <c r="C3" s="9" t="s">
        <v>13</v>
      </c>
      <c r="D3" s="10" t="s">
        <v>14</v>
      </c>
      <c r="E3" s="10" t="s">
        <v>134</v>
      </c>
      <c r="F3" s="11">
        <v>42073</v>
      </c>
      <c r="G3" s="12" t="s">
        <v>15</v>
      </c>
      <c r="H3" s="12" t="s">
        <v>16</v>
      </c>
      <c r="I3" s="13" t="s">
        <v>17</v>
      </c>
      <c r="J3" s="11">
        <v>42074</v>
      </c>
      <c r="K3" s="12" t="s">
        <v>15</v>
      </c>
      <c r="L3" s="12" t="s">
        <v>16</v>
      </c>
      <c r="M3" s="13" t="s">
        <v>17</v>
      </c>
      <c r="N3" s="11">
        <v>42074</v>
      </c>
      <c r="O3" s="12" t="s">
        <v>15</v>
      </c>
      <c r="P3" s="12" t="s">
        <v>16</v>
      </c>
      <c r="Q3" s="13" t="s">
        <v>17</v>
      </c>
      <c r="R3" s="11">
        <v>42073</v>
      </c>
      <c r="S3" s="12" t="s">
        <v>15</v>
      </c>
      <c r="T3" s="12" t="s">
        <v>16</v>
      </c>
      <c r="U3" s="13" t="s">
        <v>17</v>
      </c>
      <c r="V3" s="11">
        <v>42073</v>
      </c>
      <c r="W3" s="12" t="s">
        <v>15</v>
      </c>
      <c r="X3" s="12" t="s">
        <v>16</v>
      </c>
      <c r="Y3" s="13" t="s">
        <v>17</v>
      </c>
      <c r="Z3" s="11"/>
      <c r="AA3" s="12" t="s">
        <v>15</v>
      </c>
      <c r="AB3" s="12" t="s">
        <v>16</v>
      </c>
      <c r="AC3" s="13" t="s">
        <v>17</v>
      </c>
      <c r="AD3" s="11">
        <v>42073</v>
      </c>
      <c r="AE3" s="12" t="s">
        <v>15</v>
      </c>
      <c r="AF3" s="12" t="s">
        <v>16</v>
      </c>
      <c r="AG3" s="13" t="s">
        <v>17</v>
      </c>
    </row>
    <row r="4" spans="1:33" ht="15.75" thickTop="1" x14ac:dyDescent="0.25">
      <c r="A4" s="14" t="s">
        <v>130</v>
      </c>
      <c r="B4" s="15"/>
      <c r="C4" s="15"/>
      <c r="D4" s="16"/>
      <c r="E4" s="17"/>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row>
    <row r="5" spans="1:33" ht="15.75" customHeight="1" x14ac:dyDescent="0.25">
      <c r="A5" s="20" t="s">
        <v>20</v>
      </c>
      <c r="B5" s="21" t="s">
        <v>21</v>
      </c>
      <c r="C5" s="22">
        <v>60.5</v>
      </c>
      <c r="D5" s="23" t="s">
        <v>22</v>
      </c>
      <c r="E5" s="24" t="s">
        <v>22</v>
      </c>
      <c r="F5" s="196">
        <v>72</v>
      </c>
      <c r="G5" s="197"/>
      <c r="H5" s="27"/>
      <c r="I5" s="28"/>
      <c r="J5" s="196">
        <v>36</v>
      </c>
      <c r="K5" s="197"/>
      <c r="L5" s="26"/>
      <c r="M5" s="30"/>
      <c r="N5" s="196">
        <v>40</v>
      </c>
      <c r="O5" s="197"/>
      <c r="P5" s="27"/>
      <c r="Q5" s="28"/>
      <c r="R5" s="196">
        <v>490</v>
      </c>
      <c r="S5" s="197"/>
      <c r="T5" s="27"/>
      <c r="U5" s="32"/>
      <c r="V5" s="196">
        <v>48</v>
      </c>
      <c r="W5" s="197"/>
      <c r="X5" s="31"/>
      <c r="Y5" s="28"/>
      <c r="Z5" s="467" t="s">
        <v>175</v>
      </c>
      <c r="AA5" s="468"/>
      <c r="AB5" s="468"/>
      <c r="AC5" s="469"/>
      <c r="AD5" s="196">
        <v>18</v>
      </c>
      <c r="AE5" s="197"/>
      <c r="AF5" s="26"/>
      <c r="AG5" s="28"/>
    </row>
    <row r="6" spans="1:33" x14ac:dyDescent="0.25">
      <c r="A6" s="33" t="s">
        <v>23</v>
      </c>
      <c r="B6" s="34" t="s">
        <v>24</v>
      </c>
      <c r="C6" s="35">
        <v>0.12</v>
      </c>
      <c r="D6" s="36" t="s">
        <v>22</v>
      </c>
      <c r="E6" s="37" t="s">
        <v>22</v>
      </c>
      <c r="F6" s="181">
        <v>5.0000000000000001E-3</v>
      </c>
      <c r="G6" s="182" t="s">
        <v>25</v>
      </c>
      <c r="H6" s="38"/>
      <c r="I6" s="40"/>
      <c r="J6" s="181">
        <v>0.313</v>
      </c>
      <c r="K6" s="182"/>
      <c r="L6" s="42"/>
      <c r="M6" s="40"/>
      <c r="N6" s="181">
        <v>0.254</v>
      </c>
      <c r="O6" s="182"/>
      <c r="P6" s="38"/>
      <c r="Q6" s="43"/>
      <c r="R6" s="181">
        <v>50.8</v>
      </c>
      <c r="S6" s="182"/>
      <c r="T6" s="38"/>
      <c r="U6" s="43"/>
      <c r="V6" s="181">
        <v>0.01</v>
      </c>
      <c r="W6" s="182"/>
      <c r="X6" s="39"/>
      <c r="Y6" s="44"/>
      <c r="Z6" s="181"/>
      <c r="AA6" s="182"/>
      <c r="AB6" s="38"/>
      <c r="AC6" s="40"/>
      <c r="AD6" s="181">
        <v>1.0999999999999999E-2</v>
      </c>
      <c r="AE6" s="182"/>
      <c r="AF6" s="42"/>
      <c r="AG6" s="43"/>
    </row>
    <row r="7" spans="1:33" x14ac:dyDescent="0.25">
      <c r="A7" s="33" t="s">
        <v>26</v>
      </c>
      <c r="B7" s="34" t="s">
        <v>24</v>
      </c>
      <c r="C7" s="35">
        <v>120</v>
      </c>
      <c r="D7" s="36" t="s">
        <v>22</v>
      </c>
      <c r="E7" s="37" t="s">
        <v>22</v>
      </c>
      <c r="F7" s="181">
        <v>72</v>
      </c>
      <c r="G7" s="182"/>
      <c r="H7" s="39"/>
      <c r="I7" s="40"/>
      <c r="J7" s="181">
        <v>36</v>
      </c>
      <c r="K7" s="182"/>
      <c r="L7" s="42"/>
      <c r="M7" s="44"/>
      <c r="N7" s="181">
        <v>40</v>
      </c>
      <c r="O7" s="182"/>
      <c r="P7" s="39"/>
      <c r="Q7" s="44"/>
      <c r="R7" s="181">
        <v>490</v>
      </c>
      <c r="S7" s="182"/>
      <c r="T7" s="39"/>
      <c r="U7" s="44"/>
      <c r="V7" s="181">
        <v>48</v>
      </c>
      <c r="W7" s="182"/>
      <c r="X7" s="38"/>
      <c r="Y7" s="44"/>
      <c r="Z7" s="181"/>
      <c r="AA7" s="182"/>
      <c r="AB7" s="39"/>
      <c r="AC7" s="44"/>
      <c r="AD7" s="181">
        <v>18</v>
      </c>
      <c r="AE7" s="182"/>
      <c r="AF7" s="42"/>
      <c r="AG7" s="40"/>
    </row>
    <row r="8" spans="1:33" x14ac:dyDescent="0.25">
      <c r="A8" s="33" t="s">
        <v>27</v>
      </c>
      <c r="B8" s="34" t="s">
        <v>21</v>
      </c>
      <c r="C8" s="35">
        <v>20.671399999999998</v>
      </c>
      <c r="D8" s="45" t="s">
        <v>22</v>
      </c>
      <c r="E8" s="46" t="s">
        <v>22</v>
      </c>
      <c r="F8" s="181">
        <v>13.7</v>
      </c>
      <c r="G8" s="182"/>
      <c r="H8" s="39"/>
      <c r="I8" s="44"/>
      <c r="J8" s="181">
        <v>10.7</v>
      </c>
      <c r="K8" s="182"/>
      <c r="L8" s="42"/>
      <c r="M8" s="40"/>
      <c r="N8" s="181">
        <v>10.6</v>
      </c>
      <c r="O8" s="182"/>
      <c r="P8" s="38"/>
      <c r="Q8" s="44"/>
      <c r="R8" s="181">
        <v>82.8</v>
      </c>
      <c r="S8" s="182"/>
      <c r="T8" s="39"/>
      <c r="U8" s="44"/>
      <c r="V8" s="181">
        <v>11.8</v>
      </c>
      <c r="W8" s="182"/>
      <c r="X8" s="38"/>
      <c r="Y8" s="44"/>
      <c r="Z8" s="181"/>
      <c r="AA8" s="182"/>
      <c r="AB8" s="39"/>
      <c r="AC8" s="44"/>
      <c r="AD8" s="181">
        <v>10.5</v>
      </c>
      <c r="AE8" s="182"/>
      <c r="AF8" s="42"/>
      <c r="AG8" s="40"/>
    </row>
    <row r="9" spans="1:33" x14ac:dyDescent="0.25">
      <c r="A9" s="50" t="s">
        <v>28</v>
      </c>
      <c r="B9" s="34" t="s">
        <v>24</v>
      </c>
      <c r="C9" s="51">
        <v>32</v>
      </c>
      <c r="D9" s="45" t="s">
        <v>22</v>
      </c>
      <c r="E9" s="46" t="s">
        <v>22</v>
      </c>
      <c r="F9" s="181">
        <v>10</v>
      </c>
      <c r="G9" s="182" t="s">
        <v>25</v>
      </c>
      <c r="H9" s="39"/>
      <c r="I9" s="44"/>
      <c r="J9" s="181">
        <v>13</v>
      </c>
      <c r="K9" s="182"/>
      <c r="L9" s="39"/>
      <c r="M9" s="44"/>
      <c r="N9" s="181">
        <v>13</v>
      </c>
      <c r="O9" s="182"/>
      <c r="P9" s="39"/>
      <c r="Q9" s="44"/>
      <c r="R9" s="181">
        <v>28</v>
      </c>
      <c r="S9" s="182"/>
      <c r="T9" s="39"/>
      <c r="U9" s="44"/>
      <c r="V9" s="181">
        <v>10</v>
      </c>
      <c r="W9" s="182" t="s">
        <v>25</v>
      </c>
      <c r="X9" s="39"/>
      <c r="Y9" s="44"/>
      <c r="Z9" s="181"/>
      <c r="AA9" s="182"/>
      <c r="AB9" s="39"/>
      <c r="AC9" s="44"/>
      <c r="AD9" s="181">
        <v>10</v>
      </c>
      <c r="AE9" s="182" t="s">
        <v>25</v>
      </c>
      <c r="AF9" s="39"/>
      <c r="AG9" s="44"/>
    </row>
    <row r="10" spans="1:33" x14ac:dyDescent="0.25">
      <c r="A10" s="33" t="s">
        <v>29</v>
      </c>
      <c r="B10" s="34" t="s">
        <v>30</v>
      </c>
      <c r="C10" s="51">
        <v>57.475700000000003</v>
      </c>
      <c r="D10" s="36" t="s">
        <v>22</v>
      </c>
      <c r="E10" s="37">
        <v>250</v>
      </c>
      <c r="F10" s="181">
        <v>8.06</v>
      </c>
      <c r="G10" s="182"/>
      <c r="H10" s="39"/>
      <c r="I10" s="44"/>
      <c r="J10" s="181">
        <v>3.49</v>
      </c>
      <c r="K10" s="182"/>
      <c r="L10" s="39"/>
      <c r="M10" s="43"/>
      <c r="N10" s="181">
        <v>2.2400000000000002</v>
      </c>
      <c r="O10" s="182"/>
      <c r="P10" s="38"/>
      <c r="Q10" s="43"/>
      <c r="R10" s="181">
        <v>38.799999999999997</v>
      </c>
      <c r="S10" s="182"/>
      <c r="T10" s="39"/>
      <c r="U10" s="43"/>
      <c r="V10" s="181">
        <v>5.24</v>
      </c>
      <c r="W10" s="182"/>
      <c r="X10" s="38"/>
      <c r="Y10" s="44"/>
      <c r="Z10" s="181"/>
      <c r="AA10" s="182"/>
      <c r="AB10" s="38"/>
      <c r="AC10" s="43"/>
      <c r="AD10" s="181">
        <v>7.04</v>
      </c>
      <c r="AE10" s="182"/>
      <c r="AF10" s="38"/>
      <c r="AG10" s="44"/>
    </row>
    <row r="11" spans="1:33" x14ac:dyDescent="0.25">
      <c r="A11" s="33" t="s">
        <v>31</v>
      </c>
      <c r="B11" s="34" t="s">
        <v>30</v>
      </c>
      <c r="C11" s="51">
        <v>510.19799999999998</v>
      </c>
      <c r="D11" s="54">
        <v>700</v>
      </c>
      <c r="E11" s="55">
        <v>700</v>
      </c>
      <c r="F11" s="181">
        <v>180</v>
      </c>
      <c r="G11" s="182"/>
      <c r="H11" s="38"/>
      <c r="I11" s="43"/>
      <c r="J11" s="181">
        <v>98</v>
      </c>
      <c r="K11" s="182"/>
      <c r="L11" s="38"/>
      <c r="M11" s="43"/>
      <c r="N11" s="181">
        <v>110</v>
      </c>
      <c r="O11" s="182"/>
      <c r="P11" s="38"/>
      <c r="Q11" s="43"/>
      <c r="R11" s="205">
        <v>1100</v>
      </c>
      <c r="S11" s="182"/>
      <c r="T11" s="39"/>
      <c r="U11" s="43"/>
      <c r="V11" s="181">
        <v>130</v>
      </c>
      <c r="W11" s="182"/>
      <c r="X11" s="38"/>
      <c r="Y11" s="44"/>
      <c r="Z11" s="181"/>
      <c r="AA11" s="182"/>
      <c r="AB11" s="39"/>
      <c r="AC11" s="43"/>
      <c r="AD11" s="181">
        <v>130</v>
      </c>
      <c r="AE11" s="182"/>
      <c r="AF11" s="38"/>
      <c r="AG11" s="43"/>
    </row>
    <row r="12" spans="1:33" x14ac:dyDescent="0.25">
      <c r="A12" s="33" t="s">
        <v>32</v>
      </c>
      <c r="B12" s="34" t="s">
        <v>30</v>
      </c>
      <c r="C12" s="51">
        <v>11.9497</v>
      </c>
      <c r="D12" s="36" t="s">
        <v>22</v>
      </c>
      <c r="E12" s="37" t="s">
        <v>22</v>
      </c>
      <c r="F12" s="181">
        <v>12.4</v>
      </c>
      <c r="G12" s="182"/>
      <c r="H12" s="39"/>
      <c r="I12" s="44"/>
      <c r="J12" s="181">
        <v>2.39</v>
      </c>
      <c r="K12" s="182"/>
      <c r="L12" s="38"/>
      <c r="M12" s="43"/>
      <c r="N12" s="181">
        <v>4.68</v>
      </c>
      <c r="O12" s="182"/>
      <c r="P12" s="38"/>
      <c r="Q12" s="44"/>
      <c r="R12" s="181">
        <v>19.5</v>
      </c>
      <c r="S12" s="182"/>
      <c r="T12" s="39"/>
      <c r="U12" s="43"/>
      <c r="V12" s="181">
        <v>5.94</v>
      </c>
      <c r="W12" s="182"/>
      <c r="X12" s="39"/>
      <c r="Y12" s="44"/>
      <c r="Z12" s="181"/>
      <c r="AA12" s="182"/>
      <c r="AB12" s="39"/>
      <c r="AC12" s="44"/>
      <c r="AD12" s="181">
        <v>4.68</v>
      </c>
      <c r="AE12" s="182"/>
      <c r="AF12" s="38"/>
      <c r="AG12" s="43"/>
    </row>
    <row r="13" spans="1:33" x14ac:dyDescent="0.25">
      <c r="A13" s="33" t="s">
        <v>33</v>
      </c>
      <c r="B13" s="34" t="s">
        <v>30</v>
      </c>
      <c r="C13" s="51">
        <v>37.152900000000002</v>
      </c>
      <c r="D13" s="54">
        <v>4.3</v>
      </c>
      <c r="E13" s="55">
        <v>10</v>
      </c>
      <c r="F13" s="181">
        <v>0.25</v>
      </c>
      <c r="G13" s="182"/>
      <c r="H13" s="39"/>
      <c r="I13" s="44"/>
      <c r="J13" s="181">
        <v>0.01</v>
      </c>
      <c r="K13" s="182" t="s">
        <v>25</v>
      </c>
      <c r="L13" s="39"/>
      <c r="M13" s="43"/>
      <c r="N13" s="181">
        <v>0.01</v>
      </c>
      <c r="O13" s="182" t="s">
        <v>25</v>
      </c>
      <c r="P13" s="39"/>
      <c r="Q13" s="44"/>
      <c r="R13" s="181">
        <v>0.01</v>
      </c>
      <c r="S13" s="182" t="s">
        <v>25</v>
      </c>
      <c r="T13" s="39"/>
      <c r="U13" s="44"/>
      <c r="V13" s="181">
        <v>0.73</v>
      </c>
      <c r="W13" s="182"/>
      <c r="X13" s="39"/>
      <c r="Y13" s="43"/>
      <c r="Z13" s="181"/>
      <c r="AA13" s="182"/>
      <c r="AB13" s="39"/>
      <c r="AC13" s="44"/>
      <c r="AD13" s="181">
        <v>4.4000000000000004</v>
      </c>
      <c r="AE13" s="182"/>
      <c r="AF13" s="38"/>
      <c r="AG13" s="43"/>
    </row>
    <row r="14" spans="1:33" x14ac:dyDescent="0.25">
      <c r="A14" s="33" t="s">
        <v>34</v>
      </c>
      <c r="B14" s="34" t="s">
        <v>24</v>
      </c>
      <c r="C14" s="51">
        <v>2.5999999999999999E-2</v>
      </c>
      <c r="D14" s="36" t="s">
        <v>22</v>
      </c>
      <c r="E14" s="55">
        <v>1</v>
      </c>
      <c r="F14" s="181">
        <v>1E-3</v>
      </c>
      <c r="G14" s="182" t="s">
        <v>25</v>
      </c>
      <c r="H14" s="39"/>
      <c r="I14" s="44"/>
      <c r="J14" s="181">
        <v>1E-3</v>
      </c>
      <c r="K14" s="182" t="s">
        <v>25</v>
      </c>
      <c r="L14" s="39"/>
      <c r="M14" s="44"/>
      <c r="N14" s="181">
        <v>1E-3</v>
      </c>
      <c r="O14" s="182" t="s">
        <v>25</v>
      </c>
      <c r="P14" s="39"/>
      <c r="Q14" s="44"/>
      <c r="R14" s="181">
        <v>1E-3</v>
      </c>
      <c r="S14" s="182" t="s">
        <v>25</v>
      </c>
      <c r="T14" s="39"/>
      <c r="U14" s="44"/>
      <c r="V14" s="181">
        <v>9.8000000000000004E-2</v>
      </c>
      <c r="W14" s="182"/>
      <c r="X14" s="38"/>
      <c r="Y14" s="43"/>
      <c r="Z14" s="181"/>
      <c r="AA14" s="182"/>
      <c r="AB14" s="39"/>
      <c r="AC14" s="44"/>
      <c r="AD14" s="181">
        <v>1.4999999999999999E-2</v>
      </c>
      <c r="AE14" s="182"/>
      <c r="AF14" s="38"/>
      <c r="AG14" s="43"/>
    </row>
    <row r="15" spans="1:33" x14ac:dyDescent="0.25">
      <c r="A15" s="33" t="s">
        <v>35</v>
      </c>
      <c r="B15" s="34" t="s">
        <v>24</v>
      </c>
      <c r="C15" s="51" t="s">
        <v>36</v>
      </c>
      <c r="D15" s="56" t="s">
        <v>22</v>
      </c>
      <c r="E15" s="57" t="s">
        <v>37</v>
      </c>
      <c r="F15" s="210">
        <v>6.36</v>
      </c>
      <c r="G15" s="182"/>
      <c r="H15" s="38"/>
      <c r="I15" s="43"/>
      <c r="J15" s="210">
        <v>5.73</v>
      </c>
      <c r="K15" s="182"/>
      <c r="L15" s="38"/>
      <c r="M15" s="44"/>
      <c r="N15" s="210">
        <v>6.14</v>
      </c>
      <c r="O15" s="182"/>
      <c r="P15" s="38"/>
      <c r="Q15" s="43"/>
      <c r="R15" s="210">
        <v>6.26</v>
      </c>
      <c r="S15" s="182"/>
      <c r="T15" s="38"/>
      <c r="U15" s="43"/>
      <c r="V15" s="210">
        <v>6.01</v>
      </c>
      <c r="W15" s="182"/>
      <c r="X15" s="38"/>
      <c r="Y15" s="43"/>
      <c r="Z15" s="181"/>
      <c r="AA15" s="182"/>
      <c r="AB15" s="38"/>
      <c r="AC15" s="43"/>
      <c r="AD15" s="210">
        <v>5.26</v>
      </c>
      <c r="AE15" s="182"/>
      <c r="AF15" s="38"/>
      <c r="AG15" s="43"/>
    </row>
    <row r="16" spans="1:33" x14ac:dyDescent="0.25">
      <c r="A16" s="33" t="s">
        <v>38</v>
      </c>
      <c r="B16" s="34" t="s">
        <v>30</v>
      </c>
      <c r="C16" s="35">
        <v>4.9870999999999999</v>
      </c>
      <c r="D16" s="56" t="s">
        <v>22</v>
      </c>
      <c r="E16" s="57" t="s">
        <v>22</v>
      </c>
      <c r="F16" s="181">
        <v>1.3</v>
      </c>
      <c r="G16" s="182"/>
      <c r="H16" s="39"/>
      <c r="I16" s="43"/>
      <c r="J16" s="181">
        <v>2.21</v>
      </c>
      <c r="K16" s="182"/>
      <c r="L16" s="38"/>
      <c r="M16" s="44"/>
      <c r="N16" s="181">
        <v>3.61</v>
      </c>
      <c r="O16" s="182"/>
      <c r="P16" s="39"/>
      <c r="Q16" s="44"/>
      <c r="R16" s="181">
        <v>50.4</v>
      </c>
      <c r="S16" s="182"/>
      <c r="T16" s="39"/>
      <c r="U16" s="44"/>
      <c r="V16" s="181">
        <v>0.93</v>
      </c>
      <c r="W16" s="182"/>
      <c r="X16" s="39"/>
      <c r="Y16" s="44"/>
      <c r="Z16" s="181"/>
      <c r="AA16" s="182"/>
      <c r="AB16" s="39"/>
      <c r="AC16" s="43"/>
      <c r="AD16" s="181">
        <v>1.1399999999999999</v>
      </c>
      <c r="AE16" s="182"/>
      <c r="AF16" s="38"/>
      <c r="AG16" s="43"/>
    </row>
    <row r="17" spans="1:33" x14ac:dyDescent="0.25">
      <c r="A17" s="33" t="s">
        <v>39</v>
      </c>
      <c r="B17" s="34" t="s">
        <v>21</v>
      </c>
      <c r="C17" s="35">
        <v>59.778399999999998</v>
      </c>
      <c r="D17" s="36" t="s">
        <v>22</v>
      </c>
      <c r="E17" s="55">
        <v>20</v>
      </c>
      <c r="F17" s="181">
        <v>7.41</v>
      </c>
      <c r="G17" s="182"/>
      <c r="H17" s="39"/>
      <c r="I17" s="43"/>
      <c r="J17" s="181">
        <v>4.13</v>
      </c>
      <c r="K17" s="182"/>
      <c r="L17" s="38"/>
      <c r="M17" s="43"/>
      <c r="N17" s="181">
        <v>2.76</v>
      </c>
      <c r="O17" s="182"/>
      <c r="P17" s="39"/>
      <c r="Q17" s="44"/>
      <c r="R17" s="181">
        <v>22.4</v>
      </c>
      <c r="S17" s="182"/>
      <c r="T17" s="38"/>
      <c r="U17" s="44"/>
      <c r="V17" s="181">
        <v>6.72</v>
      </c>
      <c r="W17" s="182"/>
      <c r="X17" s="39"/>
      <c r="Y17" s="43"/>
      <c r="Z17" s="181"/>
      <c r="AA17" s="182"/>
      <c r="AB17" s="39"/>
      <c r="AC17" s="44"/>
      <c r="AD17" s="181">
        <v>6.96</v>
      </c>
      <c r="AE17" s="182"/>
      <c r="AF17" s="38"/>
      <c r="AG17" s="44"/>
    </row>
    <row r="18" spans="1:33" x14ac:dyDescent="0.25">
      <c r="A18" s="33" t="s">
        <v>40</v>
      </c>
      <c r="B18" s="34" t="s">
        <v>24</v>
      </c>
      <c r="C18" s="35">
        <v>120</v>
      </c>
      <c r="D18" s="36" t="s">
        <v>22</v>
      </c>
      <c r="E18" s="55">
        <v>250</v>
      </c>
      <c r="F18" s="181">
        <v>19.3</v>
      </c>
      <c r="G18" s="182"/>
      <c r="H18" s="38"/>
      <c r="I18" s="43"/>
      <c r="J18" s="181">
        <v>6.62</v>
      </c>
      <c r="K18" s="182"/>
      <c r="L18" s="38"/>
      <c r="M18" s="43"/>
      <c r="N18" s="181">
        <v>25</v>
      </c>
      <c r="O18" s="182"/>
      <c r="P18" s="38"/>
      <c r="Q18" s="44"/>
      <c r="R18" s="181">
        <v>24.3</v>
      </c>
      <c r="S18" s="182"/>
      <c r="T18" s="38"/>
      <c r="U18" s="44"/>
      <c r="V18" s="181">
        <v>10.3</v>
      </c>
      <c r="W18" s="182"/>
      <c r="X18" s="38"/>
      <c r="Y18" s="43"/>
      <c r="Z18" s="181"/>
      <c r="AA18" s="182"/>
      <c r="AB18" s="39"/>
      <c r="AC18" s="43"/>
      <c r="AD18" s="181">
        <v>31.6</v>
      </c>
      <c r="AE18" s="182"/>
      <c r="AF18" s="38"/>
      <c r="AG18" s="43"/>
    </row>
    <row r="19" spans="1:33" x14ac:dyDescent="0.25">
      <c r="A19" s="33" t="s">
        <v>41</v>
      </c>
      <c r="B19" s="34" t="s">
        <v>21</v>
      </c>
      <c r="C19" s="35">
        <v>284.9676</v>
      </c>
      <c r="D19" s="36">
        <v>500</v>
      </c>
      <c r="E19" s="37">
        <v>500</v>
      </c>
      <c r="F19" s="181">
        <v>110</v>
      </c>
      <c r="G19" s="182"/>
      <c r="H19" s="38"/>
      <c r="I19" s="43"/>
      <c r="J19" s="181">
        <v>64</v>
      </c>
      <c r="K19" s="182"/>
      <c r="L19" s="38"/>
      <c r="M19" s="43"/>
      <c r="N19" s="181">
        <v>67</v>
      </c>
      <c r="O19" s="182"/>
      <c r="P19" s="39"/>
      <c r="Q19" s="43"/>
      <c r="R19" s="212">
        <v>460</v>
      </c>
      <c r="S19" s="182"/>
      <c r="T19" s="39"/>
      <c r="U19" s="44"/>
      <c r="V19" s="181">
        <v>79</v>
      </c>
      <c r="W19" s="182"/>
      <c r="X19" s="38"/>
      <c r="Y19" s="44"/>
      <c r="Z19" s="181"/>
      <c r="AA19" s="182"/>
      <c r="AB19" s="39"/>
      <c r="AC19" s="43"/>
      <c r="AD19" s="181">
        <v>91</v>
      </c>
      <c r="AE19" s="182"/>
      <c r="AF19" s="38"/>
      <c r="AG19" s="44"/>
    </row>
    <row r="20" spans="1:33" x14ac:dyDescent="0.25">
      <c r="A20" s="60" t="s">
        <v>42</v>
      </c>
      <c r="B20" s="61" t="s">
        <v>30</v>
      </c>
      <c r="C20" s="62">
        <v>29.978899999999999</v>
      </c>
      <c r="D20" s="63" t="s">
        <v>22</v>
      </c>
      <c r="E20" s="64" t="s">
        <v>22</v>
      </c>
      <c r="F20" s="198">
        <v>0.78</v>
      </c>
      <c r="G20" s="199"/>
      <c r="H20" s="66"/>
      <c r="I20" s="67"/>
      <c r="J20" s="198">
        <v>3.8</v>
      </c>
      <c r="K20" s="199"/>
      <c r="L20" s="66"/>
      <c r="M20" s="67"/>
      <c r="N20" s="198">
        <v>8.3000000000000007</v>
      </c>
      <c r="O20" s="199"/>
      <c r="P20" s="66"/>
      <c r="Q20" s="67"/>
      <c r="R20" s="198">
        <v>12</v>
      </c>
      <c r="S20" s="199"/>
      <c r="T20" s="65"/>
      <c r="U20" s="67"/>
      <c r="V20" s="198">
        <v>1.7</v>
      </c>
      <c r="W20" s="199"/>
      <c r="X20" s="65"/>
      <c r="Y20" s="68"/>
      <c r="Z20" s="198"/>
      <c r="AA20" s="199"/>
      <c r="AB20" s="65"/>
      <c r="AC20" s="67"/>
      <c r="AD20" s="198">
        <v>1.3</v>
      </c>
      <c r="AE20" s="199"/>
      <c r="AF20" s="66"/>
      <c r="AG20" s="67"/>
    </row>
    <row r="21" spans="1:33" x14ac:dyDescent="0.25">
      <c r="A21" s="14" t="s">
        <v>131</v>
      </c>
      <c r="B21" s="69"/>
      <c r="C21" s="70"/>
      <c r="E21" s="19"/>
      <c r="F21" s="18"/>
      <c r="G21" s="18"/>
      <c r="H21" s="18"/>
      <c r="I21" s="18"/>
      <c r="J21" s="38"/>
      <c r="K21" s="38"/>
      <c r="L21" s="38"/>
      <c r="M21" s="38"/>
      <c r="N21" s="38"/>
      <c r="O21" s="38"/>
      <c r="P21" s="38"/>
      <c r="Q21" s="38"/>
      <c r="R21" s="38"/>
      <c r="S21" s="38"/>
      <c r="T21" s="38"/>
      <c r="U21" s="38"/>
      <c r="V21" s="38"/>
      <c r="W21" s="38"/>
      <c r="X21" s="38"/>
      <c r="Y21" s="38"/>
      <c r="Z21" s="38"/>
      <c r="AA21" s="38"/>
      <c r="AB21" s="38"/>
      <c r="AC21" s="38"/>
      <c r="AD21" s="38"/>
      <c r="AE21" s="38"/>
      <c r="AF21" s="38"/>
      <c r="AG21" s="18"/>
    </row>
    <row r="22" spans="1:33" x14ac:dyDescent="0.25">
      <c r="A22" s="72" t="s">
        <v>45</v>
      </c>
      <c r="B22" s="21" t="s">
        <v>24</v>
      </c>
      <c r="C22" s="22">
        <v>0.01</v>
      </c>
      <c r="D22" s="73">
        <v>0.05</v>
      </c>
      <c r="E22" s="24">
        <v>6.0000000000000001E-3</v>
      </c>
      <c r="F22" s="196">
        <v>3.0000000000000001E-5</v>
      </c>
      <c r="G22" s="197" t="s">
        <v>25</v>
      </c>
      <c r="H22" s="31"/>
      <c r="I22" s="32"/>
      <c r="J22" s="196">
        <v>3.0000000000000001E-5</v>
      </c>
      <c r="K22" s="197" t="s">
        <v>25</v>
      </c>
      <c r="L22" s="74"/>
      <c r="M22" s="76"/>
      <c r="N22" s="196">
        <v>8.0000000000000007E-5</v>
      </c>
      <c r="O22" s="197"/>
      <c r="P22" s="27"/>
      <c r="Q22" s="28"/>
      <c r="R22" s="196">
        <v>3.0000000000000001E-5</v>
      </c>
      <c r="S22" s="197" t="s">
        <v>25</v>
      </c>
      <c r="T22" s="31"/>
      <c r="U22" s="32"/>
      <c r="V22" s="196">
        <v>3.0000000000000001E-5</v>
      </c>
      <c r="W22" s="197" t="s">
        <v>25</v>
      </c>
      <c r="X22" s="31"/>
      <c r="Y22" s="32"/>
      <c r="Z22" s="467" t="s">
        <v>175</v>
      </c>
      <c r="AA22" s="468"/>
      <c r="AB22" s="468"/>
      <c r="AC22" s="469"/>
      <c r="AD22" s="196">
        <v>3.0000000000000001E-5</v>
      </c>
      <c r="AE22" s="197"/>
      <c r="AF22" s="31"/>
      <c r="AG22" s="32"/>
    </row>
    <row r="23" spans="1:33" x14ac:dyDescent="0.25">
      <c r="A23" s="77" t="s">
        <v>46</v>
      </c>
      <c r="B23" s="34" t="s">
        <v>24</v>
      </c>
      <c r="C23" s="35">
        <v>3.0000000000000001E-3</v>
      </c>
      <c r="D23" s="78">
        <v>5.0000000000000001E-3</v>
      </c>
      <c r="E23" s="37">
        <v>5.0000000000000002E-5</v>
      </c>
      <c r="F23" s="204">
        <v>6.0499999999999996E-4</v>
      </c>
      <c r="G23" s="182"/>
      <c r="H23" s="38"/>
      <c r="I23" s="43"/>
      <c r="J23" s="181">
        <v>2.7000000000000001E-3</v>
      </c>
      <c r="K23" s="182"/>
      <c r="L23" s="81"/>
      <c r="M23" s="82"/>
      <c r="N23" s="181">
        <v>5.7600000000000001E-4</v>
      </c>
      <c r="O23" s="182"/>
      <c r="P23" s="38"/>
      <c r="Q23" s="43"/>
      <c r="R23" s="205">
        <v>1.4800000000000001E-2</v>
      </c>
      <c r="S23" s="182"/>
      <c r="T23" s="39"/>
      <c r="U23" s="43"/>
      <c r="V23" s="181">
        <v>1.8900000000000001E-4</v>
      </c>
      <c r="W23" s="182"/>
      <c r="X23" s="38"/>
      <c r="Y23" s="43"/>
      <c r="Z23" s="181"/>
      <c r="AA23" s="182"/>
      <c r="AB23" s="38"/>
      <c r="AC23" s="44"/>
      <c r="AD23" s="181">
        <v>7.4999999999999993E-5</v>
      </c>
      <c r="AE23" s="182"/>
      <c r="AF23" s="42"/>
      <c r="AG23" s="43"/>
    </row>
    <row r="24" spans="1:33" x14ac:dyDescent="0.25">
      <c r="A24" s="77" t="s">
        <v>47</v>
      </c>
      <c r="B24" s="34" t="s">
        <v>24</v>
      </c>
      <c r="C24" s="35">
        <v>4.7E-2</v>
      </c>
      <c r="D24" s="78">
        <v>1</v>
      </c>
      <c r="E24" s="37">
        <v>2</v>
      </c>
      <c r="F24" s="181">
        <v>7.1999999999999998E-3</v>
      </c>
      <c r="G24" s="182"/>
      <c r="H24" s="42"/>
      <c r="I24" s="44"/>
      <c r="J24" s="181">
        <v>8.9999999999999993E-3</v>
      </c>
      <c r="K24" s="182"/>
      <c r="L24" s="80"/>
      <c r="M24" s="82"/>
      <c r="N24" s="181">
        <v>1.21E-2</v>
      </c>
      <c r="O24" s="182"/>
      <c r="P24" s="39"/>
      <c r="Q24" s="44"/>
      <c r="R24" s="181">
        <v>0.98599999999999999</v>
      </c>
      <c r="S24" s="182"/>
      <c r="T24" s="39"/>
      <c r="U24" s="44"/>
      <c r="V24" s="181">
        <v>9.4999999999999998E-3</v>
      </c>
      <c r="W24" s="182"/>
      <c r="X24" s="38"/>
      <c r="Y24" s="44"/>
      <c r="Z24" s="181"/>
      <c r="AA24" s="182"/>
      <c r="AB24" s="39"/>
      <c r="AC24" s="44"/>
      <c r="AD24" s="181">
        <v>5.3100000000000001E-2</v>
      </c>
      <c r="AE24" s="182"/>
      <c r="AF24" s="42"/>
      <c r="AG24" s="43"/>
    </row>
    <row r="25" spans="1:33" x14ac:dyDescent="0.25">
      <c r="A25" s="77" t="s">
        <v>48</v>
      </c>
      <c r="B25" s="34" t="s">
        <v>24</v>
      </c>
      <c r="C25" s="35">
        <v>4.1000000000000003E-3</v>
      </c>
      <c r="D25" s="85" t="s">
        <v>22</v>
      </c>
      <c r="E25" s="37">
        <v>4.0000000000000001E-3</v>
      </c>
      <c r="F25" s="181">
        <v>5.0000000000000001E-4</v>
      </c>
      <c r="G25" s="182" t="s">
        <v>25</v>
      </c>
      <c r="H25" s="38"/>
      <c r="I25" s="43"/>
      <c r="J25" s="181">
        <v>5.0000000000000001E-4</v>
      </c>
      <c r="K25" s="182" t="s">
        <v>25</v>
      </c>
      <c r="L25" s="80"/>
      <c r="M25" s="82"/>
      <c r="N25" s="181">
        <v>5.0000000000000001E-4</v>
      </c>
      <c r="O25" s="182" t="s">
        <v>25</v>
      </c>
      <c r="P25" s="39"/>
      <c r="Q25" s="44"/>
      <c r="R25" s="181">
        <v>5.0000000000000001E-4</v>
      </c>
      <c r="S25" s="182" t="s">
        <v>25</v>
      </c>
      <c r="T25" s="38"/>
      <c r="U25" s="43"/>
      <c r="V25" s="181">
        <v>5.0000000000000001E-4</v>
      </c>
      <c r="W25" s="182" t="s">
        <v>25</v>
      </c>
      <c r="X25" s="38"/>
      <c r="Y25" s="43"/>
      <c r="Z25" s="181"/>
      <c r="AA25" s="182"/>
      <c r="AB25" s="38"/>
      <c r="AC25" s="43"/>
      <c r="AD25" s="181">
        <v>5.0000000000000001E-4</v>
      </c>
      <c r="AE25" s="182" t="s">
        <v>25</v>
      </c>
      <c r="AF25" s="38"/>
      <c r="AG25" s="43"/>
    </row>
    <row r="26" spans="1:33" x14ac:dyDescent="0.25">
      <c r="A26" s="77" t="s">
        <v>49</v>
      </c>
      <c r="B26" s="34" t="s">
        <v>24</v>
      </c>
      <c r="C26" s="35">
        <v>5.0000000000000001E-4</v>
      </c>
      <c r="D26" s="78">
        <v>5.0000000000000001E-3</v>
      </c>
      <c r="E26" s="37">
        <v>5.0000000000000001E-3</v>
      </c>
      <c r="F26" s="204">
        <v>2.5000000000000001E-5</v>
      </c>
      <c r="G26" s="182" t="s">
        <v>25</v>
      </c>
      <c r="H26" s="86"/>
      <c r="I26" s="43"/>
      <c r="J26" s="204">
        <v>5.8E-5</v>
      </c>
      <c r="K26" s="182"/>
      <c r="L26" s="80"/>
      <c r="M26" s="82"/>
      <c r="N26" s="204">
        <v>7.4999999999999993E-5</v>
      </c>
      <c r="O26" s="182"/>
      <c r="P26" s="39"/>
      <c r="Q26" s="44"/>
      <c r="R26" s="181">
        <v>2.5000000000000001E-5</v>
      </c>
      <c r="S26" s="182" t="s">
        <v>25</v>
      </c>
      <c r="T26" s="38"/>
      <c r="U26" s="43"/>
      <c r="V26" s="181">
        <v>4.8000000000000001E-5</v>
      </c>
      <c r="W26" s="182"/>
      <c r="X26" s="38"/>
      <c r="Y26" s="43"/>
      <c r="Z26" s="181"/>
      <c r="AA26" s="182"/>
      <c r="AB26" s="38"/>
      <c r="AC26" s="43"/>
      <c r="AD26" s="181">
        <v>9.0000000000000006E-5</v>
      </c>
      <c r="AE26" s="182"/>
      <c r="AF26" s="80"/>
      <c r="AG26" s="43"/>
    </row>
    <row r="27" spans="1:33" x14ac:dyDescent="0.25">
      <c r="A27" s="77" t="s">
        <v>50</v>
      </c>
      <c r="B27" s="34" t="s">
        <v>24</v>
      </c>
      <c r="C27" s="35">
        <v>6.7000000000000002E-3</v>
      </c>
      <c r="D27" s="78">
        <v>0.05</v>
      </c>
      <c r="E27" s="37">
        <v>0.1</v>
      </c>
      <c r="F27" s="181">
        <v>1E-3</v>
      </c>
      <c r="G27" s="182" t="s">
        <v>25</v>
      </c>
      <c r="H27" s="42"/>
      <c r="I27" s="43"/>
      <c r="J27" s="181">
        <v>3.5999999999999999E-3</v>
      </c>
      <c r="K27" s="182"/>
      <c r="L27" s="80"/>
      <c r="M27" s="82"/>
      <c r="N27" s="181">
        <v>1E-3</v>
      </c>
      <c r="O27" s="182" t="s">
        <v>25</v>
      </c>
      <c r="P27" s="39"/>
      <c r="Q27" s="44"/>
      <c r="R27" s="181">
        <v>1E-3</v>
      </c>
      <c r="S27" s="182" t="s">
        <v>25</v>
      </c>
      <c r="T27" s="38"/>
      <c r="U27" s="43"/>
      <c r="V27" s="181">
        <v>2.3E-3</v>
      </c>
      <c r="W27" s="182"/>
      <c r="X27" s="39"/>
      <c r="Y27" s="44"/>
      <c r="Z27" s="181"/>
      <c r="AA27" s="182"/>
      <c r="AB27" s="38"/>
      <c r="AC27" s="43"/>
      <c r="AD27" s="181">
        <v>4.3E-3</v>
      </c>
      <c r="AE27" s="182"/>
      <c r="AF27" s="38"/>
      <c r="AG27" s="44"/>
    </row>
    <row r="28" spans="1:33" x14ac:dyDescent="0.25">
      <c r="A28" s="77" t="s">
        <v>51</v>
      </c>
      <c r="B28" s="34" t="s">
        <v>24</v>
      </c>
      <c r="C28" s="35">
        <v>1.0999999999999999E-2</v>
      </c>
      <c r="D28" s="85" t="s">
        <v>22</v>
      </c>
      <c r="E28" s="37" t="s">
        <v>22</v>
      </c>
      <c r="F28" s="181">
        <v>1E-3</v>
      </c>
      <c r="G28" s="182" t="s">
        <v>25</v>
      </c>
      <c r="H28" s="42"/>
      <c r="I28" s="43"/>
      <c r="J28" s="181">
        <v>1E-3</v>
      </c>
      <c r="K28" s="182" t="s">
        <v>25</v>
      </c>
      <c r="L28" s="80"/>
      <c r="M28" s="82"/>
      <c r="N28" s="181">
        <v>1E-3</v>
      </c>
      <c r="O28" s="182" t="s">
        <v>25</v>
      </c>
      <c r="P28" s="39"/>
      <c r="Q28" s="44"/>
      <c r="R28" s="181">
        <v>4.0000000000000001E-3</v>
      </c>
      <c r="S28" s="182"/>
      <c r="T28" s="38"/>
      <c r="U28" s="43"/>
      <c r="V28" s="181">
        <v>1E-3</v>
      </c>
      <c r="W28" s="182" t="s">
        <v>25</v>
      </c>
      <c r="X28" s="38"/>
      <c r="Y28" s="43"/>
      <c r="Z28" s="181"/>
      <c r="AA28" s="182"/>
      <c r="AB28" s="38"/>
      <c r="AC28" s="43"/>
      <c r="AD28" s="181">
        <v>1E-3</v>
      </c>
      <c r="AE28" s="182" t="s">
        <v>25</v>
      </c>
      <c r="AF28" s="38"/>
      <c r="AG28" s="43"/>
    </row>
    <row r="29" spans="1:33" x14ac:dyDescent="0.25">
      <c r="A29" s="77" t="s">
        <v>52</v>
      </c>
      <c r="B29" s="34" t="s">
        <v>24</v>
      </c>
      <c r="C29" s="35">
        <v>1.9E-2</v>
      </c>
      <c r="D29" s="78">
        <v>0.59</v>
      </c>
      <c r="E29" s="37">
        <v>1.3</v>
      </c>
      <c r="F29" s="181">
        <v>3.0000000000000001E-3</v>
      </c>
      <c r="G29" s="182"/>
      <c r="H29" s="42"/>
      <c r="I29" s="43"/>
      <c r="J29" s="181">
        <v>3.0000000000000001E-3</v>
      </c>
      <c r="K29" s="182"/>
      <c r="L29" s="81"/>
      <c r="M29" s="87"/>
      <c r="N29" s="181">
        <v>8.0000000000000002E-3</v>
      </c>
      <c r="O29" s="182"/>
      <c r="P29" s="39"/>
      <c r="Q29" s="44"/>
      <c r="R29" s="181">
        <v>1E-3</v>
      </c>
      <c r="S29" s="182" t="s">
        <v>25</v>
      </c>
      <c r="T29" s="39"/>
      <c r="U29" s="43"/>
      <c r="V29" s="181">
        <v>2E-3</v>
      </c>
      <c r="W29" s="182"/>
      <c r="X29" s="38"/>
      <c r="Y29" s="43"/>
      <c r="Z29" s="181"/>
      <c r="AA29" s="182"/>
      <c r="AB29" s="39"/>
      <c r="AC29" s="44"/>
      <c r="AD29" s="181">
        <v>2E-3</v>
      </c>
      <c r="AE29" s="182"/>
      <c r="AF29" s="42"/>
      <c r="AG29" s="44"/>
    </row>
    <row r="30" spans="1:33" x14ac:dyDescent="0.25">
      <c r="A30" s="77" t="s">
        <v>53</v>
      </c>
      <c r="B30" s="34" t="s">
        <v>24</v>
      </c>
      <c r="C30" s="35">
        <v>0.215</v>
      </c>
      <c r="D30" s="78">
        <v>0.3</v>
      </c>
      <c r="E30" s="37">
        <v>0.3</v>
      </c>
      <c r="F30" s="181">
        <v>1.2E-2</v>
      </c>
      <c r="G30" s="182"/>
      <c r="H30" s="39"/>
      <c r="I30" s="44"/>
      <c r="J30" s="181">
        <v>1.74</v>
      </c>
      <c r="K30" s="182"/>
      <c r="L30" s="81"/>
      <c r="M30" s="82"/>
      <c r="N30" s="181">
        <v>0.13300000000000001</v>
      </c>
      <c r="O30" s="182"/>
      <c r="P30" s="38"/>
      <c r="Q30" s="44"/>
      <c r="R30" s="205">
        <v>14.6</v>
      </c>
      <c r="S30" s="182"/>
      <c r="T30" s="39"/>
      <c r="U30" s="44"/>
      <c r="V30" s="181">
        <v>0.14799999999999999</v>
      </c>
      <c r="W30" s="182"/>
      <c r="X30" s="39"/>
      <c r="Y30" s="43"/>
      <c r="Z30" s="181"/>
      <c r="AA30" s="182"/>
      <c r="AB30" s="38"/>
      <c r="AC30" s="44"/>
      <c r="AD30" s="212">
        <v>0.28399999999999997</v>
      </c>
      <c r="AE30" s="182"/>
      <c r="AF30" s="38"/>
      <c r="AG30" s="44"/>
    </row>
    <row r="31" spans="1:33" x14ac:dyDescent="0.25">
      <c r="A31" s="77" t="s">
        <v>54</v>
      </c>
      <c r="B31" s="34" t="s">
        <v>24</v>
      </c>
      <c r="C31" s="35">
        <v>8.0000000000000002E-3</v>
      </c>
      <c r="D31" s="78">
        <v>1.4999999999999999E-2</v>
      </c>
      <c r="E31" s="37">
        <v>1.4999999999999999E-2</v>
      </c>
      <c r="F31" s="204">
        <v>5.0000000000000004E-6</v>
      </c>
      <c r="G31" s="182" t="s">
        <v>25</v>
      </c>
      <c r="H31" s="38"/>
      <c r="I31" s="43"/>
      <c r="J31" s="204">
        <v>5.0000000000000002E-5</v>
      </c>
      <c r="K31" s="182" t="s">
        <v>25</v>
      </c>
      <c r="L31" s="80"/>
      <c r="M31" s="82"/>
      <c r="N31" s="204">
        <v>6.7999999999999999E-5</v>
      </c>
      <c r="O31" s="182"/>
      <c r="P31" s="38"/>
      <c r="Q31" s="43"/>
      <c r="R31" s="181">
        <v>5.0000000000000002E-5</v>
      </c>
      <c r="S31" s="182" t="s">
        <v>25</v>
      </c>
      <c r="T31" s="38"/>
      <c r="U31" s="43"/>
      <c r="V31" s="181">
        <v>2.0799999999999999E-4</v>
      </c>
      <c r="W31" s="182"/>
      <c r="X31" s="38"/>
      <c r="Y31" s="43"/>
      <c r="Z31" s="181"/>
      <c r="AA31" s="182"/>
      <c r="AB31" s="38"/>
      <c r="AC31" s="43"/>
      <c r="AD31" s="181">
        <v>3.8000000000000002E-4</v>
      </c>
      <c r="AE31" s="182"/>
      <c r="AF31" s="42"/>
      <c r="AG31" s="43"/>
    </row>
    <row r="32" spans="1:33" x14ac:dyDescent="0.25">
      <c r="A32" s="77" t="s">
        <v>55</v>
      </c>
      <c r="B32" s="34" t="s">
        <v>24</v>
      </c>
      <c r="C32" s="35">
        <v>9.0999999999999998E-2</v>
      </c>
      <c r="D32" s="78">
        <v>0.02</v>
      </c>
      <c r="E32" s="37">
        <v>0.05</v>
      </c>
      <c r="F32" s="205">
        <v>7.17E-2</v>
      </c>
      <c r="G32" s="182"/>
      <c r="H32" s="39"/>
      <c r="I32" s="44"/>
      <c r="J32" s="205">
        <v>0.49440000000000001</v>
      </c>
      <c r="K32" s="182"/>
      <c r="L32" s="81"/>
      <c r="M32" s="87"/>
      <c r="N32" s="205">
        <v>0.34499999999999997</v>
      </c>
      <c r="O32" s="182"/>
      <c r="P32" s="39"/>
      <c r="Q32" s="44"/>
      <c r="R32" s="205">
        <v>5.8120000000000003</v>
      </c>
      <c r="S32" s="182"/>
      <c r="T32" s="39"/>
      <c r="U32" s="44"/>
      <c r="V32" s="181">
        <v>1.7899999999999999E-2</v>
      </c>
      <c r="W32" s="182"/>
      <c r="X32" s="39"/>
      <c r="Y32" s="44"/>
      <c r="Z32" s="181"/>
      <c r="AA32" s="182"/>
      <c r="AB32" s="38"/>
      <c r="AC32" s="43"/>
      <c r="AD32" s="181">
        <v>3.6400000000000002E-2</v>
      </c>
      <c r="AE32" s="182"/>
      <c r="AF32" s="42"/>
      <c r="AG32" s="44"/>
    </row>
    <row r="33" spans="1:33" x14ac:dyDescent="0.25">
      <c r="A33" s="77" t="s">
        <v>56</v>
      </c>
      <c r="B33" s="34" t="s">
        <v>24</v>
      </c>
      <c r="C33" s="35">
        <v>1.0999999999999999E-2</v>
      </c>
      <c r="D33" s="78">
        <v>0.08</v>
      </c>
      <c r="E33" s="37">
        <v>0.1</v>
      </c>
      <c r="F33" s="181">
        <v>5.0000000000000001E-3</v>
      </c>
      <c r="G33" s="182" t="s">
        <v>25</v>
      </c>
      <c r="H33" s="38"/>
      <c r="I33" s="43"/>
      <c r="J33" s="181">
        <v>8.0000000000000002E-3</v>
      </c>
      <c r="K33" s="182"/>
      <c r="L33" s="80"/>
      <c r="M33" s="82"/>
      <c r="N33" s="181">
        <v>7.0000000000000001E-3</v>
      </c>
      <c r="O33" s="182"/>
      <c r="P33" s="39"/>
      <c r="Q33" s="44"/>
      <c r="R33" s="181">
        <v>5.0000000000000001E-3</v>
      </c>
      <c r="S33" s="182"/>
      <c r="T33" s="39"/>
      <c r="U33" s="44"/>
      <c r="V33" s="181">
        <v>5.0000000000000001E-3</v>
      </c>
      <c r="W33" s="182" t="s">
        <v>25</v>
      </c>
      <c r="X33" s="38"/>
      <c r="Y33" s="43"/>
      <c r="Z33" s="181"/>
      <c r="AA33" s="182"/>
      <c r="AB33" s="38"/>
      <c r="AC33" s="43"/>
      <c r="AD33" s="181">
        <v>5.0000000000000001E-3</v>
      </c>
      <c r="AE33" s="182" t="s">
        <v>25</v>
      </c>
      <c r="AF33" s="38"/>
      <c r="AG33" s="43"/>
    </row>
    <row r="34" spans="1:33" x14ac:dyDescent="0.25">
      <c r="A34" s="77" t="s">
        <v>57</v>
      </c>
      <c r="B34" s="34" t="s">
        <v>24</v>
      </c>
      <c r="C34" s="35">
        <v>1E-3</v>
      </c>
      <c r="D34" s="78">
        <v>0.01</v>
      </c>
      <c r="E34" s="37">
        <v>0.05</v>
      </c>
      <c r="F34" s="181">
        <v>2.5000000000000001E-4</v>
      </c>
      <c r="G34" s="182" t="s">
        <v>25</v>
      </c>
      <c r="H34" s="42"/>
      <c r="I34" s="43"/>
      <c r="J34" s="181">
        <v>2.5000000000000001E-4</v>
      </c>
      <c r="K34" s="182"/>
      <c r="L34" s="80"/>
      <c r="M34" s="82"/>
      <c r="N34" s="181">
        <v>2.5000000000000001E-4</v>
      </c>
      <c r="O34" s="182" t="s">
        <v>25</v>
      </c>
      <c r="P34" s="39"/>
      <c r="Q34" s="44"/>
      <c r="R34" s="181">
        <v>3.3800000000000002E-3</v>
      </c>
      <c r="S34" s="182"/>
      <c r="T34" s="39"/>
      <c r="U34" s="43"/>
      <c r="V34" s="181">
        <v>2.5000000000000001E-4</v>
      </c>
      <c r="W34" s="182" t="s">
        <v>25</v>
      </c>
      <c r="X34" s="38"/>
      <c r="Y34" s="43"/>
      <c r="Z34" s="181"/>
      <c r="AA34" s="182"/>
      <c r="AB34" s="38"/>
      <c r="AC34" s="43"/>
      <c r="AD34" s="181">
        <v>2.5000000000000001E-4</v>
      </c>
      <c r="AE34" s="182" t="s">
        <v>25</v>
      </c>
      <c r="AF34" s="42"/>
      <c r="AG34" s="43"/>
    </row>
    <row r="35" spans="1:33" x14ac:dyDescent="0.25">
      <c r="A35" s="77" t="s">
        <v>58</v>
      </c>
      <c r="B35" s="34" t="s">
        <v>24</v>
      </c>
      <c r="C35" s="35">
        <v>18.850100000000001</v>
      </c>
      <c r="D35" s="78">
        <v>0.04</v>
      </c>
      <c r="E35" s="37">
        <v>0.1</v>
      </c>
      <c r="F35" s="181">
        <v>5.0000000000000002E-5</v>
      </c>
      <c r="G35" s="182" t="s">
        <v>25</v>
      </c>
      <c r="H35" s="42"/>
      <c r="I35" s="43"/>
      <c r="J35" s="181">
        <v>5.0000000000000002E-5</v>
      </c>
      <c r="K35" s="182" t="s">
        <v>25</v>
      </c>
      <c r="L35" s="80"/>
      <c r="M35" s="82"/>
      <c r="N35" s="181">
        <v>5.0000000000000002E-5</v>
      </c>
      <c r="O35" s="182" t="s">
        <v>25</v>
      </c>
      <c r="P35" s="38"/>
      <c r="Q35" s="43"/>
      <c r="R35" s="181">
        <v>5.0000000000000002E-5</v>
      </c>
      <c r="S35" s="182" t="s">
        <v>25</v>
      </c>
      <c r="T35" s="38"/>
      <c r="U35" s="43"/>
      <c r="V35" s="181">
        <v>5.0000000000000002E-5</v>
      </c>
      <c r="W35" s="182" t="s">
        <v>25</v>
      </c>
      <c r="X35" s="38"/>
      <c r="Y35" s="43"/>
      <c r="Z35" s="181"/>
      <c r="AA35" s="182"/>
      <c r="AB35" s="39"/>
      <c r="AC35" s="44"/>
      <c r="AD35" s="181">
        <v>5.0000000000000002E-5</v>
      </c>
      <c r="AE35" s="182" t="s">
        <v>25</v>
      </c>
      <c r="AF35" s="38"/>
      <c r="AG35" s="43"/>
    </row>
    <row r="36" spans="1:33" x14ac:dyDescent="0.25">
      <c r="A36" s="77" t="s">
        <v>59</v>
      </c>
      <c r="B36" s="34" t="s">
        <v>24</v>
      </c>
      <c r="C36" s="35">
        <v>1E-3</v>
      </c>
      <c r="D36" s="78">
        <v>5.0000000000000001E-3</v>
      </c>
      <c r="E36" s="37">
        <v>2E-3</v>
      </c>
      <c r="F36" s="204">
        <v>5.0000000000000004E-6</v>
      </c>
      <c r="G36" s="182" t="s">
        <v>25</v>
      </c>
      <c r="H36" s="38"/>
      <c r="I36" s="43"/>
      <c r="J36" s="204">
        <v>5.0000000000000004E-6</v>
      </c>
      <c r="K36" s="182"/>
      <c r="L36" s="80"/>
      <c r="M36" s="82"/>
      <c r="N36" s="204">
        <v>6.0000000000000002E-6</v>
      </c>
      <c r="O36" s="182"/>
      <c r="P36" s="39"/>
      <c r="Q36" s="44"/>
      <c r="R36" s="181">
        <v>5.0000000000000004E-6</v>
      </c>
      <c r="S36" s="182" t="s">
        <v>25</v>
      </c>
      <c r="T36" s="38"/>
      <c r="U36" s="43"/>
      <c r="V36" s="181">
        <v>6.0000000000000002E-6</v>
      </c>
      <c r="W36" s="182"/>
      <c r="X36" s="38"/>
      <c r="Y36" s="43"/>
      <c r="Z36" s="181"/>
      <c r="AA36" s="182"/>
      <c r="AB36" s="38"/>
      <c r="AC36" s="43"/>
      <c r="AD36" s="181">
        <v>1.0000000000000001E-5</v>
      </c>
      <c r="AE36" s="182"/>
      <c r="AF36" s="38"/>
      <c r="AG36" s="43"/>
    </row>
    <row r="37" spans="1:33" x14ac:dyDescent="0.25">
      <c r="A37" s="77" t="s">
        <v>60</v>
      </c>
      <c r="B37" s="34" t="s">
        <v>24</v>
      </c>
      <c r="C37" s="35">
        <v>8.9999999999999993E-3</v>
      </c>
      <c r="D37" s="85">
        <v>0.112</v>
      </c>
      <c r="E37" s="37" t="s">
        <v>22</v>
      </c>
      <c r="F37" s="181">
        <v>5.0000000000000001E-3</v>
      </c>
      <c r="G37" s="182" t="s">
        <v>25</v>
      </c>
      <c r="H37" s="38"/>
      <c r="I37" s="43"/>
      <c r="J37" s="181">
        <v>5.0000000000000001E-3</v>
      </c>
      <c r="K37" s="182" t="s">
        <v>25</v>
      </c>
      <c r="L37" s="80"/>
      <c r="M37" s="82"/>
      <c r="N37" s="181">
        <v>5.0000000000000001E-3</v>
      </c>
      <c r="O37" s="182" t="s">
        <v>25</v>
      </c>
      <c r="P37" s="39"/>
      <c r="Q37" s="44"/>
      <c r="R37" s="181">
        <v>5.0000000000000001E-3</v>
      </c>
      <c r="S37" s="182" t="s">
        <v>25</v>
      </c>
      <c r="T37" s="39"/>
      <c r="U37" s="44"/>
      <c r="V37" s="181">
        <v>5.0000000000000001E-3</v>
      </c>
      <c r="W37" s="182" t="s">
        <v>25</v>
      </c>
      <c r="X37" s="38"/>
      <c r="Y37" s="43"/>
      <c r="Z37" s="181"/>
      <c r="AA37" s="182"/>
      <c r="AB37" s="38"/>
      <c r="AC37" s="43"/>
      <c r="AD37" s="181">
        <v>5.0000000000000001E-3</v>
      </c>
      <c r="AE37" s="182" t="s">
        <v>25</v>
      </c>
      <c r="AF37" s="38"/>
      <c r="AG37" s="43"/>
    </row>
    <row r="38" spans="1:33" x14ac:dyDescent="0.25">
      <c r="A38" s="89" t="s">
        <v>61</v>
      </c>
      <c r="B38" s="61" t="s">
        <v>21</v>
      </c>
      <c r="C38" s="62">
        <v>3.6999999999999998E-2</v>
      </c>
      <c r="D38" s="90">
        <v>0.08</v>
      </c>
      <c r="E38" s="64">
        <v>5</v>
      </c>
      <c r="F38" s="198">
        <v>1E-3</v>
      </c>
      <c r="G38" s="199" t="s">
        <v>25</v>
      </c>
      <c r="H38" s="91"/>
      <c r="I38" s="68"/>
      <c r="J38" s="198">
        <v>1E-3</v>
      </c>
      <c r="K38" s="199" t="s">
        <v>25</v>
      </c>
      <c r="L38" s="92"/>
      <c r="M38" s="94"/>
      <c r="N38" s="198">
        <v>1E-3</v>
      </c>
      <c r="O38" s="199" t="s">
        <v>25</v>
      </c>
      <c r="P38" s="65"/>
      <c r="Q38" s="68"/>
      <c r="R38" s="198">
        <v>1E-3</v>
      </c>
      <c r="S38" s="199" t="s">
        <v>25</v>
      </c>
      <c r="T38" s="65"/>
      <c r="U38" s="68"/>
      <c r="V38" s="198">
        <v>2E-3</v>
      </c>
      <c r="W38" s="199"/>
      <c r="X38" s="66"/>
      <c r="Y38" s="67"/>
      <c r="Z38" s="198"/>
      <c r="AA38" s="199"/>
      <c r="AB38" s="65"/>
      <c r="AC38" s="68"/>
      <c r="AD38" s="198">
        <v>1E-3</v>
      </c>
      <c r="AE38" s="199" t="s">
        <v>25</v>
      </c>
      <c r="AF38" s="66"/>
      <c r="AG38" s="68"/>
    </row>
    <row r="39" spans="1:33" x14ac:dyDescent="0.25">
      <c r="A39" s="95" t="s">
        <v>132</v>
      </c>
      <c r="B39" s="96"/>
      <c r="C39" s="96"/>
      <c r="D39" s="97"/>
      <c r="E39" s="98"/>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row>
    <row r="40" spans="1:33" x14ac:dyDescent="0.25">
      <c r="A40" s="101" t="s">
        <v>64</v>
      </c>
      <c r="B40" s="102" t="s">
        <v>65</v>
      </c>
      <c r="C40" s="103" t="s">
        <v>22</v>
      </c>
      <c r="D40" s="104" t="s">
        <v>22</v>
      </c>
      <c r="E40" s="105">
        <v>200</v>
      </c>
      <c r="F40" s="202"/>
      <c r="G40" s="203" t="s">
        <v>25</v>
      </c>
      <c r="H40" s="106"/>
      <c r="I40" s="108"/>
      <c r="J40" s="202"/>
      <c r="K40" s="203" t="s">
        <v>25</v>
      </c>
      <c r="L40" s="107"/>
      <c r="M40" s="109"/>
      <c r="N40" s="202"/>
      <c r="O40" s="203" t="s">
        <v>25</v>
      </c>
      <c r="P40" s="107"/>
      <c r="Q40" s="109"/>
      <c r="R40" s="202"/>
      <c r="S40" s="203" t="s">
        <v>25</v>
      </c>
      <c r="T40" s="107"/>
      <c r="U40" s="109"/>
      <c r="V40" s="202"/>
      <c r="W40" s="203" t="s">
        <v>25</v>
      </c>
      <c r="X40" s="107"/>
      <c r="Y40" s="109"/>
      <c r="Z40" s="202"/>
      <c r="AA40" s="203" t="s">
        <v>25</v>
      </c>
      <c r="AB40" s="107"/>
      <c r="AC40" s="109"/>
      <c r="AD40" s="202"/>
      <c r="AE40" s="203" t="s">
        <v>25</v>
      </c>
      <c r="AF40" s="106"/>
      <c r="AG40" s="109"/>
    </row>
    <row r="41" spans="1:33" x14ac:dyDescent="0.25">
      <c r="A41" s="111" t="s">
        <v>66</v>
      </c>
      <c r="B41" s="112" t="s">
        <v>65</v>
      </c>
      <c r="C41" s="113" t="s">
        <v>22</v>
      </c>
      <c r="D41" s="114" t="s">
        <v>22</v>
      </c>
      <c r="E41" s="115" t="s">
        <v>22</v>
      </c>
      <c r="F41" s="183"/>
      <c r="G41" s="184" t="s">
        <v>25</v>
      </c>
      <c r="H41" s="116"/>
      <c r="I41" s="118"/>
      <c r="J41" s="183"/>
      <c r="K41" s="184" t="s">
        <v>25</v>
      </c>
      <c r="L41" s="117"/>
      <c r="M41" s="119"/>
      <c r="N41" s="183"/>
      <c r="O41" s="184" t="s">
        <v>25</v>
      </c>
      <c r="P41" s="117"/>
      <c r="Q41" s="119"/>
      <c r="R41" s="183"/>
      <c r="S41" s="184" t="s">
        <v>25</v>
      </c>
      <c r="T41" s="117"/>
      <c r="U41" s="119"/>
      <c r="V41" s="183"/>
      <c r="W41" s="184" t="s">
        <v>25</v>
      </c>
      <c r="X41" s="117"/>
      <c r="Y41" s="119"/>
      <c r="Z41" s="183"/>
      <c r="AA41" s="184" t="s">
        <v>25</v>
      </c>
      <c r="AB41" s="117"/>
      <c r="AC41" s="119"/>
      <c r="AD41" s="183"/>
      <c r="AE41" s="184" t="s">
        <v>25</v>
      </c>
      <c r="AF41" s="116"/>
      <c r="AG41" s="119"/>
    </row>
    <row r="42" spans="1:33" x14ac:dyDescent="0.25">
      <c r="A42" s="111" t="s">
        <v>67</v>
      </c>
      <c r="B42" s="112" t="s">
        <v>65</v>
      </c>
      <c r="C42" s="113" t="s">
        <v>22</v>
      </c>
      <c r="D42" s="114" t="s">
        <v>22</v>
      </c>
      <c r="E42" s="115" t="s">
        <v>22</v>
      </c>
      <c r="F42" s="183"/>
      <c r="G42" s="184" t="s">
        <v>25</v>
      </c>
      <c r="H42" s="116"/>
      <c r="I42" s="118"/>
      <c r="J42" s="183"/>
      <c r="K42" s="184" t="s">
        <v>25</v>
      </c>
      <c r="L42" s="117"/>
      <c r="M42" s="119"/>
      <c r="N42" s="183"/>
      <c r="O42" s="184" t="s">
        <v>25</v>
      </c>
      <c r="P42" s="117"/>
      <c r="Q42" s="119"/>
      <c r="R42" s="183"/>
      <c r="S42" s="184" t="s">
        <v>25</v>
      </c>
      <c r="T42" s="117"/>
      <c r="U42" s="119"/>
      <c r="V42" s="183"/>
      <c r="W42" s="184" t="s">
        <v>25</v>
      </c>
      <c r="X42" s="117"/>
      <c r="Y42" s="119"/>
      <c r="Z42" s="183"/>
      <c r="AA42" s="184" t="s">
        <v>25</v>
      </c>
      <c r="AB42" s="117"/>
      <c r="AC42" s="119"/>
      <c r="AD42" s="183"/>
      <c r="AE42" s="184" t="s">
        <v>25</v>
      </c>
      <c r="AF42" s="116"/>
      <c r="AG42" s="119"/>
    </row>
    <row r="43" spans="1:33" x14ac:dyDescent="0.25">
      <c r="A43" s="111" t="s">
        <v>68</v>
      </c>
      <c r="B43" s="112" t="s">
        <v>24</v>
      </c>
      <c r="C43" s="121">
        <v>1</v>
      </c>
      <c r="D43" s="122">
        <v>800</v>
      </c>
      <c r="E43" s="115">
        <v>1</v>
      </c>
      <c r="F43" s="183"/>
      <c r="G43" s="184" t="s">
        <v>25</v>
      </c>
      <c r="H43" s="116"/>
      <c r="I43" s="118"/>
      <c r="J43" s="183"/>
      <c r="K43" s="184" t="s">
        <v>25</v>
      </c>
      <c r="L43" s="117"/>
      <c r="M43" s="119"/>
      <c r="N43" s="183"/>
      <c r="O43" s="184" t="s">
        <v>25</v>
      </c>
      <c r="P43" s="117"/>
      <c r="Q43" s="119"/>
      <c r="R43" s="183"/>
      <c r="S43" s="184" t="s">
        <v>25</v>
      </c>
      <c r="T43" s="117"/>
      <c r="U43" s="119"/>
      <c r="V43" s="183"/>
      <c r="W43" s="184" t="s">
        <v>25</v>
      </c>
      <c r="X43" s="117"/>
      <c r="Y43" s="119"/>
      <c r="Z43" s="183"/>
      <c r="AA43" s="184" t="s">
        <v>25</v>
      </c>
      <c r="AB43" s="117"/>
      <c r="AC43" s="119"/>
      <c r="AD43" s="183"/>
      <c r="AE43" s="184" t="s">
        <v>25</v>
      </c>
      <c r="AF43" s="116"/>
      <c r="AG43" s="119"/>
    </row>
    <row r="44" spans="1:33" x14ac:dyDescent="0.25">
      <c r="A44" s="111" t="s">
        <v>69</v>
      </c>
      <c r="B44" s="112" t="s">
        <v>65</v>
      </c>
      <c r="C44" s="113" t="s">
        <v>22</v>
      </c>
      <c r="D44" s="114" t="s">
        <v>22</v>
      </c>
      <c r="E44" s="115">
        <v>7</v>
      </c>
      <c r="F44" s="183"/>
      <c r="G44" s="184" t="s">
        <v>25</v>
      </c>
      <c r="H44" s="116"/>
      <c r="I44" s="118"/>
      <c r="J44" s="183"/>
      <c r="K44" s="184" t="s">
        <v>25</v>
      </c>
      <c r="L44" s="117"/>
      <c r="M44" s="119"/>
      <c r="N44" s="183"/>
      <c r="O44" s="184" t="s">
        <v>25</v>
      </c>
      <c r="P44" s="117"/>
      <c r="Q44" s="119"/>
      <c r="R44" s="183"/>
      <c r="S44" s="184" t="s">
        <v>25</v>
      </c>
      <c r="T44" s="117"/>
      <c r="U44" s="119"/>
      <c r="V44" s="183"/>
      <c r="W44" s="184" t="s">
        <v>25</v>
      </c>
      <c r="X44" s="117"/>
      <c r="Y44" s="119"/>
      <c r="Z44" s="183"/>
      <c r="AA44" s="184" t="s">
        <v>25</v>
      </c>
      <c r="AB44" s="117"/>
      <c r="AC44" s="119"/>
      <c r="AD44" s="183"/>
      <c r="AE44" s="184" t="s">
        <v>25</v>
      </c>
      <c r="AF44" s="116"/>
      <c r="AG44" s="119"/>
    </row>
    <row r="45" spans="1:33" x14ac:dyDescent="0.25">
      <c r="A45" s="111" t="s">
        <v>70</v>
      </c>
      <c r="B45" s="112" t="s">
        <v>65</v>
      </c>
      <c r="C45" s="113" t="s">
        <v>22</v>
      </c>
      <c r="D45" s="114" t="s">
        <v>22</v>
      </c>
      <c r="E45" s="115" t="s">
        <v>22</v>
      </c>
      <c r="F45" s="183"/>
      <c r="G45" s="184" t="s">
        <v>25</v>
      </c>
      <c r="H45" s="116"/>
      <c r="I45" s="118"/>
      <c r="J45" s="183"/>
      <c r="K45" s="184" t="s">
        <v>25</v>
      </c>
      <c r="L45" s="117"/>
      <c r="M45" s="119"/>
      <c r="N45" s="183"/>
      <c r="O45" s="184" t="s">
        <v>25</v>
      </c>
      <c r="P45" s="117"/>
      <c r="Q45" s="119"/>
      <c r="R45" s="183"/>
      <c r="S45" s="184" t="s">
        <v>25</v>
      </c>
      <c r="T45" s="117"/>
      <c r="U45" s="119"/>
      <c r="V45" s="183"/>
      <c r="W45" s="184" t="s">
        <v>25</v>
      </c>
      <c r="X45" s="117"/>
      <c r="Y45" s="119"/>
      <c r="Z45" s="183"/>
      <c r="AA45" s="184" t="s">
        <v>25</v>
      </c>
      <c r="AB45" s="117"/>
      <c r="AC45" s="119"/>
      <c r="AD45" s="183"/>
      <c r="AE45" s="184" t="s">
        <v>25</v>
      </c>
      <c r="AF45" s="116"/>
      <c r="AG45" s="119"/>
    </row>
    <row r="46" spans="1:33" x14ac:dyDescent="0.25">
      <c r="A46" s="123" t="s">
        <v>71</v>
      </c>
      <c r="B46" s="112" t="s">
        <v>65</v>
      </c>
      <c r="C46" s="113" t="s">
        <v>22</v>
      </c>
      <c r="D46" s="114" t="s">
        <v>22</v>
      </c>
      <c r="E46" s="115">
        <v>5</v>
      </c>
      <c r="F46" s="183"/>
      <c r="G46" s="184" t="s">
        <v>25</v>
      </c>
      <c r="H46" s="124"/>
      <c r="I46" s="118"/>
      <c r="J46" s="183"/>
      <c r="K46" s="184" t="s">
        <v>25</v>
      </c>
      <c r="L46" s="125"/>
      <c r="M46" s="126"/>
      <c r="N46" s="183"/>
      <c r="O46" s="184" t="s">
        <v>25</v>
      </c>
      <c r="P46" s="125"/>
      <c r="Q46" s="126"/>
      <c r="R46" s="183"/>
      <c r="S46" s="184" t="s">
        <v>25</v>
      </c>
      <c r="T46" s="125"/>
      <c r="U46" s="126"/>
      <c r="V46" s="183"/>
      <c r="W46" s="184" t="s">
        <v>25</v>
      </c>
      <c r="X46" s="125"/>
      <c r="Y46" s="126"/>
      <c r="Z46" s="183"/>
      <c r="AA46" s="184" t="s">
        <v>25</v>
      </c>
      <c r="AB46" s="125"/>
      <c r="AC46" s="126"/>
      <c r="AD46" s="183"/>
      <c r="AE46" s="184" t="s">
        <v>25</v>
      </c>
      <c r="AF46" s="124"/>
      <c r="AG46" s="126"/>
    </row>
    <row r="47" spans="1:33" x14ac:dyDescent="0.25">
      <c r="A47" s="123" t="s">
        <v>72</v>
      </c>
      <c r="B47" s="112" t="s">
        <v>65</v>
      </c>
      <c r="C47" s="113" t="s">
        <v>22</v>
      </c>
      <c r="D47" s="114" t="s">
        <v>22</v>
      </c>
      <c r="E47" s="115">
        <v>1</v>
      </c>
      <c r="F47" s="183"/>
      <c r="G47" s="184" t="s">
        <v>25</v>
      </c>
      <c r="H47" s="116"/>
      <c r="I47" s="118"/>
      <c r="J47" s="183"/>
      <c r="K47" s="184" t="s">
        <v>25</v>
      </c>
      <c r="L47" s="117"/>
      <c r="M47" s="119"/>
      <c r="N47" s="183"/>
      <c r="O47" s="184" t="s">
        <v>25</v>
      </c>
      <c r="P47" s="117"/>
      <c r="Q47" s="119"/>
      <c r="R47" s="183"/>
      <c r="S47" s="184" t="s">
        <v>25</v>
      </c>
      <c r="T47" s="117"/>
      <c r="U47" s="119"/>
      <c r="V47" s="183"/>
      <c r="W47" s="184" t="s">
        <v>25</v>
      </c>
      <c r="X47" s="117"/>
      <c r="Y47" s="119"/>
      <c r="Z47" s="183"/>
      <c r="AA47" s="184" t="s">
        <v>25</v>
      </c>
      <c r="AB47" s="117"/>
      <c r="AC47" s="119"/>
      <c r="AD47" s="183"/>
      <c r="AE47" s="184" t="s">
        <v>25</v>
      </c>
      <c r="AF47" s="116"/>
      <c r="AG47" s="119"/>
    </row>
    <row r="48" spans="1:33" x14ac:dyDescent="0.25">
      <c r="A48" s="123" t="s">
        <v>73</v>
      </c>
      <c r="B48" s="112" t="s">
        <v>24</v>
      </c>
      <c r="C48" s="121">
        <v>1</v>
      </c>
      <c r="D48" s="114">
        <v>180</v>
      </c>
      <c r="E48" s="115">
        <v>600</v>
      </c>
      <c r="F48" s="183"/>
      <c r="G48" s="184" t="s">
        <v>25</v>
      </c>
      <c r="H48" s="116"/>
      <c r="I48" s="118"/>
      <c r="J48" s="183"/>
      <c r="K48" s="184" t="s">
        <v>25</v>
      </c>
      <c r="L48" s="117"/>
      <c r="M48" s="119"/>
      <c r="N48" s="183"/>
      <c r="O48" s="184" t="s">
        <v>25</v>
      </c>
      <c r="P48" s="117"/>
      <c r="Q48" s="119"/>
      <c r="R48" s="183"/>
      <c r="S48" s="184" t="s">
        <v>25</v>
      </c>
      <c r="T48" s="117"/>
      <c r="U48" s="119"/>
      <c r="V48" s="183"/>
      <c r="W48" s="184" t="s">
        <v>25</v>
      </c>
      <c r="X48" s="117"/>
      <c r="Y48" s="119"/>
      <c r="Z48" s="183"/>
      <c r="AA48" s="184" t="s">
        <v>25</v>
      </c>
      <c r="AB48" s="117"/>
      <c r="AC48" s="119"/>
      <c r="AD48" s="183"/>
      <c r="AE48" s="184" t="s">
        <v>25</v>
      </c>
      <c r="AF48" s="116"/>
      <c r="AG48" s="119"/>
    </row>
    <row r="49" spans="1:33" x14ac:dyDescent="0.25">
      <c r="A49" s="111" t="s">
        <v>74</v>
      </c>
      <c r="B49" s="112" t="s">
        <v>24</v>
      </c>
      <c r="C49" s="121">
        <v>1</v>
      </c>
      <c r="D49" s="122">
        <v>0.43</v>
      </c>
      <c r="E49" s="115">
        <v>5</v>
      </c>
      <c r="F49" s="183"/>
      <c r="G49" s="184" t="s">
        <v>25</v>
      </c>
      <c r="H49" s="116"/>
      <c r="I49" s="118"/>
      <c r="J49" s="183"/>
      <c r="K49" s="184" t="s">
        <v>25</v>
      </c>
      <c r="L49" s="117"/>
      <c r="M49" s="119"/>
      <c r="N49" s="183"/>
      <c r="O49" s="184" t="s">
        <v>25</v>
      </c>
      <c r="P49" s="117"/>
      <c r="Q49" s="119"/>
      <c r="R49" s="183"/>
      <c r="S49" s="184" t="s">
        <v>25</v>
      </c>
      <c r="T49" s="117"/>
      <c r="U49" s="119"/>
      <c r="V49" s="183"/>
      <c r="W49" s="184" t="s">
        <v>25</v>
      </c>
      <c r="X49" s="117"/>
      <c r="Y49" s="119"/>
      <c r="Z49" s="183"/>
      <c r="AA49" s="184" t="s">
        <v>25</v>
      </c>
      <c r="AB49" s="117"/>
      <c r="AC49" s="119"/>
      <c r="AD49" s="183"/>
      <c r="AE49" s="184" t="s">
        <v>25</v>
      </c>
      <c r="AF49" s="116"/>
      <c r="AG49" s="119"/>
    </row>
    <row r="50" spans="1:33" x14ac:dyDescent="0.25">
      <c r="A50" s="111" t="s">
        <v>75</v>
      </c>
      <c r="B50" s="112" t="s">
        <v>65</v>
      </c>
      <c r="C50" s="113" t="s">
        <v>22</v>
      </c>
      <c r="D50" s="114" t="s">
        <v>22</v>
      </c>
      <c r="E50" s="115">
        <v>5</v>
      </c>
      <c r="F50" s="183"/>
      <c r="G50" s="184" t="s">
        <v>25</v>
      </c>
      <c r="H50" s="116"/>
      <c r="I50" s="118"/>
      <c r="J50" s="183"/>
      <c r="K50" s="184" t="s">
        <v>25</v>
      </c>
      <c r="L50" s="117"/>
      <c r="M50" s="119"/>
      <c r="N50" s="183"/>
      <c r="O50" s="184" t="s">
        <v>25</v>
      </c>
      <c r="P50" s="117"/>
      <c r="Q50" s="119"/>
      <c r="R50" s="183"/>
      <c r="S50" s="184" t="s">
        <v>25</v>
      </c>
      <c r="T50" s="117"/>
      <c r="U50" s="119"/>
      <c r="V50" s="183"/>
      <c r="W50" s="184" t="s">
        <v>25</v>
      </c>
      <c r="X50" s="117"/>
      <c r="Y50" s="119"/>
      <c r="Z50" s="183"/>
      <c r="AA50" s="184" t="s">
        <v>25</v>
      </c>
      <c r="AB50" s="117"/>
      <c r="AC50" s="119"/>
      <c r="AD50" s="183"/>
      <c r="AE50" s="184" t="s">
        <v>25</v>
      </c>
      <c r="AF50" s="116"/>
      <c r="AG50" s="119"/>
    </row>
    <row r="51" spans="1:33" x14ac:dyDescent="0.25">
      <c r="A51" s="123" t="s">
        <v>76</v>
      </c>
      <c r="B51" s="112" t="s">
        <v>24</v>
      </c>
      <c r="C51" s="121">
        <v>4</v>
      </c>
      <c r="D51" s="114">
        <v>1.8</v>
      </c>
      <c r="E51" s="115">
        <v>75</v>
      </c>
      <c r="F51" s="183"/>
      <c r="G51" s="184" t="s">
        <v>25</v>
      </c>
      <c r="H51" s="124"/>
      <c r="I51" s="118"/>
      <c r="J51" s="183"/>
      <c r="K51" s="184" t="s">
        <v>25</v>
      </c>
      <c r="L51" s="125"/>
      <c r="M51" s="126"/>
      <c r="N51" s="183"/>
      <c r="O51" s="184" t="s">
        <v>25</v>
      </c>
      <c r="P51" s="125"/>
      <c r="Q51" s="126"/>
      <c r="R51" s="183"/>
      <c r="S51" s="184" t="s">
        <v>25</v>
      </c>
      <c r="T51" s="125"/>
      <c r="U51" s="126"/>
      <c r="V51" s="183"/>
      <c r="W51" s="184" t="s">
        <v>25</v>
      </c>
      <c r="X51" s="125"/>
      <c r="Y51" s="126"/>
      <c r="Z51" s="183"/>
      <c r="AA51" s="184" t="s">
        <v>25</v>
      </c>
      <c r="AB51" s="125"/>
      <c r="AC51" s="126"/>
      <c r="AD51" s="183"/>
      <c r="AE51" s="184" t="s">
        <v>25</v>
      </c>
      <c r="AF51" s="124"/>
      <c r="AG51" s="126"/>
    </row>
    <row r="52" spans="1:33" x14ac:dyDescent="0.25">
      <c r="A52" s="111" t="s">
        <v>77</v>
      </c>
      <c r="B52" s="112" t="s">
        <v>65</v>
      </c>
      <c r="C52" s="113" t="s">
        <v>22</v>
      </c>
      <c r="D52" s="114" t="s">
        <v>22</v>
      </c>
      <c r="E52" s="115" t="s">
        <v>22</v>
      </c>
      <c r="F52" s="183"/>
      <c r="G52" s="184" t="s">
        <v>25</v>
      </c>
      <c r="H52" s="116"/>
      <c r="I52" s="118"/>
      <c r="J52" s="183"/>
      <c r="K52" s="184" t="s">
        <v>25</v>
      </c>
      <c r="L52" s="117"/>
      <c r="M52" s="119"/>
      <c r="N52" s="183"/>
      <c r="O52" s="184" t="s">
        <v>25</v>
      </c>
      <c r="P52" s="117"/>
      <c r="Q52" s="119"/>
      <c r="R52" s="183"/>
      <c r="S52" s="184" t="s">
        <v>25</v>
      </c>
      <c r="T52" s="117"/>
      <c r="U52" s="119"/>
      <c r="V52" s="183"/>
      <c r="W52" s="184" t="s">
        <v>25</v>
      </c>
      <c r="X52" s="117"/>
      <c r="Y52" s="119"/>
      <c r="Z52" s="183"/>
      <c r="AA52" s="184" t="s">
        <v>25</v>
      </c>
      <c r="AB52" s="117"/>
      <c r="AC52" s="119"/>
      <c r="AD52" s="183"/>
      <c r="AE52" s="184" t="s">
        <v>25</v>
      </c>
      <c r="AF52" s="116"/>
      <c r="AG52" s="119"/>
    </row>
    <row r="53" spans="1:33" x14ac:dyDescent="0.25">
      <c r="A53" s="111" t="s">
        <v>78</v>
      </c>
      <c r="B53" s="112" t="s">
        <v>65</v>
      </c>
      <c r="C53" s="113" t="s">
        <v>22</v>
      </c>
      <c r="D53" s="114" t="s">
        <v>22</v>
      </c>
      <c r="E53" s="115" t="s">
        <v>22</v>
      </c>
      <c r="F53" s="183"/>
      <c r="G53" s="184" t="s">
        <v>25</v>
      </c>
      <c r="H53" s="116"/>
      <c r="I53" s="118"/>
      <c r="J53" s="183"/>
      <c r="K53" s="184" t="s">
        <v>25</v>
      </c>
      <c r="L53" s="117"/>
      <c r="M53" s="119"/>
      <c r="N53" s="183"/>
      <c r="O53" s="184" t="s">
        <v>25</v>
      </c>
      <c r="P53" s="117"/>
      <c r="Q53" s="119"/>
      <c r="R53" s="183"/>
      <c r="S53" s="184" t="s">
        <v>25</v>
      </c>
      <c r="T53" s="117"/>
      <c r="U53" s="119"/>
      <c r="V53" s="183"/>
      <c r="W53" s="184" t="s">
        <v>25</v>
      </c>
      <c r="X53" s="117"/>
      <c r="Y53" s="119"/>
      <c r="Z53" s="183"/>
      <c r="AA53" s="184" t="s">
        <v>25</v>
      </c>
      <c r="AB53" s="117"/>
      <c r="AC53" s="119"/>
      <c r="AD53" s="183"/>
      <c r="AE53" s="184" t="s">
        <v>25</v>
      </c>
      <c r="AF53" s="116"/>
      <c r="AG53" s="119"/>
    </row>
    <row r="54" spans="1:33" x14ac:dyDescent="0.25">
      <c r="A54" s="111" t="s">
        <v>79</v>
      </c>
      <c r="B54" s="112" t="s">
        <v>65</v>
      </c>
      <c r="C54" s="113" t="s">
        <v>22</v>
      </c>
      <c r="D54" s="114" t="s">
        <v>22</v>
      </c>
      <c r="E54" s="115" t="s">
        <v>22</v>
      </c>
      <c r="F54" s="183"/>
      <c r="G54" s="184" t="s">
        <v>25</v>
      </c>
      <c r="H54" s="116"/>
      <c r="I54" s="118"/>
      <c r="J54" s="183"/>
      <c r="K54" s="184" t="s">
        <v>25</v>
      </c>
      <c r="L54" s="117"/>
      <c r="M54" s="119"/>
      <c r="N54" s="183"/>
      <c r="O54" s="184" t="s">
        <v>25</v>
      </c>
      <c r="P54" s="117"/>
      <c r="Q54" s="119"/>
      <c r="R54" s="183"/>
      <c r="S54" s="184" t="s">
        <v>25</v>
      </c>
      <c r="T54" s="117"/>
      <c r="U54" s="119"/>
      <c r="V54" s="183"/>
      <c r="W54" s="184" t="s">
        <v>25</v>
      </c>
      <c r="X54" s="117"/>
      <c r="Y54" s="119"/>
      <c r="Z54" s="183"/>
      <c r="AA54" s="184" t="s">
        <v>25</v>
      </c>
      <c r="AB54" s="117"/>
      <c r="AC54" s="119"/>
      <c r="AD54" s="183"/>
      <c r="AE54" s="184" t="s">
        <v>25</v>
      </c>
      <c r="AF54" s="116"/>
      <c r="AG54" s="119"/>
    </row>
    <row r="55" spans="1:33" x14ac:dyDescent="0.25">
      <c r="A55" s="111" t="s">
        <v>80</v>
      </c>
      <c r="B55" s="112" t="s">
        <v>65</v>
      </c>
      <c r="C55" s="113" t="s">
        <v>22</v>
      </c>
      <c r="D55" s="114" t="s">
        <v>22</v>
      </c>
      <c r="E55" s="115" t="s">
        <v>22</v>
      </c>
      <c r="F55" s="183"/>
      <c r="G55" s="184" t="s">
        <v>25</v>
      </c>
      <c r="H55" s="116"/>
      <c r="I55" s="118"/>
      <c r="J55" s="183"/>
      <c r="K55" s="184" t="s">
        <v>25</v>
      </c>
      <c r="L55" s="117"/>
      <c r="M55" s="119"/>
      <c r="N55" s="205">
        <v>5.6</v>
      </c>
      <c r="O55" s="184" t="s">
        <v>25</v>
      </c>
      <c r="P55" s="117"/>
      <c r="Q55" s="119"/>
      <c r="R55" s="205">
        <v>6.2</v>
      </c>
      <c r="S55" s="184"/>
      <c r="T55" s="117"/>
      <c r="U55" s="119"/>
      <c r="V55" s="183"/>
      <c r="W55" s="184" t="s">
        <v>25</v>
      </c>
      <c r="X55" s="117"/>
      <c r="Y55" s="119"/>
      <c r="Z55" s="183"/>
      <c r="AA55" s="184" t="s">
        <v>25</v>
      </c>
      <c r="AB55" s="117"/>
      <c r="AC55" s="119"/>
      <c r="AD55" s="183"/>
      <c r="AE55" s="184" t="s">
        <v>25</v>
      </c>
      <c r="AF55" s="116"/>
      <c r="AG55" s="119"/>
    </row>
    <row r="56" spans="1:33" x14ac:dyDescent="0.25">
      <c r="A56" s="123" t="s">
        <v>81</v>
      </c>
      <c r="B56" s="112" t="s">
        <v>65</v>
      </c>
      <c r="C56" s="113" t="s">
        <v>22</v>
      </c>
      <c r="D56" s="114" t="s">
        <v>22</v>
      </c>
      <c r="E56" s="115">
        <v>5</v>
      </c>
      <c r="F56" s="183"/>
      <c r="G56" s="184" t="s">
        <v>25</v>
      </c>
      <c r="H56" s="116"/>
      <c r="I56" s="118"/>
      <c r="J56" s="183"/>
      <c r="K56" s="184" t="s">
        <v>25</v>
      </c>
      <c r="L56" s="117"/>
      <c r="M56" s="119"/>
      <c r="N56" s="183"/>
      <c r="O56" s="184" t="s">
        <v>25</v>
      </c>
      <c r="P56" s="117"/>
      <c r="Q56" s="119"/>
      <c r="R56" s="205">
        <v>0.27</v>
      </c>
      <c r="S56" s="184"/>
      <c r="T56" s="117"/>
      <c r="U56" s="119"/>
      <c r="V56" s="183"/>
      <c r="W56" s="184" t="s">
        <v>25</v>
      </c>
      <c r="X56" s="117"/>
      <c r="Y56" s="119"/>
      <c r="Z56" s="183"/>
      <c r="AA56" s="184" t="s">
        <v>25</v>
      </c>
      <c r="AB56" s="117"/>
      <c r="AC56" s="119"/>
      <c r="AD56" s="183"/>
      <c r="AE56" s="184" t="s">
        <v>25</v>
      </c>
      <c r="AF56" s="116"/>
      <c r="AG56" s="119"/>
    </row>
    <row r="57" spans="1:33" x14ac:dyDescent="0.25">
      <c r="A57" s="111" t="s">
        <v>82</v>
      </c>
      <c r="B57" s="112" t="s">
        <v>24</v>
      </c>
      <c r="C57" s="121">
        <v>1</v>
      </c>
      <c r="D57" s="122">
        <v>1.5</v>
      </c>
      <c r="E57" s="115">
        <v>5</v>
      </c>
      <c r="F57" s="183"/>
      <c r="G57" s="184" t="s">
        <v>25</v>
      </c>
      <c r="H57" s="116"/>
      <c r="I57" s="118"/>
      <c r="J57" s="183"/>
      <c r="K57" s="184" t="s">
        <v>25</v>
      </c>
      <c r="L57" s="117"/>
      <c r="M57" s="119"/>
      <c r="N57" s="183"/>
      <c r="O57" s="184" t="s">
        <v>25</v>
      </c>
      <c r="P57" s="117"/>
      <c r="Q57" s="119"/>
      <c r="R57" s="212">
        <v>1.4</v>
      </c>
      <c r="S57" s="184"/>
      <c r="T57" s="125"/>
      <c r="U57" s="119"/>
      <c r="V57" s="183"/>
      <c r="W57" s="184" t="s">
        <v>25</v>
      </c>
      <c r="X57" s="117"/>
      <c r="Y57" s="119"/>
      <c r="Z57" s="183"/>
      <c r="AA57" s="184" t="s">
        <v>25</v>
      </c>
      <c r="AB57" s="117"/>
      <c r="AC57" s="119"/>
      <c r="AD57" s="183"/>
      <c r="AE57" s="184" t="s">
        <v>25</v>
      </c>
      <c r="AF57" s="116"/>
      <c r="AG57" s="119"/>
    </row>
    <row r="58" spans="1:33" x14ac:dyDescent="0.25">
      <c r="A58" s="111" t="s">
        <v>83</v>
      </c>
      <c r="B58" s="112" t="s">
        <v>24</v>
      </c>
      <c r="C58" s="121">
        <v>1</v>
      </c>
      <c r="D58" s="127">
        <v>0.3</v>
      </c>
      <c r="E58" s="115">
        <v>1</v>
      </c>
      <c r="F58" s="183"/>
      <c r="G58" s="184" t="s">
        <v>25</v>
      </c>
      <c r="H58" s="116"/>
      <c r="I58" s="118"/>
      <c r="J58" s="183"/>
      <c r="K58" s="184" t="s">
        <v>25</v>
      </c>
      <c r="L58" s="117"/>
      <c r="M58" s="119"/>
      <c r="N58" s="183"/>
      <c r="O58" s="184" t="s">
        <v>25</v>
      </c>
      <c r="P58" s="117"/>
      <c r="Q58" s="119"/>
      <c r="R58" s="183"/>
      <c r="S58" s="184" t="s">
        <v>25</v>
      </c>
      <c r="T58" s="117"/>
      <c r="U58" s="119"/>
      <c r="V58" s="183"/>
      <c r="W58" s="184" t="s">
        <v>25</v>
      </c>
      <c r="X58" s="117"/>
      <c r="Y58" s="119"/>
      <c r="Z58" s="183"/>
      <c r="AA58" s="184" t="s">
        <v>25</v>
      </c>
      <c r="AB58" s="117"/>
      <c r="AC58" s="119"/>
      <c r="AD58" s="183"/>
      <c r="AE58" s="184" t="s">
        <v>25</v>
      </c>
      <c r="AF58" s="116"/>
      <c r="AG58" s="119"/>
    </row>
    <row r="59" spans="1:33" x14ac:dyDescent="0.25">
      <c r="A59" s="111" t="s">
        <v>84</v>
      </c>
      <c r="B59" s="112" t="s">
        <v>65</v>
      </c>
      <c r="C59" s="113" t="s">
        <v>22</v>
      </c>
      <c r="D59" s="114" t="s">
        <v>22</v>
      </c>
      <c r="E59" s="115">
        <v>5</v>
      </c>
      <c r="F59" s="183"/>
      <c r="G59" s="184" t="s">
        <v>25</v>
      </c>
      <c r="H59" s="116"/>
      <c r="I59" s="118"/>
      <c r="J59" s="183"/>
      <c r="K59" s="184" t="s">
        <v>25</v>
      </c>
      <c r="L59" s="117"/>
      <c r="M59" s="119"/>
      <c r="N59" s="183"/>
      <c r="O59" s="184" t="s">
        <v>25</v>
      </c>
      <c r="P59" s="117"/>
      <c r="Q59" s="119"/>
      <c r="R59" s="183"/>
      <c r="S59" s="184" t="s">
        <v>25</v>
      </c>
      <c r="T59" s="117"/>
      <c r="U59" s="119"/>
      <c r="V59" s="183"/>
      <c r="W59" s="184" t="s">
        <v>25</v>
      </c>
      <c r="X59" s="117"/>
      <c r="Y59" s="119"/>
      <c r="Z59" s="183"/>
      <c r="AA59" s="184" t="s">
        <v>25</v>
      </c>
      <c r="AB59" s="117"/>
      <c r="AC59" s="119"/>
      <c r="AD59" s="183"/>
      <c r="AE59" s="184" t="s">
        <v>25</v>
      </c>
      <c r="AF59" s="116"/>
      <c r="AG59" s="119"/>
    </row>
    <row r="60" spans="1:33" x14ac:dyDescent="0.25">
      <c r="A60" s="111" t="s">
        <v>85</v>
      </c>
      <c r="B60" s="112" t="s">
        <v>65</v>
      </c>
      <c r="C60" s="113" t="s">
        <v>22</v>
      </c>
      <c r="D60" s="114" t="s">
        <v>22</v>
      </c>
      <c r="E60" s="115" t="s">
        <v>22</v>
      </c>
      <c r="F60" s="183"/>
      <c r="G60" s="184" t="s">
        <v>25</v>
      </c>
      <c r="H60" s="116"/>
      <c r="I60" s="118"/>
      <c r="J60" s="183"/>
      <c r="K60" s="184" t="s">
        <v>25</v>
      </c>
      <c r="L60" s="116"/>
      <c r="M60" s="128"/>
      <c r="N60" s="183"/>
      <c r="O60" s="184" t="s">
        <v>25</v>
      </c>
      <c r="P60" s="116"/>
      <c r="Q60" s="128"/>
      <c r="R60" s="183"/>
      <c r="S60" s="184" t="s">
        <v>25</v>
      </c>
      <c r="T60" s="116"/>
      <c r="U60" s="128"/>
      <c r="V60" s="183"/>
      <c r="W60" s="184" t="s">
        <v>25</v>
      </c>
      <c r="X60" s="116"/>
      <c r="Y60" s="128"/>
      <c r="Z60" s="183"/>
      <c r="AA60" s="184" t="s">
        <v>25</v>
      </c>
      <c r="AB60" s="116"/>
      <c r="AC60" s="128"/>
      <c r="AD60" s="183"/>
      <c r="AE60" s="184" t="s">
        <v>25</v>
      </c>
      <c r="AF60" s="116"/>
      <c r="AG60" s="128"/>
    </row>
    <row r="61" spans="1:33" x14ac:dyDescent="0.25">
      <c r="A61" s="111" t="s">
        <v>86</v>
      </c>
      <c r="B61" s="112" t="s">
        <v>65</v>
      </c>
      <c r="C61" s="113" t="s">
        <v>22</v>
      </c>
      <c r="D61" s="114" t="s">
        <v>22</v>
      </c>
      <c r="E61" s="115" t="s">
        <v>22</v>
      </c>
      <c r="F61" s="183"/>
      <c r="G61" s="184" t="s">
        <v>25</v>
      </c>
      <c r="H61" s="116"/>
      <c r="I61" s="118"/>
      <c r="J61" s="183"/>
      <c r="K61" s="184" t="s">
        <v>25</v>
      </c>
      <c r="L61" s="117"/>
      <c r="M61" s="119"/>
      <c r="N61" s="183"/>
      <c r="O61" s="184" t="s">
        <v>25</v>
      </c>
      <c r="P61" s="117"/>
      <c r="Q61" s="119"/>
      <c r="R61" s="183"/>
      <c r="S61" s="184" t="s">
        <v>25</v>
      </c>
      <c r="T61" s="117"/>
      <c r="U61" s="119"/>
      <c r="V61" s="183"/>
      <c r="W61" s="184" t="s">
        <v>25</v>
      </c>
      <c r="X61" s="117"/>
      <c r="Y61" s="119"/>
      <c r="Z61" s="183"/>
      <c r="AA61" s="184" t="s">
        <v>25</v>
      </c>
      <c r="AB61" s="117"/>
      <c r="AC61" s="119"/>
      <c r="AD61" s="183"/>
      <c r="AE61" s="184" t="s">
        <v>25</v>
      </c>
      <c r="AF61" s="116"/>
      <c r="AG61" s="119"/>
    </row>
    <row r="62" spans="1:33" x14ac:dyDescent="0.25">
      <c r="A62" s="111" t="s">
        <v>87</v>
      </c>
      <c r="B62" s="112" t="s">
        <v>65</v>
      </c>
      <c r="C62" s="113" t="s">
        <v>22</v>
      </c>
      <c r="D62" s="114" t="s">
        <v>22</v>
      </c>
      <c r="E62" s="115">
        <v>5</v>
      </c>
      <c r="F62" s="183"/>
      <c r="G62" s="184" t="s">
        <v>25</v>
      </c>
      <c r="H62" s="116"/>
      <c r="I62" s="118"/>
      <c r="J62" s="183"/>
      <c r="K62" s="184" t="s">
        <v>25</v>
      </c>
      <c r="L62" s="116"/>
      <c r="M62" s="128"/>
      <c r="N62" s="183"/>
      <c r="O62" s="184" t="s">
        <v>25</v>
      </c>
      <c r="P62" s="116"/>
      <c r="Q62" s="128"/>
      <c r="R62" s="183"/>
      <c r="S62" s="184" t="s">
        <v>25</v>
      </c>
      <c r="T62" s="116"/>
      <c r="U62" s="128"/>
      <c r="V62" s="183"/>
      <c r="W62" s="184" t="s">
        <v>25</v>
      </c>
      <c r="X62" s="116"/>
      <c r="Y62" s="128"/>
      <c r="Z62" s="183"/>
      <c r="AA62" s="184" t="s">
        <v>25</v>
      </c>
      <c r="AB62" s="116"/>
      <c r="AC62" s="128"/>
      <c r="AD62" s="183"/>
      <c r="AE62" s="184" t="s">
        <v>25</v>
      </c>
      <c r="AF62" s="116"/>
      <c r="AG62" s="128"/>
    </row>
    <row r="63" spans="1:33" x14ac:dyDescent="0.25">
      <c r="A63" s="111" t="s">
        <v>88</v>
      </c>
      <c r="B63" s="112" t="s">
        <v>24</v>
      </c>
      <c r="C63" s="121">
        <v>1</v>
      </c>
      <c r="D63" s="114">
        <v>40</v>
      </c>
      <c r="E63" s="115">
        <v>100</v>
      </c>
      <c r="F63" s="183"/>
      <c r="G63" s="184" t="s">
        <v>25</v>
      </c>
      <c r="H63" s="116"/>
      <c r="I63" s="118"/>
      <c r="J63" s="205">
        <v>0.26</v>
      </c>
      <c r="K63" s="184"/>
      <c r="L63" s="117"/>
      <c r="M63" s="119"/>
      <c r="N63" s="205">
        <v>0.27</v>
      </c>
      <c r="O63" s="184"/>
      <c r="P63" s="117"/>
      <c r="Q63" s="119"/>
      <c r="R63" s="212">
        <v>1.34</v>
      </c>
      <c r="S63" s="184" t="s">
        <v>129</v>
      </c>
      <c r="T63" s="117"/>
      <c r="U63" s="119"/>
      <c r="V63" s="183"/>
      <c r="W63" s="184" t="s">
        <v>25</v>
      </c>
      <c r="X63" s="117"/>
      <c r="Y63" s="119"/>
      <c r="Z63" s="183"/>
      <c r="AA63" s="184" t="s">
        <v>25</v>
      </c>
      <c r="AB63" s="117"/>
      <c r="AC63" s="119"/>
      <c r="AD63" s="183"/>
      <c r="AE63" s="184" t="s">
        <v>25</v>
      </c>
      <c r="AF63" s="116"/>
      <c r="AG63" s="119"/>
    </row>
    <row r="64" spans="1:33" x14ac:dyDescent="0.25">
      <c r="A64" s="123" t="s">
        <v>89</v>
      </c>
      <c r="B64" s="112" t="s">
        <v>65</v>
      </c>
      <c r="C64" s="113" t="s">
        <v>22</v>
      </c>
      <c r="D64" s="114" t="s">
        <v>22</v>
      </c>
      <c r="E64" s="115">
        <v>1</v>
      </c>
      <c r="F64" s="183"/>
      <c r="G64" s="184" t="s">
        <v>25</v>
      </c>
      <c r="H64" s="116"/>
      <c r="I64" s="118"/>
      <c r="J64" s="183"/>
      <c r="K64" s="184" t="s">
        <v>25</v>
      </c>
      <c r="L64" s="116"/>
      <c r="M64" s="128"/>
      <c r="N64" s="183"/>
      <c r="O64" s="184" t="s">
        <v>25</v>
      </c>
      <c r="P64" s="116"/>
      <c r="Q64" s="128"/>
      <c r="R64" s="183"/>
      <c r="S64" s="184" t="s">
        <v>25</v>
      </c>
      <c r="T64" s="116"/>
      <c r="U64" s="128"/>
      <c r="V64" s="183"/>
      <c r="W64" s="184" t="s">
        <v>25</v>
      </c>
      <c r="X64" s="116"/>
      <c r="Y64" s="128"/>
      <c r="Z64" s="183"/>
      <c r="AA64" s="184" t="s">
        <v>25</v>
      </c>
      <c r="AB64" s="116"/>
      <c r="AC64" s="128"/>
      <c r="AD64" s="183"/>
      <c r="AE64" s="184" t="s">
        <v>25</v>
      </c>
      <c r="AF64" s="116"/>
      <c r="AG64" s="128"/>
    </row>
    <row r="65" spans="1:33" x14ac:dyDescent="0.25">
      <c r="A65" s="111" t="s">
        <v>90</v>
      </c>
      <c r="B65" s="112" t="s">
        <v>65</v>
      </c>
      <c r="C65" s="113" t="s">
        <v>22</v>
      </c>
      <c r="D65" s="114" t="s">
        <v>22</v>
      </c>
      <c r="E65" s="115" t="s">
        <v>22</v>
      </c>
      <c r="F65" s="183"/>
      <c r="G65" s="184" t="s">
        <v>25</v>
      </c>
      <c r="H65" s="116"/>
      <c r="I65" s="118"/>
      <c r="J65" s="183"/>
      <c r="K65" s="184" t="s">
        <v>25</v>
      </c>
      <c r="L65" s="117"/>
      <c r="M65" s="119"/>
      <c r="N65" s="183"/>
      <c r="O65" s="184" t="s">
        <v>25</v>
      </c>
      <c r="P65" s="117"/>
      <c r="Q65" s="119"/>
      <c r="R65" s="183"/>
      <c r="S65" s="184" t="s">
        <v>25</v>
      </c>
      <c r="T65" s="117"/>
      <c r="U65" s="119"/>
      <c r="V65" s="183"/>
      <c r="W65" s="184" t="s">
        <v>25</v>
      </c>
      <c r="X65" s="117"/>
      <c r="Y65" s="119"/>
      <c r="Z65" s="183"/>
      <c r="AA65" s="184" t="s">
        <v>25</v>
      </c>
      <c r="AB65" s="117"/>
      <c r="AC65" s="119"/>
      <c r="AD65" s="183"/>
      <c r="AE65" s="184" t="s">
        <v>25</v>
      </c>
      <c r="AF65" s="116"/>
      <c r="AG65" s="119"/>
    </row>
    <row r="66" spans="1:33" x14ac:dyDescent="0.25">
      <c r="A66" s="111" t="s">
        <v>91</v>
      </c>
      <c r="B66" s="112" t="s">
        <v>24</v>
      </c>
      <c r="C66" s="121">
        <v>3.7</v>
      </c>
      <c r="D66" s="114">
        <v>2</v>
      </c>
      <c r="E66" s="115">
        <v>7</v>
      </c>
      <c r="F66" s="183"/>
      <c r="G66" s="184" t="s">
        <v>25</v>
      </c>
      <c r="H66" s="116"/>
      <c r="I66" s="118"/>
      <c r="J66" s="183"/>
      <c r="K66" s="184" t="s">
        <v>25</v>
      </c>
      <c r="L66" s="117"/>
      <c r="M66" s="119"/>
      <c r="N66" s="183"/>
      <c r="O66" s="184" t="s">
        <v>25</v>
      </c>
      <c r="P66" s="117"/>
      <c r="Q66" s="119"/>
      <c r="R66" s="183"/>
      <c r="S66" s="184" t="s">
        <v>25</v>
      </c>
      <c r="T66" s="117"/>
      <c r="U66" s="119"/>
      <c r="V66" s="183"/>
      <c r="W66" s="184" t="s">
        <v>25</v>
      </c>
      <c r="X66" s="117"/>
      <c r="Y66" s="119"/>
      <c r="Z66" s="183"/>
      <c r="AA66" s="184" t="s">
        <v>25</v>
      </c>
      <c r="AB66" s="117"/>
      <c r="AC66" s="119"/>
      <c r="AD66" s="183"/>
      <c r="AE66" s="184" t="s">
        <v>25</v>
      </c>
      <c r="AF66" s="116"/>
      <c r="AG66" s="119"/>
    </row>
    <row r="67" spans="1:33" x14ac:dyDescent="0.25">
      <c r="A67" s="111" t="s">
        <v>92</v>
      </c>
      <c r="B67" s="112" t="s">
        <v>65</v>
      </c>
      <c r="C67" s="113" t="s">
        <v>22</v>
      </c>
      <c r="D67" s="114" t="s">
        <v>22</v>
      </c>
      <c r="E67" s="115" t="s">
        <v>22</v>
      </c>
      <c r="F67" s="183"/>
      <c r="G67" s="184" t="s">
        <v>25</v>
      </c>
      <c r="H67" s="116"/>
      <c r="I67" s="118"/>
      <c r="J67" s="183"/>
      <c r="K67" s="184" t="s">
        <v>25</v>
      </c>
      <c r="L67" s="116"/>
      <c r="M67" s="128"/>
      <c r="N67" s="183"/>
      <c r="O67" s="184" t="s">
        <v>25</v>
      </c>
      <c r="P67" s="116"/>
      <c r="Q67" s="128"/>
      <c r="R67" s="183"/>
      <c r="S67" s="184" t="s">
        <v>25</v>
      </c>
      <c r="T67" s="116"/>
      <c r="U67" s="128"/>
      <c r="V67" s="183"/>
      <c r="W67" s="184" t="s">
        <v>25</v>
      </c>
      <c r="X67" s="116"/>
      <c r="Y67" s="128"/>
      <c r="Z67" s="183"/>
      <c r="AA67" s="184" t="s">
        <v>25</v>
      </c>
      <c r="AB67" s="116"/>
      <c r="AC67" s="128"/>
      <c r="AD67" s="183"/>
      <c r="AE67" s="184" t="s">
        <v>25</v>
      </c>
      <c r="AF67" s="116"/>
      <c r="AG67" s="128"/>
    </row>
    <row r="68" spans="1:33" x14ac:dyDescent="0.25">
      <c r="A68" s="123" t="s">
        <v>93</v>
      </c>
      <c r="B68" s="112" t="s">
        <v>65</v>
      </c>
      <c r="C68" s="113" t="s">
        <v>22</v>
      </c>
      <c r="D68" s="114" t="s">
        <v>22</v>
      </c>
      <c r="E68" s="115">
        <v>70</v>
      </c>
      <c r="F68" s="183"/>
      <c r="G68" s="184" t="s">
        <v>25</v>
      </c>
      <c r="H68" s="116"/>
      <c r="I68" s="118"/>
      <c r="J68" s="183"/>
      <c r="K68" s="184" t="s">
        <v>25</v>
      </c>
      <c r="L68" s="117"/>
      <c r="M68" s="119"/>
      <c r="N68" s="183"/>
      <c r="O68" s="184" t="s">
        <v>25</v>
      </c>
      <c r="P68" s="117"/>
      <c r="Q68" s="119"/>
      <c r="R68" s="206">
        <v>0.22</v>
      </c>
      <c r="S68" s="184"/>
      <c r="T68" s="117"/>
      <c r="U68" s="119"/>
      <c r="V68" s="183"/>
      <c r="W68" s="184" t="s">
        <v>25</v>
      </c>
      <c r="X68" s="117"/>
      <c r="Y68" s="119"/>
      <c r="Z68" s="183"/>
      <c r="AA68" s="184" t="s">
        <v>25</v>
      </c>
      <c r="AB68" s="117"/>
      <c r="AC68" s="119"/>
      <c r="AD68" s="183"/>
      <c r="AE68" s="184" t="s">
        <v>25</v>
      </c>
      <c r="AF68" s="116"/>
      <c r="AG68" s="119"/>
    </row>
    <row r="69" spans="1:33" x14ac:dyDescent="0.25">
      <c r="A69" s="123" t="s">
        <v>94</v>
      </c>
      <c r="B69" s="112" t="s">
        <v>24</v>
      </c>
      <c r="C69" s="121">
        <v>1</v>
      </c>
      <c r="D69" s="114">
        <v>13</v>
      </c>
      <c r="E69" s="115" t="s">
        <v>22</v>
      </c>
      <c r="F69" s="183"/>
      <c r="G69" s="184" t="s">
        <v>25</v>
      </c>
      <c r="H69" s="116"/>
      <c r="I69" s="118"/>
      <c r="J69" s="183"/>
      <c r="K69" s="184" t="s">
        <v>25</v>
      </c>
      <c r="L69" s="117"/>
      <c r="M69" s="119"/>
      <c r="N69" s="183"/>
      <c r="O69" s="184" t="s">
        <v>25</v>
      </c>
      <c r="P69" s="117"/>
      <c r="Q69" s="119"/>
      <c r="R69" s="183"/>
      <c r="S69" s="184" t="s">
        <v>25</v>
      </c>
      <c r="T69" s="117"/>
      <c r="U69" s="119"/>
      <c r="V69" s="183"/>
      <c r="W69" s="184" t="s">
        <v>25</v>
      </c>
      <c r="X69" s="117"/>
      <c r="Y69" s="119"/>
      <c r="Z69" s="183"/>
      <c r="AA69" s="184" t="s">
        <v>25</v>
      </c>
      <c r="AB69" s="117"/>
      <c r="AC69" s="119"/>
      <c r="AD69" s="183"/>
      <c r="AE69" s="184" t="s">
        <v>25</v>
      </c>
      <c r="AF69" s="116"/>
      <c r="AG69" s="119"/>
    </row>
    <row r="70" spans="1:33" x14ac:dyDescent="0.25">
      <c r="A70" s="123" t="s">
        <v>95</v>
      </c>
      <c r="B70" s="112" t="s">
        <v>65</v>
      </c>
      <c r="C70" s="113" t="s">
        <v>22</v>
      </c>
      <c r="D70" s="114" t="s">
        <v>22</v>
      </c>
      <c r="E70" s="115" t="s">
        <v>22</v>
      </c>
      <c r="F70" s="183"/>
      <c r="G70" s="184" t="s">
        <v>25</v>
      </c>
      <c r="H70" s="116"/>
      <c r="I70" s="118"/>
      <c r="J70" s="183"/>
      <c r="K70" s="184" t="s">
        <v>25</v>
      </c>
      <c r="L70" s="116"/>
      <c r="M70" s="128"/>
      <c r="N70" s="183"/>
      <c r="O70" s="184" t="s">
        <v>25</v>
      </c>
      <c r="P70" s="116"/>
      <c r="Q70" s="128"/>
      <c r="R70" s="183"/>
      <c r="S70" s="184" t="s">
        <v>25</v>
      </c>
      <c r="T70" s="116"/>
      <c r="U70" s="128"/>
      <c r="V70" s="183"/>
      <c r="W70" s="184" t="s">
        <v>25</v>
      </c>
      <c r="X70" s="116"/>
      <c r="Y70" s="128"/>
      <c r="Z70" s="183"/>
      <c r="AA70" s="184" t="s">
        <v>25</v>
      </c>
      <c r="AB70" s="116"/>
      <c r="AC70" s="128"/>
      <c r="AD70" s="183"/>
      <c r="AE70" s="184" t="s">
        <v>25</v>
      </c>
      <c r="AF70" s="116"/>
      <c r="AG70" s="128"/>
    </row>
    <row r="71" spans="1:33" x14ac:dyDescent="0.25">
      <c r="A71" s="111" t="s">
        <v>96</v>
      </c>
      <c r="B71" s="112" t="s">
        <v>24</v>
      </c>
      <c r="C71" s="121">
        <v>1</v>
      </c>
      <c r="D71" s="114">
        <v>0.2</v>
      </c>
      <c r="E71" s="115">
        <v>700</v>
      </c>
      <c r="F71" s="183"/>
      <c r="G71" s="184" t="s">
        <v>25</v>
      </c>
      <c r="H71" s="116"/>
      <c r="I71" s="118"/>
      <c r="J71" s="183"/>
      <c r="K71" s="184" t="s">
        <v>25</v>
      </c>
      <c r="L71" s="117"/>
      <c r="M71" s="119"/>
      <c r="N71" s="183"/>
      <c r="O71" s="184" t="s">
        <v>25</v>
      </c>
      <c r="P71" s="117"/>
      <c r="Q71" s="119"/>
      <c r="R71" s="183"/>
      <c r="S71" s="184" t="s">
        <v>25</v>
      </c>
      <c r="T71" s="117"/>
      <c r="U71" s="119"/>
      <c r="V71" s="183"/>
      <c r="W71" s="184" t="s">
        <v>25</v>
      </c>
      <c r="X71" s="117"/>
      <c r="Y71" s="119"/>
      <c r="Z71" s="183"/>
      <c r="AA71" s="184" t="s">
        <v>25</v>
      </c>
      <c r="AB71" s="117"/>
      <c r="AC71" s="119"/>
      <c r="AD71" s="183"/>
      <c r="AE71" s="184" t="s">
        <v>25</v>
      </c>
      <c r="AF71" s="116"/>
      <c r="AG71" s="119"/>
    </row>
    <row r="72" spans="1:33" x14ac:dyDescent="0.25">
      <c r="A72" s="123" t="s">
        <v>97</v>
      </c>
      <c r="B72" s="112" t="s">
        <v>65</v>
      </c>
      <c r="C72" s="113" t="s">
        <v>22</v>
      </c>
      <c r="D72" s="114" t="s">
        <v>22</v>
      </c>
      <c r="E72" s="115">
        <v>10000</v>
      </c>
      <c r="F72" s="183"/>
      <c r="G72" s="184" t="s">
        <v>25</v>
      </c>
      <c r="H72" s="116"/>
      <c r="I72" s="118"/>
      <c r="J72" s="183"/>
      <c r="K72" s="184" t="s">
        <v>25</v>
      </c>
      <c r="L72" s="117"/>
      <c r="M72" s="119"/>
      <c r="N72" s="183"/>
      <c r="O72" s="184" t="s">
        <v>25</v>
      </c>
      <c r="P72" s="117"/>
      <c r="Q72" s="119"/>
      <c r="R72" s="183"/>
      <c r="S72" s="184" t="s">
        <v>25</v>
      </c>
      <c r="T72" s="117"/>
      <c r="U72" s="119"/>
      <c r="V72" s="183"/>
      <c r="W72" s="184" t="s">
        <v>25</v>
      </c>
      <c r="X72" s="117"/>
      <c r="Y72" s="119"/>
      <c r="Z72" s="183"/>
      <c r="AA72" s="184" t="s">
        <v>25</v>
      </c>
      <c r="AB72" s="117"/>
      <c r="AC72" s="119"/>
      <c r="AD72" s="183"/>
      <c r="AE72" s="184" t="s">
        <v>25</v>
      </c>
      <c r="AF72" s="116"/>
      <c r="AG72" s="119"/>
    </row>
    <row r="73" spans="1:33" x14ac:dyDescent="0.25">
      <c r="A73" s="123" t="s">
        <v>98</v>
      </c>
      <c r="B73" s="112" t="s">
        <v>65</v>
      </c>
      <c r="C73" s="113" t="s">
        <v>22</v>
      </c>
      <c r="D73" s="114" t="s">
        <v>22</v>
      </c>
      <c r="E73" s="115" t="s">
        <v>22</v>
      </c>
      <c r="F73" s="183"/>
      <c r="G73" s="184" t="s">
        <v>25</v>
      </c>
      <c r="H73" s="116"/>
      <c r="I73" s="118"/>
      <c r="J73" s="183"/>
      <c r="K73" s="184" t="s">
        <v>25</v>
      </c>
      <c r="L73" s="117"/>
      <c r="M73" s="119"/>
      <c r="N73" s="183"/>
      <c r="O73" s="184" t="s">
        <v>25</v>
      </c>
      <c r="P73" s="117"/>
      <c r="Q73" s="119"/>
      <c r="R73" s="183"/>
      <c r="S73" s="184" t="s">
        <v>25</v>
      </c>
      <c r="T73" s="117"/>
      <c r="U73" s="119"/>
      <c r="V73" s="183"/>
      <c r="W73" s="184" t="s">
        <v>25</v>
      </c>
      <c r="X73" s="117"/>
      <c r="Y73" s="119"/>
      <c r="Z73" s="183"/>
      <c r="AA73" s="184" t="s">
        <v>25</v>
      </c>
      <c r="AB73" s="117"/>
      <c r="AC73" s="119"/>
      <c r="AD73" s="183"/>
      <c r="AE73" s="184" t="s">
        <v>25</v>
      </c>
      <c r="AF73" s="116"/>
      <c r="AG73" s="119"/>
    </row>
    <row r="74" spans="1:33" x14ac:dyDescent="0.25">
      <c r="A74" s="111" t="s">
        <v>99</v>
      </c>
      <c r="B74" s="112" t="s">
        <v>24</v>
      </c>
      <c r="C74" s="121">
        <v>1.5</v>
      </c>
      <c r="D74" s="122">
        <v>2</v>
      </c>
      <c r="E74" s="115">
        <v>5</v>
      </c>
      <c r="F74" s="183"/>
      <c r="G74" s="184" t="s">
        <v>25</v>
      </c>
      <c r="H74" s="116"/>
      <c r="I74" s="118"/>
      <c r="J74" s="183"/>
      <c r="K74" s="184" t="s">
        <v>25</v>
      </c>
      <c r="L74" s="117"/>
      <c r="M74" s="119"/>
      <c r="N74" s="183"/>
      <c r="O74" s="184" t="s">
        <v>25</v>
      </c>
      <c r="P74" s="117"/>
      <c r="Q74" s="119"/>
      <c r="R74" s="183"/>
      <c r="S74" s="184" t="s">
        <v>25</v>
      </c>
      <c r="T74" s="117"/>
      <c r="U74" s="119"/>
      <c r="V74" s="183"/>
      <c r="W74" s="184" t="s">
        <v>25</v>
      </c>
      <c r="X74" s="117"/>
      <c r="Y74" s="119"/>
      <c r="Z74" s="183"/>
      <c r="AA74" s="184" t="s">
        <v>25</v>
      </c>
      <c r="AB74" s="117"/>
      <c r="AC74" s="119"/>
      <c r="AD74" s="183"/>
      <c r="AE74" s="184" t="s">
        <v>25</v>
      </c>
      <c r="AF74" s="116"/>
      <c r="AG74" s="119"/>
    </row>
    <row r="75" spans="1:33" x14ac:dyDescent="0.25">
      <c r="A75" s="123" t="s">
        <v>100</v>
      </c>
      <c r="B75" s="112" t="s">
        <v>24</v>
      </c>
      <c r="C75" s="121">
        <v>1</v>
      </c>
      <c r="D75" s="114">
        <v>0.2</v>
      </c>
      <c r="E75" s="115">
        <v>10000</v>
      </c>
      <c r="F75" s="183"/>
      <c r="G75" s="184" t="s">
        <v>25</v>
      </c>
      <c r="H75" s="116"/>
      <c r="I75" s="118"/>
      <c r="J75" s="183"/>
      <c r="K75" s="184" t="s">
        <v>25</v>
      </c>
      <c r="L75" s="117"/>
      <c r="M75" s="119"/>
      <c r="N75" s="183"/>
      <c r="O75" s="184" t="s">
        <v>25</v>
      </c>
      <c r="P75" s="117"/>
      <c r="Q75" s="119"/>
      <c r="R75" s="183"/>
      <c r="S75" s="184" t="s">
        <v>25</v>
      </c>
      <c r="T75" s="117"/>
      <c r="U75" s="119"/>
      <c r="V75" s="183"/>
      <c r="W75" s="184" t="s">
        <v>25</v>
      </c>
      <c r="X75" s="117"/>
      <c r="Y75" s="119"/>
      <c r="Z75" s="183"/>
      <c r="AA75" s="184" t="s">
        <v>25</v>
      </c>
      <c r="AB75" s="117"/>
      <c r="AC75" s="119"/>
      <c r="AD75" s="183"/>
      <c r="AE75" s="184" t="s">
        <v>25</v>
      </c>
      <c r="AF75" s="116"/>
      <c r="AG75" s="119"/>
    </row>
    <row r="76" spans="1:33" x14ac:dyDescent="0.25">
      <c r="A76" s="111" t="s">
        <v>101</v>
      </c>
      <c r="B76" s="112" t="s">
        <v>24</v>
      </c>
      <c r="C76" s="121">
        <v>1</v>
      </c>
      <c r="D76" s="122">
        <v>0.2</v>
      </c>
      <c r="E76" s="115">
        <v>100</v>
      </c>
      <c r="F76" s="183"/>
      <c r="G76" s="184" t="s">
        <v>25</v>
      </c>
      <c r="H76" s="116"/>
      <c r="I76" s="118"/>
      <c r="J76" s="183"/>
      <c r="K76" s="184" t="s">
        <v>25</v>
      </c>
      <c r="L76" s="117"/>
      <c r="M76" s="119"/>
      <c r="N76" s="183"/>
      <c r="O76" s="184" t="s">
        <v>25</v>
      </c>
      <c r="P76" s="117"/>
      <c r="Q76" s="119"/>
      <c r="R76" s="183"/>
      <c r="S76" s="184" t="s">
        <v>25</v>
      </c>
      <c r="T76" s="117"/>
      <c r="U76" s="119"/>
      <c r="V76" s="183"/>
      <c r="W76" s="184" t="s">
        <v>25</v>
      </c>
      <c r="X76" s="116"/>
      <c r="Y76" s="128"/>
      <c r="Z76" s="183"/>
      <c r="AA76" s="184" t="s">
        <v>25</v>
      </c>
      <c r="AB76" s="117"/>
      <c r="AC76" s="119"/>
      <c r="AD76" s="183"/>
      <c r="AE76" s="184" t="s">
        <v>25</v>
      </c>
      <c r="AF76" s="116"/>
      <c r="AG76" s="119"/>
    </row>
    <row r="77" spans="1:33" x14ac:dyDescent="0.25">
      <c r="A77" s="111" t="s">
        <v>102</v>
      </c>
      <c r="B77" s="112" t="s">
        <v>65</v>
      </c>
      <c r="C77" s="113" t="s">
        <v>22</v>
      </c>
      <c r="D77" s="114" t="s">
        <v>22</v>
      </c>
      <c r="E77" s="115">
        <v>5</v>
      </c>
      <c r="F77" s="183"/>
      <c r="G77" s="184" t="s">
        <v>25</v>
      </c>
      <c r="H77" s="116"/>
      <c r="I77" s="118"/>
      <c r="J77" s="183"/>
      <c r="K77" s="184" t="s">
        <v>25</v>
      </c>
      <c r="L77" s="117"/>
      <c r="M77" s="119"/>
      <c r="N77" s="183"/>
      <c r="O77" s="184" t="s">
        <v>25</v>
      </c>
      <c r="P77" s="117"/>
      <c r="Q77" s="119"/>
      <c r="R77" s="183"/>
      <c r="S77" s="184" t="s">
        <v>25</v>
      </c>
      <c r="T77" s="117"/>
      <c r="U77" s="119"/>
      <c r="V77" s="183"/>
      <c r="W77" s="184" t="s">
        <v>25</v>
      </c>
      <c r="X77" s="117"/>
      <c r="Y77" s="119"/>
      <c r="Z77" s="183"/>
      <c r="AA77" s="184" t="s">
        <v>25</v>
      </c>
      <c r="AB77" s="117"/>
      <c r="AC77" s="119"/>
      <c r="AD77" s="183"/>
      <c r="AE77" s="184" t="s">
        <v>25</v>
      </c>
      <c r="AF77" s="116"/>
      <c r="AG77" s="119"/>
    </row>
    <row r="78" spans="1:33" x14ac:dyDescent="0.25">
      <c r="A78" s="111" t="s">
        <v>103</v>
      </c>
      <c r="B78" s="112" t="s">
        <v>24</v>
      </c>
      <c r="C78" s="121">
        <v>1</v>
      </c>
      <c r="D78" s="122">
        <v>400</v>
      </c>
      <c r="E78" s="115">
        <v>1000</v>
      </c>
      <c r="F78" s="183"/>
      <c r="G78" s="184" t="s">
        <v>25</v>
      </c>
      <c r="H78" s="116"/>
      <c r="I78" s="118"/>
      <c r="J78" s="183"/>
      <c r="K78" s="184" t="s">
        <v>25</v>
      </c>
      <c r="L78" s="116"/>
      <c r="M78" s="128"/>
      <c r="N78" s="183"/>
      <c r="O78" s="184" t="s">
        <v>25</v>
      </c>
      <c r="P78" s="116"/>
      <c r="Q78" s="128"/>
      <c r="R78" s="183"/>
      <c r="S78" s="184" t="s">
        <v>25</v>
      </c>
      <c r="T78" s="116"/>
      <c r="U78" s="128"/>
      <c r="V78" s="183"/>
      <c r="W78" s="184" t="s">
        <v>25</v>
      </c>
      <c r="X78" s="116"/>
      <c r="Y78" s="128"/>
      <c r="Z78" s="183"/>
      <c r="AA78" s="184" t="s">
        <v>25</v>
      </c>
      <c r="AB78" s="116"/>
      <c r="AC78" s="128"/>
      <c r="AD78" s="183"/>
      <c r="AE78" s="184" t="s">
        <v>25</v>
      </c>
      <c r="AF78" s="116"/>
      <c r="AG78" s="128"/>
    </row>
    <row r="79" spans="1:33" x14ac:dyDescent="0.25">
      <c r="A79" s="123" t="s">
        <v>104</v>
      </c>
      <c r="B79" s="112" t="s">
        <v>65</v>
      </c>
      <c r="C79" s="113" t="s">
        <v>22</v>
      </c>
      <c r="D79" s="114" t="s">
        <v>22</v>
      </c>
      <c r="E79" s="115">
        <v>100</v>
      </c>
      <c r="F79" s="183"/>
      <c r="G79" s="184" t="s">
        <v>25</v>
      </c>
      <c r="H79" s="116"/>
      <c r="I79" s="118"/>
      <c r="J79" s="183"/>
      <c r="K79" s="184" t="s">
        <v>25</v>
      </c>
      <c r="L79" s="117"/>
      <c r="M79" s="119"/>
      <c r="N79" s="183"/>
      <c r="O79" s="184" t="s">
        <v>25</v>
      </c>
      <c r="P79" s="117"/>
      <c r="Q79" s="119"/>
      <c r="R79" s="183"/>
      <c r="S79" s="184" t="s">
        <v>25</v>
      </c>
      <c r="T79" s="117"/>
      <c r="U79" s="119"/>
      <c r="V79" s="183"/>
      <c r="W79" s="184" t="s">
        <v>25</v>
      </c>
      <c r="X79" s="117"/>
      <c r="Y79" s="119"/>
      <c r="Z79" s="183"/>
      <c r="AA79" s="184" t="s">
        <v>25</v>
      </c>
      <c r="AB79" s="117"/>
      <c r="AC79" s="119"/>
      <c r="AD79" s="183"/>
      <c r="AE79" s="184" t="s">
        <v>25</v>
      </c>
      <c r="AF79" s="116"/>
      <c r="AG79" s="119"/>
    </row>
    <row r="80" spans="1:33" x14ac:dyDescent="0.25">
      <c r="A80" s="123" t="s">
        <v>105</v>
      </c>
      <c r="B80" s="112" t="s">
        <v>65</v>
      </c>
      <c r="C80" s="113" t="s">
        <v>22</v>
      </c>
      <c r="D80" s="114" t="s">
        <v>22</v>
      </c>
      <c r="E80" s="115" t="s">
        <v>22</v>
      </c>
      <c r="F80" s="183"/>
      <c r="G80" s="184" t="s">
        <v>25</v>
      </c>
      <c r="H80" s="116"/>
      <c r="I80" s="118"/>
      <c r="J80" s="183"/>
      <c r="K80" s="184" t="s">
        <v>25</v>
      </c>
      <c r="L80" s="116"/>
      <c r="M80" s="128"/>
      <c r="N80" s="183"/>
      <c r="O80" s="184" t="s">
        <v>25</v>
      </c>
      <c r="P80" s="116"/>
      <c r="Q80" s="128"/>
      <c r="R80" s="183"/>
      <c r="S80" s="184" t="s">
        <v>25</v>
      </c>
      <c r="T80" s="116"/>
      <c r="U80" s="128"/>
      <c r="V80" s="183"/>
      <c r="W80" s="184" t="s">
        <v>25</v>
      </c>
      <c r="X80" s="116"/>
      <c r="Y80" s="128"/>
      <c r="Z80" s="183"/>
      <c r="AA80" s="184" t="s">
        <v>25</v>
      </c>
      <c r="AB80" s="116"/>
      <c r="AC80" s="128"/>
      <c r="AD80" s="183"/>
      <c r="AE80" s="184" t="s">
        <v>25</v>
      </c>
      <c r="AF80" s="116"/>
      <c r="AG80" s="128"/>
    </row>
    <row r="81" spans="1:33" x14ac:dyDescent="0.25">
      <c r="A81" s="123" t="s">
        <v>106</v>
      </c>
      <c r="B81" s="112" t="s">
        <v>65</v>
      </c>
      <c r="C81" s="113" t="s">
        <v>22</v>
      </c>
      <c r="D81" s="114" t="s">
        <v>22</v>
      </c>
      <c r="E81" s="115" t="s">
        <v>22</v>
      </c>
      <c r="F81" s="183"/>
      <c r="G81" s="184" t="s">
        <v>25</v>
      </c>
      <c r="H81" s="116"/>
      <c r="I81" s="118"/>
      <c r="J81" s="183"/>
      <c r="K81" s="184" t="s">
        <v>25</v>
      </c>
      <c r="L81" s="116"/>
      <c r="M81" s="128"/>
      <c r="N81" s="183"/>
      <c r="O81" s="184" t="s">
        <v>25</v>
      </c>
      <c r="P81" s="116"/>
      <c r="Q81" s="128"/>
      <c r="R81" s="183"/>
      <c r="S81" s="184" t="s">
        <v>25</v>
      </c>
      <c r="T81" s="116"/>
      <c r="U81" s="128"/>
      <c r="V81" s="183"/>
      <c r="W81" s="184" t="s">
        <v>25</v>
      </c>
      <c r="X81" s="116"/>
      <c r="Y81" s="128"/>
      <c r="Z81" s="183"/>
      <c r="AA81" s="184" t="s">
        <v>25</v>
      </c>
      <c r="AB81" s="116"/>
      <c r="AC81" s="128"/>
      <c r="AD81" s="183"/>
      <c r="AE81" s="184" t="s">
        <v>25</v>
      </c>
      <c r="AF81" s="116"/>
      <c r="AG81" s="128"/>
    </row>
    <row r="82" spans="1:33" x14ac:dyDescent="0.25">
      <c r="A82" s="123" t="s">
        <v>107</v>
      </c>
      <c r="B82" s="112" t="s">
        <v>24</v>
      </c>
      <c r="C82" s="121">
        <v>1</v>
      </c>
      <c r="D82" s="114">
        <v>1</v>
      </c>
      <c r="E82" s="115">
        <v>5</v>
      </c>
      <c r="F82" s="183"/>
      <c r="G82" s="184" t="s">
        <v>25</v>
      </c>
      <c r="H82" s="116"/>
      <c r="I82" s="118"/>
      <c r="J82" s="183"/>
      <c r="K82" s="184" t="s">
        <v>25</v>
      </c>
      <c r="L82" s="116"/>
      <c r="M82" s="128"/>
      <c r="N82" s="183"/>
      <c r="O82" s="184" t="s">
        <v>25</v>
      </c>
      <c r="P82" s="116"/>
      <c r="Q82" s="128"/>
      <c r="R82" s="183"/>
      <c r="S82" s="184" t="s">
        <v>25</v>
      </c>
      <c r="T82" s="116"/>
      <c r="U82" s="128"/>
      <c r="V82" s="183"/>
      <c r="W82" s="184" t="s">
        <v>25</v>
      </c>
      <c r="X82" s="116"/>
      <c r="Y82" s="128"/>
      <c r="Z82" s="183"/>
      <c r="AA82" s="184" t="s">
        <v>25</v>
      </c>
      <c r="AB82" s="116"/>
      <c r="AC82" s="128"/>
      <c r="AD82" s="183"/>
      <c r="AE82" s="184" t="s">
        <v>25</v>
      </c>
      <c r="AF82" s="116"/>
      <c r="AG82" s="128"/>
    </row>
    <row r="83" spans="1:33" x14ac:dyDescent="0.25">
      <c r="A83" s="111" t="s">
        <v>108</v>
      </c>
      <c r="B83" s="112" t="s">
        <v>65</v>
      </c>
      <c r="C83" s="113" t="s">
        <v>22</v>
      </c>
      <c r="D83" s="114" t="s">
        <v>22</v>
      </c>
      <c r="E83" s="115" t="s">
        <v>22</v>
      </c>
      <c r="F83" s="183"/>
      <c r="G83" s="184" t="s">
        <v>25</v>
      </c>
      <c r="H83" s="116"/>
      <c r="I83" s="118"/>
      <c r="J83" s="183"/>
      <c r="K83" s="184" t="s">
        <v>25</v>
      </c>
      <c r="L83" s="116"/>
      <c r="M83" s="128"/>
      <c r="N83" s="183"/>
      <c r="O83" s="184" t="s">
        <v>25</v>
      </c>
      <c r="P83" s="116"/>
      <c r="Q83" s="128"/>
      <c r="R83" s="183"/>
      <c r="S83" s="184" t="s">
        <v>25</v>
      </c>
      <c r="T83" s="116"/>
      <c r="U83" s="128"/>
      <c r="V83" s="183"/>
      <c r="W83" s="184" t="s">
        <v>25</v>
      </c>
      <c r="X83" s="116"/>
      <c r="Y83" s="128"/>
      <c r="Z83" s="183"/>
      <c r="AA83" s="184" t="s">
        <v>25</v>
      </c>
      <c r="AB83" s="116"/>
      <c r="AC83" s="128"/>
      <c r="AD83" s="183"/>
      <c r="AE83" s="184" t="s">
        <v>25</v>
      </c>
      <c r="AF83" s="116"/>
      <c r="AG83" s="128"/>
    </row>
    <row r="84" spans="1:33" x14ac:dyDescent="0.25">
      <c r="A84" s="111" t="s">
        <v>109</v>
      </c>
      <c r="B84" s="112" t="s">
        <v>65</v>
      </c>
      <c r="C84" s="113" t="s">
        <v>22</v>
      </c>
      <c r="D84" s="129" t="s">
        <v>22</v>
      </c>
      <c r="E84" s="115" t="s">
        <v>22</v>
      </c>
      <c r="F84" s="183"/>
      <c r="G84" s="184" t="s">
        <v>25</v>
      </c>
      <c r="H84" s="116"/>
      <c r="I84" s="118"/>
      <c r="J84" s="183"/>
      <c r="K84" s="184" t="s">
        <v>25</v>
      </c>
      <c r="L84" s="116"/>
      <c r="M84" s="128"/>
      <c r="N84" s="183"/>
      <c r="O84" s="184" t="s">
        <v>25</v>
      </c>
      <c r="P84" s="116"/>
      <c r="Q84" s="128"/>
      <c r="R84" s="183"/>
      <c r="S84" s="184" t="s">
        <v>25</v>
      </c>
      <c r="T84" s="116"/>
      <c r="U84" s="128"/>
      <c r="V84" s="183"/>
      <c r="W84" s="184" t="s">
        <v>25</v>
      </c>
      <c r="X84" s="116"/>
      <c r="Y84" s="128"/>
      <c r="Z84" s="183"/>
      <c r="AA84" s="184" t="s">
        <v>25</v>
      </c>
      <c r="AB84" s="116"/>
      <c r="AC84" s="128"/>
      <c r="AD84" s="183"/>
      <c r="AE84" s="184" t="s">
        <v>25</v>
      </c>
      <c r="AF84" s="116"/>
      <c r="AG84" s="128"/>
    </row>
    <row r="85" spans="1:33" x14ac:dyDescent="0.25">
      <c r="A85" s="130" t="s">
        <v>110</v>
      </c>
      <c r="B85" s="131" t="s">
        <v>24</v>
      </c>
      <c r="C85" s="132">
        <v>0.2</v>
      </c>
      <c r="D85" s="133">
        <v>0.2</v>
      </c>
      <c r="E85" s="134">
        <v>2</v>
      </c>
      <c r="F85" s="200"/>
      <c r="G85" s="201" t="s">
        <v>25</v>
      </c>
      <c r="H85" s="135"/>
      <c r="I85" s="136"/>
      <c r="J85" s="200"/>
      <c r="K85" s="201" t="s">
        <v>25</v>
      </c>
      <c r="L85" s="135"/>
      <c r="M85" s="137"/>
      <c r="N85" s="200"/>
      <c r="O85" s="201" t="s">
        <v>25</v>
      </c>
      <c r="P85" s="135"/>
      <c r="Q85" s="137"/>
      <c r="R85" s="207">
        <v>0.24</v>
      </c>
      <c r="S85" s="201" t="s">
        <v>129</v>
      </c>
      <c r="T85" s="138"/>
      <c r="U85" s="137"/>
      <c r="V85" s="200"/>
      <c r="W85" s="201" t="s">
        <v>25</v>
      </c>
      <c r="X85" s="135"/>
      <c r="Y85" s="137"/>
      <c r="Z85" s="200"/>
      <c r="AA85" s="201" t="s">
        <v>25</v>
      </c>
      <c r="AB85" s="135"/>
      <c r="AC85" s="137"/>
      <c r="AD85" s="200"/>
      <c r="AE85" s="201" t="s">
        <v>25</v>
      </c>
      <c r="AF85" s="135"/>
      <c r="AG85" s="137"/>
    </row>
    <row r="86" spans="1:33" x14ac:dyDescent="0.25">
      <c r="A86" s="139" t="s">
        <v>111</v>
      </c>
      <c r="B86" s="140"/>
      <c r="C86" s="140"/>
      <c r="D86" s="140"/>
      <c r="E86" s="141"/>
      <c r="F86" s="141"/>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row>
    <row r="87" spans="1:33" x14ac:dyDescent="0.25">
      <c r="A87" s="139" t="s">
        <v>128</v>
      </c>
      <c r="B87" s="140"/>
      <c r="C87" s="140"/>
      <c r="D87" s="140"/>
      <c r="E87" s="141"/>
      <c r="F87" s="141"/>
      <c r="G87" s="139"/>
      <c r="H87" s="139"/>
      <c r="I87" s="139"/>
      <c r="J87" s="139"/>
      <c r="K87" s="139"/>
      <c r="L87" s="139"/>
      <c r="M87" s="139"/>
      <c r="N87" s="139"/>
      <c r="O87" s="139"/>
      <c r="P87" s="139"/>
      <c r="Q87" s="139"/>
      <c r="R87" s="139"/>
      <c r="S87" s="139"/>
    </row>
    <row r="88" spans="1:33" x14ac:dyDescent="0.25">
      <c r="A88" s="139"/>
      <c r="B88" s="140"/>
      <c r="C88" s="140"/>
      <c r="D88" s="140"/>
      <c r="E88" s="141"/>
      <c r="F88" s="141"/>
      <c r="G88" s="139"/>
      <c r="H88" s="139"/>
      <c r="I88" s="139"/>
      <c r="J88" s="139"/>
      <c r="K88" s="139"/>
      <c r="L88" s="139"/>
      <c r="M88" s="139"/>
      <c r="N88" s="139"/>
      <c r="O88" s="139"/>
      <c r="P88" s="139"/>
      <c r="Q88" s="139"/>
      <c r="R88" s="139"/>
      <c r="S88" s="139"/>
    </row>
  </sheetData>
  <mergeCells count="11">
    <mergeCell ref="Z5:AC5"/>
    <mergeCell ref="Z22:AC22"/>
    <mergeCell ref="F1:Y1"/>
    <mergeCell ref="Z1:AG1"/>
    <mergeCell ref="F2:I2"/>
    <mergeCell ref="J2:M2"/>
    <mergeCell ref="N2:Q2"/>
    <mergeCell ref="R2:U2"/>
    <mergeCell ref="V2:Y2"/>
    <mergeCell ref="Z2:AC2"/>
    <mergeCell ref="AD2:AG2"/>
  </mergeCells>
  <conditionalFormatting sqref="AD11 Z11 V11 R11 N11 J11 F11">
    <cfRule type="cellIs" dxfId="20932" priority="24" operator="greaterThan">
      <formula>$D$12</formula>
    </cfRule>
  </conditionalFormatting>
  <conditionalFormatting sqref="AD13 Z13 V13 R13 N13 F13 J13">
    <cfRule type="cellIs" dxfId="20931" priority="23" operator="greaterThan">
      <formula>$D$14</formula>
    </cfRule>
  </conditionalFormatting>
  <conditionalFormatting sqref="AD19 Z19 V19 R19 N19 J19 F19">
    <cfRule type="cellIs" dxfId="20930" priority="22" operator="greaterThan">
      <formula>$D$20</formula>
    </cfRule>
  </conditionalFormatting>
  <conditionalFormatting sqref="AD11 Z11 V11 R11 N11 J11 F11">
    <cfRule type="cellIs" dxfId="20929" priority="21" operator="greaterThan">
      <formula>$D$11</formula>
    </cfRule>
  </conditionalFormatting>
  <conditionalFormatting sqref="AD13 Z13 V13 R13 N13 F13 J13">
    <cfRule type="cellIs" dxfId="20928" priority="20" operator="greaterThan">
      <formula>$D$13</formula>
    </cfRule>
  </conditionalFormatting>
  <conditionalFormatting sqref="AD19 Z19 V19 R19 N19 J19 F19">
    <cfRule type="cellIs" dxfId="20927" priority="19" operator="greaterThan">
      <formula>$D$19</formula>
    </cfRule>
  </conditionalFormatting>
  <conditionalFormatting sqref="AD22 F22 V22 R22 N22 J22">
    <cfRule type="cellIs" dxfId="20926" priority="18" operator="greaterThan">
      <formula>$D$22</formula>
    </cfRule>
  </conditionalFormatting>
  <conditionalFormatting sqref="AD23 Z23 V23 R23 N23 J23 F23">
    <cfRule type="cellIs" dxfId="20925" priority="17" operator="greaterThan">
      <formula>$D$23</formula>
    </cfRule>
  </conditionalFormatting>
  <conditionalFormatting sqref="AD24 Z24 V24 R24 N24 J24 F24">
    <cfRule type="cellIs" dxfId="20924" priority="16" operator="greaterThan">
      <formula>$D$24</formula>
    </cfRule>
  </conditionalFormatting>
  <conditionalFormatting sqref="AD26 Z26 V26 R26 N26 J26 F26">
    <cfRule type="cellIs" dxfId="20923" priority="15" operator="greaterThan">
      <formula>$D$26</formula>
    </cfRule>
  </conditionalFormatting>
  <conditionalFormatting sqref="AD27 Z27 V27 R27 N27 J27 F27">
    <cfRule type="cellIs" dxfId="20922" priority="14" operator="greaterThan">
      <formula>$D$27</formula>
    </cfRule>
  </conditionalFormatting>
  <conditionalFormatting sqref="AD29 Z29 V29 R29 N29 J29 F29">
    <cfRule type="cellIs" dxfId="20921" priority="13" operator="greaterThan">
      <formula>$D$29</formula>
    </cfRule>
  </conditionalFormatting>
  <conditionalFormatting sqref="AD32 Z32 V32 R32 N32 J32 F32 R30 J30 N30">
    <cfRule type="cellIs" dxfId="20920" priority="12" operator="greaterThan">
      <formula>$D$32</formula>
    </cfRule>
  </conditionalFormatting>
  <conditionalFormatting sqref="AD33 Z33 V33 R33 N33 J33 F33">
    <cfRule type="cellIs" dxfId="20919" priority="11" operator="greaterThan">
      <formula>$D$33</formula>
    </cfRule>
  </conditionalFormatting>
  <conditionalFormatting sqref="AD34 Z34 V34 R34 N34 J34 F34">
    <cfRule type="cellIs" dxfId="20918" priority="10" operator="greaterThan">
      <formula>$D$34</formula>
    </cfRule>
  </conditionalFormatting>
  <conditionalFormatting sqref="AD35 Z35 V35 R35 N35 J35 F35">
    <cfRule type="cellIs" dxfId="20917" priority="9" operator="greaterThan">
      <formula>$D$35</formula>
    </cfRule>
  </conditionalFormatting>
  <conditionalFormatting sqref="AD36 Z36 V36 R36 N36 J36 F36">
    <cfRule type="cellIs" dxfId="20916" priority="8" operator="greaterThan">
      <formula>$D$36</formula>
    </cfRule>
  </conditionalFormatting>
  <conditionalFormatting sqref="AD37 Z37 V37 R37 N37 J37 F37">
    <cfRule type="cellIs" dxfId="20915" priority="7" operator="greaterThan">
      <formula>$D$37</formula>
    </cfRule>
  </conditionalFormatting>
  <conditionalFormatting sqref="AD38 Z38 V38 R38 N38 J38 F38">
    <cfRule type="cellIs" dxfId="20914" priority="6" operator="greaterThan">
      <formula>$D$38</formula>
    </cfRule>
  </conditionalFormatting>
  <conditionalFormatting sqref="AD85 Z85 V85 R85 N85 J85 F85">
    <cfRule type="cellIs" dxfId="20913" priority="5" operator="greaterThan">
      <formula>$D$85</formula>
    </cfRule>
  </conditionalFormatting>
  <conditionalFormatting sqref="AD57 Z57 V57 R57:S57 N57 J57 F57">
    <cfRule type="cellIs" dxfId="20912" priority="4" operator="greaterThan">
      <formula>$D$57</formula>
    </cfRule>
  </conditionalFormatting>
  <pageMargins left="2.4300000000000002" right="1.24" top="0.75" bottom="0.75" header="0.3" footer="0.3"/>
  <pageSetup paperSize="17" orientation="landscape" copies="4" r:id="rId1"/>
  <headerFooter>
    <oddHeader>&amp;CMcCollum Park Water Quality Data Shallow Zone, Q-1 2014</oddHeader>
    <oddFooter>&amp;L&amp;Z&amp;F&amp;RPage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O91"/>
  <sheetViews>
    <sheetView topLeftCell="A22" workbookViewId="0">
      <selection activeCell="AL4" sqref="AL4"/>
    </sheetView>
  </sheetViews>
  <sheetFormatPr defaultRowHeight="15" x14ac:dyDescent="0.25"/>
  <cols>
    <col min="1" max="1" width="19" customWidth="1"/>
    <col min="2" max="2" width="7.5703125" bestFit="1" customWidth="1"/>
    <col min="3" max="3" width="7.85546875" bestFit="1" customWidth="1"/>
    <col min="4" max="4" width="6.85546875" bestFit="1" customWidth="1"/>
    <col min="5" max="5" width="7" bestFit="1" customWidth="1"/>
    <col min="6" max="6" width="7.42578125" customWidth="1"/>
    <col min="7" max="7" width="2" customWidth="1"/>
    <col min="8" max="8" width="2.28515625" customWidth="1"/>
    <col min="9" max="9" width="2" customWidth="1"/>
    <col min="10" max="10" width="7.42578125" customWidth="1"/>
    <col min="11" max="11" width="2" customWidth="1"/>
    <col min="12" max="12" width="2.140625" customWidth="1"/>
    <col min="13" max="13" width="2.42578125" customWidth="1"/>
    <col min="14" max="14" width="8.28515625" customWidth="1"/>
    <col min="15" max="16" width="2.140625" customWidth="1"/>
    <col min="17" max="17" width="2.5703125" customWidth="1"/>
    <col min="18" max="18" width="7.42578125" customWidth="1"/>
    <col min="19" max="20" width="2" customWidth="1"/>
    <col min="21" max="21" width="2.5703125" customWidth="1"/>
    <col min="22" max="22" width="7.28515625" customWidth="1"/>
    <col min="23" max="23" width="1.7109375" customWidth="1"/>
    <col min="24" max="25" width="2.28515625" customWidth="1"/>
    <col min="26" max="26" width="7.28515625" customWidth="1"/>
    <col min="27" max="27" width="2.42578125" customWidth="1"/>
    <col min="28" max="28" width="2.5703125" customWidth="1"/>
    <col min="29" max="29" width="1.85546875" customWidth="1"/>
    <col min="30" max="30" width="7.140625" customWidth="1"/>
    <col min="31" max="32" width="2.42578125" customWidth="1"/>
    <col min="33" max="33" width="2.28515625" customWidth="1"/>
    <col min="34" max="34" width="7.5703125" customWidth="1"/>
    <col min="35" max="35" width="2.28515625" customWidth="1"/>
    <col min="36" max="36" width="2.42578125" customWidth="1"/>
    <col min="37" max="37" width="2.5703125" customWidth="1"/>
    <col min="38" max="38" width="7.42578125" customWidth="1"/>
    <col min="39" max="39" width="2.42578125" customWidth="1"/>
    <col min="40" max="40" width="2.28515625" customWidth="1"/>
    <col min="41" max="41" width="1.5703125" customWidth="1"/>
  </cols>
  <sheetData>
    <row r="1" spans="1:41" x14ac:dyDescent="0.25">
      <c r="A1" s="143"/>
      <c r="B1" s="144"/>
      <c r="C1" s="144"/>
      <c r="D1" s="145"/>
      <c r="E1" s="145"/>
      <c r="F1" s="479" t="s">
        <v>112</v>
      </c>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6"/>
      <c r="AO1" s="6"/>
    </row>
    <row r="2" spans="1:41" x14ac:dyDescent="0.25">
      <c r="A2" s="1"/>
      <c r="B2" s="146"/>
      <c r="C2" s="147"/>
      <c r="D2" s="4"/>
      <c r="E2" s="4"/>
      <c r="F2" s="480" t="s">
        <v>113</v>
      </c>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0" t="s">
        <v>114</v>
      </c>
      <c r="AI2" s="481"/>
      <c r="AJ2" s="481"/>
      <c r="AK2" s="481"/>
      <c r="AL2" s="481"/>
      <c r="AM2" s="481"/>
      <c r="AN2" s="481"/>
      <c r="AO2" s="482"/>
    </row>
    <row r="3" spans="1:41" x14ac:dyDescent="0.25">
      <c r="A3" s="5"/>
      <c r="B3" s="6" t="s">
        <v>115</v>
      </c>
      <c r="C3" s="6" t="s">
        <v>3</v>
      </c>
      <c r="D3" s="7" t="s">
        <v>4</v>
      </c>
      <c r="E3" s="148" t="s">
        <v>5</v>
      </c>
      <c r="F3" s="476" t="s">
        <v>116</v>
      </c>
      <c r="G3" s="477"/>
      <c r="H3" s="477"/>
      <c r="I3" s="477"/>
      <c r="J3" s="476" t="s">
        <v>117</v>
      </c>
      <c r="K3" s="477"/>
      <c r="L3" s="477"/>
      <c r="M3" s="477"/>
      <c r="N3" s="476" t="s">
        <v>118</v>
      </c>
      <c r="O3" s="477"/>
      <c r="P3" s="477"/>
      <c r="Q3" s="477"/>
      <c r="R3" s="476" t="s">
        <v>119</v>
      </c>
      <c r="S3" s="477"/>
      <c r="T3" s="477"/>
      <c r="U3" s="477"/>
      <c r="V3" s="476" t="s">
        <v>120</v>
      </c>
      <c r="W3" s="477"/>
      <c r="X3" s="477"/>
      <c r="Y3" s="477"/>
      <c r="Z3" s="476" t="s">
        <v>121</v>
      </c>
      <c r="AA3" s="477"/>
      <c r="AB3" s="477"/>
      <c r="AC3" s="477"/>
      <c r="AD3" s="476" t="s">
        <v>122</v>
      </c>
      <c r="AE3" s="477"/>
      <c r="AF3" s="477"/>
      <c r="AG3" s="477"/>
      <c r="AH3" s="476" t="s">
        <v>123</v>
      </c>
      <c r="AI3" s="477"/>
      <c r="AJ3" s="477"/>
      <c r="AK3" s="477"/>
      <c r="AL3" s="476" t="s">
        <v>124</v>
      </c>
      <c r="AM3" s="477"/>
      <c r="AN3" s="477"/>
      <c r="AO3" s="478"/>
    </row>
    <row r="4" spans="1:41" ht="15.75" thickBot="1" x14ac:dyDescent="0.3">
      <c r="A4" s="8"/>
      <c r="B4" s="9" t="s">
        <v>12</v>
      </c>
      <c r="C4" s="9" t="s">
        <v>13</v>
      </c>
      <c r="D4" s="10" t="s">
        <v>14</v>
      </c>
      <c r="E4" s="13"/>
      <c r="F4" s="8"/>
      <c r="G4" s="9" t="s">
        <v>15</v>
      </c>
      <c r="H4" s="9" t="s">
        <v>16</v>
      </c>
      <c r="I4" s="9" t="s">
        <v>17</v>
      </c>
      <c r="J4" s="8"/>
      <c r="K4" s="9" t="s">
        <v>15</v>
      </c>
      <c r="L4" s="9" t="s">
        <v>16</v>
      </c>
      <c r="M4" s="9" t="s">
        <v>17</v>
      </c>
      <c r="N4" s="8"/>
      <c r="O4" s="9" t="s">
        <v>15</v>
      </c>
      <c r="P4" s="9" t="s">
        <v>16</v>
      </c>
      <c r="Q4" s="9" t="s">
        <v>17</v>
      </c>
      <c r="R4" s="8"/>
      <c r="S4" s="9" t="s">
        <v>15</v>
      </c>
      <c r="T4" s="9" t="s">
        <v>16</v>
      </c>
      <c r="U4" s="9" t="s">
        <v>17</v>
      </c>
      <c r="V4" s="8"/>
      <c r="W4" s="9" t="s">
        <v>15</v>
      </c>
      <c r="X4" s="9" t="s">
        <v>16</v>
      </c>
      <c r="Y4" s="9" t="s">
        <v>17</v>
      </c>
      <c r="Z4" s="8"/>
      <c r="AA4" s="9" t="s">
        <v>15</v>
      </c>
      <c r="AB4" s="9" t="s">
        <v>16</v>
      </c>
      <c r="AC4" s="9" t="s">
        <v>17</v>
      </c>
      <c r="AD4" s="8"/>
      <c r="AE4" s="9" t="s">
        <v>15</v>
      </c>
      <c r="AF4" s="9" t="s">
        <v>16</v>
      </c>
      <c r="AG4" s="9" t="s">
        <v>17</v>
      </c>
      <c r="AH4" s="8"/>
      <c r="AI4" s="9" t="s">
        <v>15</v>
      </c>
      <c r="AJ4" s="9" t="s">
        <v>16</v>
      </c>
      <c r="AK4" s="9" t="s">
        <v>17</v>
      </c>
      <c r="AL4" s="8"/>
      <c r="AM4" s="9" t="s">
        <v>15</v>
      </c>
      <c r="AN4" s="9" t="s">
        <v>16</v>
      </c>
      <c r="AO4" s="149" t="s">
        <v>17</v>
      </c>
    </row>
    <row r="5" spans="1:41" ht="15.75" thickTop="1" x14ac:dyDescent="0.25">
      <c r="A5" s="14" t="s">
        <v>18</v>
      </c>
      <c r="B5" s="150"/>
      <c r="C5" s="151"/>
      <c r="D5" s="17"/>
      <c r="E5" s="19"/>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row>
    <row r="6" spans="1:41" x14ac:dyDescent="0.25">
      <c r="A6" s="14" t="s">
        <v>19</v>
      </c>
      <c r="B6" s="150"/>
      <c r="C6" s="152"/>
      <c r="D6" s="19"/>
      <c r="E6" s="19"/>
      <c r="F6" s="18"/>
      <c r="G6" s="18"/>
      <c r="H6" s="18"/>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row>
    <row r="7" spans="1:41" x14ac:dyDescent="0.25">
      <c r="A7" s="20" t="s">
        <v>20</v>
      </c>
      <c r="B7" s="153" t="s">
        <v>24</v>
      </c>
      <c r="C7" s="154">
        <v>100</v>
      </c>
      <c r="D7" s="23" t="s">
        <v>22</v>
      </c>
      <c r="E7" s="24" t="s">
        <v>22</v>
      </c>
      <c r="F7" s="31"/>
      <c r="G7" s="26"/>
      <c r="H7" s="27"/>
      <c r="I7" s="28"/>
      <c r="J7" s="31"/>
      <c r="K7" s="26"/>
      <c r="L7" s="26"/>
      <c r="M7" s="30"/>
      <c r="N7" s="29"/>
      <c r="O7" s="31"/>
      <c r="P7" s="27"/>
      <c r="Q7" s="108"/>
      <c r="R7" s="29"/>
      <c r="S7" s="31"/>
      <c r="T7" s="31"/>
      <c r="U7" s="32"/>
      <c r="V7" s="29"/>
      <c r="W7" s="31"/>
      <c r="X7" s="27"/>
      <c r="Y7" s="28"/>
      <c r="Z7" s="29"/>
      <c r="AA7" s="31"/>
      <c r="AB7" s="27"/>
      <c r="AC7" s="28"/>
      <c r="AD7" s="29"/>
      <c r="AE7" s="26"/>
      <c r="AF7" s="27"/>
      <c r="AG7" s="28"/>
      <c r="AH7" s="25"/>
      <c r="AI7" s="26"/>
      <c r="AJ7" s="27"/>
      <c r="AK7" s="28"/>
      <c r="AL7" s="29"/>
      <c r="AM7" s="31"/>
      <c r="AN7" s="31"/>
      <c r="AO7" s="28"/>
    </row>
    <row r="8" spans="1:41" x14ac:dyDescent="0.25">
      <c r="A8" s="33" t="s">
        <v>23</v>
      </c>
      <c r="B8" s="155" t="s">
        <v>24</v>
      </c>
      <c r="C8" s="156">
        <v>0.1</v>
      </c>
      <c r="D8" s="36" t="s">
        <v>22</v>
      </c>
      <c r="E8" s="37" t="s">
        <v>22</v>
      </c>
      <c r="F8" s="38"/>
      <c r="G8" s="39"/>
      <c r="H8" s="38"/>
      <c r="I8" s="40"/>
      <c r="J8" s="38"/>
      <c r="K8" s="39"/>
      <c r="L8" s="42"/>
      <c r="M8" s="40"/>
      <c r="N8" s="38"/>
      <c r="O8" s="38"/>
      <c r="P8" s="38"/>
      <c r="Q8" s="118"/>
      <c r="R8" s="41"/>
      <c r="S8" s="38"/>
      <c r="T8" s="39"/>
      <c r="U8" s="44"/>
      <c r="V8" s="38"/>
      <c r="W8" s="39"/>
      <c r="X8" s="39"/>
      <c r="Y8" s="44"/>
      <c r="Z8" s="38"/>
      <c r="AA8" s="39"/>
      <c r="AB8" s="38"/>
      <c r="AC8" s="40"/>
      <c r="AD8" s="38"/>
      <c r="AE8" s="39"/>
      <c r="AF8" s="42"/>
      <c r="AG8" s="40"/>
      <c r="AH8" s="38"/>
      <c r="AI8" s="39"/>
      <c r="AJ8" s="42"/>
      <c r="AK8" s="40"/>
      <c r="AL8" s="38"/>
      <c r="AM8" s="39"/>
      <c r="AN8" s="38"/>
      <c r="AO8" s="43"/>
    </row>
    <row r="9" spans="1:41" x14ac:dyDescent="0.25">
      <c r="A9" s="33" t="s">
        <v>26</v>
      </c>
      <c r="B9" s="155" t="s">
        <v>24</v>
      </c>
      <c r="C9" s="157">
        <v>180</v>
      </c>
      <c r="D9" s="36" t="s">
        <v>22</v>
      </c>
      <c r="E9" s="37" t="s">
        <v>22</v>
      </c>
      <c r="F9" s="38"/>
      <c r="G9" s="42"/>
      <c r="H9" s="39"/>
      <c r="I9" s="44"/>
      <c r="J9" s="38"/>
      <c r="K9" s="42"/>
      <c r="L9" s="42"/>
      <c r="M9" s="44"/>
      <c r="N9" s="41"/>
      <c r="O9" s="38"/>
      <c r="P9" s="39"/>
      <c r="Q9" s="158"/>
      <c r="R9" s="38"/>
      <c r="S9" s="38"/>
      <c r="T9" s="38"/>
      <c r="U9" s="44"/>
      <c r="V9" s="41"/>
      <c r="W9" s="38"/>
      <c r="X9" s="38"/>
      <c r="Y9" s="44"/>
      <c r="Z9" s="38"/>
      <c r="AA9" s="38"/>
      <c r="AB9" s="39"/>
      <c r="AC9" s="44"/>
      <c r="AD9" s="38"/>
      <c r="AE9" s="42"/>
      <c r="AF9" s="42"/>
      <c r="AG9" s="159"/>
      <c r="AH9" s="41"/>
      <c r="AI9" s="42"/>
      <c r="AJ9" s="42"/>
      <c r="AK9" s="44"/>
      <c r="AL9" s="38"/>
      <c r="AM9" s="38"/>
      <c r="AN9" s="38"/>
      <c r="AO9" s="43"/>
    </row>
    <row r="10" spans="1:41" x14ac:dyDescent="0.25">
      <c r="A10" s="33" t="s">
        <v>27</v>
      </c>
      <c r="B10" s="155" t="s">
        <v>30</v>
      </c>
      <c r="C10" s="35">
        <v>21.972300000000001</v>
      </c>
      <c r="D10" s="45" t="s">
        <v>22</v>
      </c>
      <c r="E10" s="46" t="s">
        <v>22</v>
      </c>
      <c r="F10" s="47"/>
      <c r="G10" s="42"/>
      <c r="H10" s="38"/>
      <c r="I10" s="44"/>
      <c r="J10" s="38"/>
      <c r="K10" s="42"/>
      <c r="L10" s="42"/>
      <c r="M10" s="44"/>
      <c r="N10" s="48"/>
      <c r="O10" s="38"/>
      <c r="P10" s="39"/>
      <c r="Q10" s="44"/>
      <c r="R10" s="47"/>
      <c r="S10" s="38"/>
      <c r="T10" s="38"/>
      <c r="U10" s="44"/>
      <c r="V10" s="48"/>
      <c r="W10" s="38"/>
      <c r="X10" s="39"/>
      <c r="Y10" s="44"/>
      <c r="Z10" s="38"/>
      <c r="AA10" s="38"/>
      <c r="AB10" s="39"/>
      <c r="AC10" s="44"/>
      <c r="AD10" s="47"/>
      <c r="AE10" s="38"/>
      <c r="AF10" s="39"/>
      <c r="AG10" s="44"/>
      <c r="AH10" s="48"/>
      <c r="AI10" s="42"/>
      <c r="AJ10" s="39"/>
      <c r="AK10" s="44"/>
      <c r="AL10" s="38"/>
      <c r="AM10" s="38"/>
      <c r="AN10" s="38"/>
      <c r="AO10" s="43"/>
    </row>
    <row r="11" spans="1:41" x14ac:dyDescent="0.25">
      <c r="A11" s="50" t="s">
        <v>28</v>
      </c>
      <c r="B11" s="155" t="s">
        <v>21</v>
      </c>
      <c r="C11" s="157">
        <v>32.369999999999997</v>
      </c>
      <c r="D11" s="45" t="s">
        <v>22</v>
      </c>
      <c r="E11" s="46" t="s">
        <v>22</v>
      </c>
      <c r="F11" s="52"/>
      <c r="G11" s="39"/>
      <c r="H11" s="39"/>
      <c r="I11" s="44"/>
      <c r="J11" s="52"/>
      <c r="K11" s="39"/>
      <c r="L11" s="39"/>
      <c r="M11" s="44"/>
      <c r="N11" s="52"/>
      <c r="O11" s="39"/>
      <c r="P11" s="39"/>
      <c r="Q11" s="44"/>
      <c r="R11" s="52"/>
      <c r="S11" s="39"/>
      <c r="T11" s="39"/>
      <c r="U11" s="44"/>
      <c r="V11" s="53"/>
      <c r="W11" s="39"/>
      <c r="X11" s="39"/>
      <c r="Y11" s="44"/>
      <c r="Z11" s="52"/>
      <c r="AA11" s="39"/>
      <c r="AB11" s="39"/>
      <c r="AC11" s="44"/>
      <c r="AD11" s="52"/>
      <c r="AE11" s="39"/>
      <c r="AF11" s="39"/>
      <c r="AG11" s="44"/>
      <c r="AH11" s="52"/>
      <c r="AI11" s="39"/>
      <c r="AJ11" s="38"/>
      <c r="AK11" s="43"/>
      <c r="AL11" s="52"/>
      <c r="AM11" s="39"/>
      <c r="AN11" s="39"/>
      <c r="AO11" s="44"/>
    </row>
    <row r="12" spans="1:41" x14ac:dyDescent="0.25">
      <c r="A12" s="33" t="s">
        <v>29</v>
      </c>
      <c r="B12" s="155" t="s">
        <v>21</v>
      </c>
      <c r="C12" s="35">
        <v>13.141299999999999</v>
      </c>
      <c r="D12" s="36" t="s">
        <v>22</v>
      </c>
      <c r="E12" s="37">
        <v>250</v>
      </c>
      <c r="F12" s="38"/>
      <c r="G12" s="38"/>
      <c r="H12" s="39"/>
      <c r="I12" s="44"/>
      <c r="J12" s="38"/>
      <c r="K12" s="38"/>
      <c r="L12" s="39"/>
      <c r="M12" s="44"/>
      <c r="N12" s="38"/>
      <c r="O12" s="38"/>
      <c r="P12" s="38"/>
      <c r="Q12" s="44"/>
      <c r="R12" s="38"/>
      <c r="S12" s="38"/>
      <c r="T12" s="38"/>
      <c r="U12" s="43"/>
      <c r="V12" s="41"/>
      <c r="W12" s="38"/>
      <c r="X12" s="39"/>
      <c r="Y12" s="44"/>
      <c r="Z12" s="38"/>
      <c r="AA12" s="38"/>
      <c r="AB12" s="38"/>
      <c r="AC12" s="43"/>
      <c r="AD12" s="38"/>
      <c r="AE12" s="38"/>
      <c r="AF12" s="38"/>
      <c r="AG12" s="44"/>
      <c r="AH12" s="38"/>
      <c r="AI12" s="38"/>
      <c r="AJ12" s="38"/>
      <c r="AK12" s="44"/>
      <c r="AL12" s="38"/>
      <c r="AM12" s="38"/>
      <c r="AN12" s="39"/>
      <c r="AO12" s="44"/>
    </row>
    <row r="13" spans="1:41" x14ac:dyDescent="0.25">
      <c r="A13" s="33" t="s">
        <v>31</v>
      </c>
      <c r="B13" s="155" t="s">
        <v>21</v>
      </c>
      <c r="C13" s="157">
        <v>308.73910000000001</v>
      </c>
      <c r="D13" s="54">
        <v>700</v>
      </c>
      <c r="E13" s="55">
        <v>700</v>
      </c>
      <c r="F13" s="38"/>
      <c r="G13" s="38"/>
      <c r="H13" s="38"/>
      <c r="I13" s="44"/>
      <c r="J13" s="38"/>
      <c r="K13" s="38"/>
      <c r="L13" s="38"/>
      <c r="M13" s="43"/>
      <c r="N13" s="41"/>
      <c r="O13" s="38"/>
      <c r="P13" s="39"/>
      <c r="Q13" s="44"/>
      <c r="R13" s="41"/>
      <c r="S13" s="38"/>
      <c r="T13" s="38"/>
      <c r="U13" s="44"/>
      <c r="V13" s="58"/>
      <c r="W13" s="38"/>
      <c r="X13" s="39"/>
      <c r="Y13" s="44"/>
      <c r="Z13" s="38"/>
      <c r="AA13" s="38"/>
      <c r="AB13" s="39"/>
      <c r="AC13" s="44"/>
      <c r="AD13" s="38"/>
      <c r="AE13" s="38"/>
      <c r="AF13" s="38"/>
      <c r="AG13" s="44"/>
      <c r="AH13" s="41"/>
      <c r="AI13" s="38"/>
      <c r="AJ13" s="39"/>
      <c r="AK13" s="44"/>
      <c r="AL13" s="38"/>
      <c r="AM13" s="38"/>
      <c r="AN13" s="38"/>
      <c r="AO13" s="43"/>
    </row>
    <row r="14" spans="1:41" x14ac:dyDescent="0.25">
      <c r="A14" s="33" t="s">
        <v>32</v>
      </c>
      <c r="B14" s="155" t="s">
        <v>24</v>
      </c>
      <c r="C14" s="157">
        <v>20.8</v>
      </c>
      <c r="D14" s="36" t="s">
        <v>22</v>
      </c>
      <c r="E14" s="37" t="s">
        <v>22</v>
      </c>
      <c r="F14" s="38"/>
      <c r="G14" s="38"/>
      <c r="H14" s="38"/>
      <c r="I14" s="44"/>
      <c r="J14" s="38"/>
      <c r="K14" s="38"/>
      <c r="L14" s="38"/>
      <c r="M14" s="44"/>
      <c r="N14" s="41"/>
      <c r="O14" s="38"/>
      <c r="P14" s="39"/>
      <c r="Q14" s="44"/>
      <c r="R14" s="38"/>
      <c r="S14" s="39"/>
      <c r="T14" s="38"/>
      <c r="U14" s="44"/>
      <c r="V14" s="41"/>
      <c r="W14" s="38"/>
      <c r="X14" s="39"/>
      <c r="Y14" s="44"/>
      <c r="Z14" s="38"/>
      <c r="AA14" s="38"/>
      <c r="AB14" s="39"/>
      <c r="AC14" s="44"/>
      <c r="AD14" s="38"/>
      <c r="AE14" s="39"/>
      <c r="AF14" s="38"/>
      <c r="AG14" s="44"/>
      <c r="AH14" s="160"/>
      <c r="AI14" s="39"/>
      <c r="AJ14" s="39"/>
      <c r="AK14" s="44"/>
      <c r="AL14" s="38"/>
      <c r="AM14" s="38"/>
      <c r="AN14" s="38"/>
      <c r="AO14" s="43"/>
    </row>
    <row r="15" spans="1:41" x14ac:dyDescent="0.25">
      <c r="A15" s="33" t="s">
        <v>33</v>
      </c>
      <c r="B15" s="155" t="s">
        <v>24</v>
      </c>
      <c r="C15" s="157">
        <v>6.5</v>
      </c>
      <c r="D15" s="54">
        <v>4.3</v>
      </c>
      <c r="E15" s="55">
        <v>10</v>
      </c>
      <c r="F15" s="39"/>
      <c r="G15" s="39"/>
      <c r="H15" s="39"/>
      <c r="I15" s="44"/>
      <c r="J15" s="38"/>
      <c r="K15" s="38"/>
      <c r="L15" s="39"/>
      <c r="M15" s="44"/>
      <c r="N15" s="38"/>
      <c r="O15" s="39"/>
      <c r="P15" s="39"/>
      <c r="Q15" s="44"/>
      <c r="R15" s="39"/>
      <c r="S15" s="39"/>
      <c r="T15" s="39"/>
      <c r="U15" s="44"/>
      <c r="V15" s="38"/>
      <c r="W15" s="39"/>
      <c r="X15" s="39"/>
      <c r="Y15" s="43"/>
      <c r="Z15" s="39"/>
      <c r="AA15" s="39"/>
      <c r="AB15" s="39"/>
      <c r="AC15" s="44"/>
      <c r="AD15" s="39"/>
      <c r="AE15" s="39"/>
      <c r="AF15" s="38"/>
      <c r="AG15" s="44"/>
      <c r="AH15" s="38"/>
      <c r="AI15" s="39"/>
      <c r="AJ15" s="38"/>
      <c r="AK15" s="44"/>
      <c r="AL15" s="39"/>
      <c r="AM15" s="39"/>
      <c r="AN15" s="38"/>
      <c r="AO15" s="43"/>
    </row>
    <row r="16" spans="1:41" x14ac:dyDescent="0.25">
      <c r="A16" s="33" t="s">
        <v>34</v>
      </c>
      <c r="B16" s="155" t="s">
        <v>24</v>
      </c>
      <c r="C16" s="157">
        <v>1.2E-2</v>
      </c>
      <c r="D16" s="36" t="s">
        <v>22</v>
      </c>
      <c r="E16" s="55">
        <v>1</v>
      </c>
      <c r="F16" s="39"/>
      <c r="G16" s="39"/>
      <c r="H16" s="39"/>
      <c r="I16" s="44"/>
      <c r="J16" s="39"/>
      <c r="K16" s="39"/>
      <c r="L16" s="39"/>
      <c r="M16" s="44"/>
      <c r="N16" s="39"/>
      <c r="O16" s="39"/>
      <c r="P16" s="39"/>
      <c r="Q16" s="44"/>
      <c r="R16" s="38"/>
      <c r="S16" s="39"/>
      <c r="T16" s="39"/>
      <c r="U16" s="44"/>
      <c r="V16" s="38"/>
      <c r="W16" s="38"/>
      <c r="X16" s="38"/>
      <c r="Y16" s="43"/>
      <c r="Z16" s="39"/>
      <c r="AA16" s="39"/>
      <c r="AB16" s="39"/>
      <c r="AC16" s="44"/>
      <c r="AD16" s="38"/>
      <c r="AE16" s="38"/>
      <c r="AF16" s="38"/>
      <c r="AG16" s="43"/>
      <c r="AH16" s="38"/>
      <c r="AI16" s="39"/>
      <c r="AJ16" s="39"/>
      <c r="AK16" s="44"/>
      <c r="AL16" s="38"/>
      <c r="AM16" s="39"/>
      <c r="AN16" s="38"/>
      <c r="AO16" s="43"/>
    </row>
    <row r="17" spans="1:41" x14ac:dyDescent="0.25">
      <c r="A17" s="33" t="s">
        <v>35</v>
      </c>
      <c r="B17" s="155" t="s">
        <v>21</v>
      </c>
      <c r="C17" s="156" t="s">
        <v>125</v>
      </c>
      <c r="D17" s="56" t="s">
        <v>22</v>
      </c>
      <c r="E17" s="57" t="s">
        <v>37</v>
      </c>
      <c r="F17" s="38"/>
      <c r="G17" s="38"/>
      <c r="H17" s="39"/>
      <c r="I17" s="44"/>
      <c r="J17" s="58"/>
      <c r="K17" s="38"/>
      <c r="L17" s="39"/>
      <c r="M17" s="44"/>
      <c r="N17" s="38"/>
      <c r="O17" s="38"/>
      <c r="P17" s="38"/>
      <c r="Q17" s="44"/>
      <c r="R17" s="38"/>
      <c r="S17" s="38"/>
      <c r="T17" s="38"/>
      <c r="U17" s="44"/>
      <c r="V17" s="38"/>
      <c r="W17" s="38"/>
      <c r="X17" s="38"/>
      <c r="Y17" s="44"/>
      <c r="Z17" s="41"/>
      <c r="AA17" s="38"/>
      <c r="AB17" s="38"/>
      <c r="AC17" s="43"/>
      <c r="AD17" s="41"/>
      <c r="AE17" s="38"/>
      <c r="AF17" s="39"/>
      <c r="AG17" s="43"/>
      <c r="AH17" s="38"/>
      <c r="AI17" s="38"/>
      <c r="AJ17" s="38"/>
      <c r="AK17" s="43"/>
      <c r="AL17" s="38"/>
      <c r="AM17" s="38"/>
      <c r="AN17" s="38"/>
      <c r="AO17" s="43"/>
    </row>
    <row r="18" spans="1:41" x14ac:dyDescent="0.25">
      <c r="A18" s="33" t="s">
        <v>38</v>
      </c>
      <c r="B18" s="155" t="s">
        <v>21</v>
      </c>
      <c r="C18" s="157">
        <v>3.3887</v>
      </c>
      <c r="D18" s="56" t="s">
        <v>22</v>
      </c>
      <c r="E18" s="57" t="s">
        <v>22</v>
      </c>
      <c r="F18" s="38"/>
      <c r="G18" s="38"/>
      <c r="H18" s="39"/>
      <c r="I18" s="43"/>
      <c r="J18" s="38"/>
      <c r="K18" s="38"/>
      <c r="L18" s="38"/>
      <c r="M18" s="43"/>
      <c r="N18" s="38"/>
      <c r="O18" s="38"/>
      <c r="P18" s="39"/>
      <c r="Q18" s="44"/>
      <c r="R18" s="41"/>
      <c r="S18" s="38"/>
      <c r="T18" s="39"/>
      <c r="U18" s="44"/>
      <c r="V18" s="41"/>
      <c r="W18" s="38"/>
      <c r="X18" s="39"/>
      <c r="Y18" s="44"/>
      <c r="Z18" s="38"/>
      <c r="AA18" s="38"/>
      <c r="AB18" s="39"/>
      <c r="AC18" s="44"/>
      <c r="AD18" s="38"/>
      <c r="AE18" s="38"/>
      <c r="AF18" s="38"/>
      <c r="AG18" s="43"/>
      <c r="AH18" s="38"/>
      <c r="AI18" s="38"/>
      <c r="AJ18" s="38"/>
      <c r="AK18" s="44"/>
      <c r="AL18" s="38"/>
      <c r="AM18" s="38"/>
      <c r="AN18" s="38"/>
      <c r="AO18" s="43"/>
    </row>
    <row r="19" spans="1:41" x14ac:dyDescent="0.25">
      <c r="A19" s="33" t="s">
        <v>39</v>
      </c>
      <c r="B19" s="155" t="s">
        <v>24</v>
      </c>
      <c r="C19" s="156">
        <v>8.8000000000000007</v>
      </c>
      <c r="D19" s="36" t="s">
        <v>22</v>
      </c>
      <c r="E19" s="55">
        <v>20</v>
      </c>
      <c r="F19" s="38"/>
      <c r="G19" s="38"/>
      <c r="H19" s="39"/>
      <c r="I19" s="44"/>
      <c r="J19" s="38"/>
      <c r="K19" s="38"/>
      <c r="L19" s="38"/>
      <c r="M19" s="43"/>
      <c r="N19" s="38"/>
      <c r="O19" s="38"/>
      <c r="P19" s="39"/>
      <c r="Q19" s="44"/>
      <c r="R19" s="38"/>
      <c r="S19" s="38"/>
      <c r="T19" s="38"/>
      <c r="U19" s="44"/>
      <c r="V19" s="58"/>
      <c r="W19" s="38"/>
      <c r="X19" s="39"/>
      <c r="Y19" s="43"/>
      <c r="Z19" s="38"/>
      <c r="AA19" s="59"/>
      <c r="AB19" s="39"/>
      <c r="AC19" s="44"/>
      <c r="AD19" s="38"/>
      <c r="AE19" s="38"/>
      <c r="AF19" s="38"/>
      <c r="AG19" s="44"/>
      <c r="AH19" s="38"/>
      <c r="AI19" s="38"/>
      <c r="AJ19" s="38"/>
      <c r="AK19" s="44"/>
      <c r="AL19" s="38"/>
      <c r="AM19" s="38"/>
      <c r="AN19" s="38"/>
      <c r="AO19" s="43"/>
    </row>
    <row r="20" spans="1:41" x14ac:dyDescent="0.25">
      <c r="A20" s="33" t="s">
        <v>40</v>
      </c>
      <c r="B20" s="155" t="s">
        <v>24</v>
      </c>
      <c r="C20" s="157">
        <v>28</v>
      </c>
      <c r="D20" s="36" t="s">
        <v>22</v>
      </c>
      <c r="E20" s="55">
        <v>250</v>
      </c>
      <c r="F20" s="38"/>
      <c r="G20" s="38"/>
      <c r="H20" s="38"/>
      <c r="I20" s="43"/>
      <c r="J20" s="38"/>
      <c r="K20" s="38"/>
      <c r="L20" s="38"/>
      <c r="M20" s="44"/>
      <c r="N20" s="38"/>
      <c r="O20" s="38"/>
      <c r="P20" s="38"/>
      <c r="Q20" s="44"/>
      <c r="R20" s="38"/>
      <c r="S20" s="38"/>
      <c r="T20" s="38"/>
      <c r="U20" s="43"/>
      <c r="V20" s="38"/>
      <c r="W20" s="38"/>
      <c r="X20" s="38"/>
      <c r="Y20" s="43"/>
      <c r="Z20" s="38"/>
      <c r="AA20" s="38"/>
      <c r="AB20" s="39"/>
      <c r="AC20" s="43"/>
      <c r="AD20" s="38"/>
      <c r="AE20" s="38"/>
      <c r="AF20" s="38"/>
      <c r="AG20" s="43"/>
      <c r="AH20" s="38"/>
      <c r="AI20" s="38"/>
      <c r="AJ20" s="38"/>
      <c r="AK20" s="43"/>
      <c r="AL20" s="38"/>
      <c r="AM20" s="38"/>
      <c r="AN20" s="38"/>
      <c r="AO20" s="43"/>
    </row>
    <row r="21" spans="1:41" x14ac:dyDescent="0.25">
      <c r="A21" s="33" t="s">
        <v>41</v>
      </c>
      <c r="B21" s="155" t="s">
        <v>21</v>
      </c>
      <c r="C21" s="157">
        <v>206.25219999999999</v>
      </c>
      <c r="D21" s="36">
        <v>500</v>
      </c>
      <c r="E21" s="37">
        <v>500</v>
      </c>
      <c r="F21" s="38"/>
      <c r="G21" s="38"/>
      <c r="H21" s="38"/>
      <c r="I21" s="43"/>
      <c r="J21" s="38"/>
      <c r="K21" s="38"/>
      <c r="L21" s="38"/>
      <c r="M21" s="43"/>
      <c r="N21" s="41"/>
      <c r="O21" s="58"/>
      <c r="P21" s="39"/>
      <c r="Q21" s="44"/>
      <c r="R21" s="38"/>
      <c r="S21" s="38"/>
      <c r="T21" s="38"/>
      <c r="U21" s="44"/>
      <c r="V21" s="58"/>
      <c r="W21" s="38"/>
      <c r="X21" s="39"/>
      <c r="Y21" s="44"/>
      <c r="Z21" s="38"/>
      <c r="AA21" s="38"/>
      <c r="AB21" s="39"/>
      <c r="AC21" s="44"/>
      <c r="AD21" s="38"/>
      <c r="AE21" s="38"/>
      <c r="AF21" s="38"/>
      <c r="AG21" s="44"/>
      <c r="AH21" s="41"/>
      <c r="AI21" s="38"/>
      <c r="AJ21" s="39"/>
      <c r="AK21" s="43"/>
      <c r="AL21" s="38"/>
      <c r="AM21" s="38"/>
      <c r="AN21" s="38"/>
      <c r="AO21" s="43"/>
    </row>
    <row r="22" spans="1:41" x14ac:dyDescent="0.25">
      <c r="A22" s="60" t="s">
        <v>42</v>
      </c>
      <c r="B22" s="161" t="s">
        <v>24</v>
      </c>
      <c r="C22" s="162">
        <v>16</v>
      </c>
      <c r="D22" s="63" t="s">
        <v>22</v>
      </c>
      <c r="E22" s="64" t="s">
        <v>22</v>
      </c>
      <c r="F22" s="65"/>
      <c r="G22" s="65"/>
      <c r="H22" s="66"/>
      <c r="I22" s="67"/>
      <c r="J22" s="65"/>
      <c r="K22" s="65"/>
      <c r="L22" s="66"/>
      <c r="M22" s="67"/>
      <c r="N22" s="66"/>
      <c r="O22" s="66"/>
      <c r="P22" s="65"/>
      <c r="Q22" s="67"/>
      <c r="R22" s="66"/>
      <c r="S22" s="66"/>
      <c r="T22" s="66"/>
      <c r="U22" s="67"/>
      <c r="V22" s="65"/>
      <c r="W22" s="65"/>
      <c r="X22" s="65"/>
      <c r="Y22" s="68"/>
      <c r="Z22" s="66"/>
      <c r="AA22" s="65"/>
      <c r="AB22" s="65"/>
      <c r="AC22" s="67"/>
      <c r="AD22" s="65"/>
      <c r="AE22" s="65"/>
      <c r="AF22" s="66"/>
      <c r="AG22" s="67"/>
      <c r="AH22" s="65"/>
      <c r="AI22" s="65"/>
      <c r="AJ22" s="65"/>
      <c r="AK22" s="68"/>
      <c r="AL22" s="65"/>
      <c r="AM22" s="65"/>
      <c r="AN22" s="66"/>
      <c r="AO22" s="67"/>
    </row>
    <row r="23" spans="1:41" x14ac:dyDescent="0.25">
      <c r="A23" s="14" t="s">
        <v>43</v>
      </c>
      <c r="B23" s="150"/>
      <c r="C23" s="150"/>
      <c r="D23" s="165"/>
      <c r="E23" s="19"/>
      <c r="F23" s="18"/>
      <c r="G23" s="18"/>
      <c r="H23" s="18"/>
      <c r="I23" s="1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18"/>
      <c r="AN23" s="18"/>
      <c r="AO23" s="18"/>
    </row>
    <row r="24" spans="1:41" x14ac:dyDescent="0.25">
      <c r="A24" s="71" t="s">
        <v>44</v>
      </c>
      <c r="B24" s="150"/>
      <c r="C24" s="150"/>
      <c r="D24" s="165"/>
      <c r="E24" s="19"/>
      <c r="F24" s="18"/>
      <c r="G24" s="18"/>
      <c r="H24" s="18"/>
      <c r="I24" s="1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18"/>
      <c r="AN24" s="18"/>
      <c r="AO24" s="18"/>
    </row>
    <row r="25" spans="1:41" x14ac:dyDescent="0.25">
      <c r="A25" s="72" t="s">
        <v>45</v>
      </c>
      <c r="B25" s="153" t="s">
        <v>24</v>
      </c>
      <c r="C25" s="154">
        <v>0.01</v>
      </c>
      <c r="D25" s="73">
        <v>0.05</v>
      </c>
      <c r="E25" s="24">
        <v>6.0000000000000001E-3</v>
      </c>
      <c r="F25" s="31"/>
      <c r="G25" s="27"/>
      <c r="H25" s="27"/>
      <c r="I25" s="28"/>
      <c r="J25" s="31"/>
      <c r="K25" s="27"/>
      <c r="L25" s="27"/>
      <c r="M25" s="28"/>
      <c r="N25" s="31"/>
      <c r="O25" s="27"/>
      <c r="P25" s="27"/>
      <c r="Q25" s="28"/>
      <c r="R25" s="31"/>
      <c r="S25" s="27"/>
      <c r="T25" s="31"/>
      <c r="U25" s="32"/>
      <c r="V25" s="31"/>
      <c r="W25" s="27"/>
      <c r="X25" s="27"/>
      <c r="Y25" s="28"/>
      <c r="Z25" s="31"/>
      <c r="AA25" s="27"/>
      <c r="AB25" s="31"/>
      <c r="AC25" s="32"/>
      <c r="AD25" s="31"/>
      <c r="AE25" s="27"/>
      <c r="AF25" s="27"/>
      <c r="AG25" s="28"/>
      <c r="AH25" s="27"/>
      <c r="AI25" s="27"/>
      <c r="AJ25" s="27"/>
      <c r="AK25" s="28"/>
      <c r="AL25" s="31"/>
      <c r="AM25" s="27"/>
      <c r="AN25" s="27"/>
      <c r="AO25" s="28"/>
    </row>
    <row r="26" spans="1:41" x14ac:dyDescent="0.25">
      <c r="A26" s="77" t="s">
        <v>46</v>
      </c>
      <c r="B26" s="155" t="s">
        <v>24</v>
      </c>
      <c r="C26" s="157">
        <v>6.0000000000000001E-3</v>
      </c>
      <c r="D26" s="78">
        <v>5.0000000000000001E-3</v>
      </c>
      <c r="E26" s="37">
        <v>5.0000000000000002E-5</v>
      </c>
      <c r="F26" s="58"/>
      <c r="G26" s="38"/>
      <c r="H26" s="38"/>
      <c r="I26" s="43"/>
      <c r="J26" s="58"/>
      <c r="K26" s="38"/>
      <c r="L26" s="39"/>
      <c r="M26" s="43"/>
      <c r="N26" s="38"/>
      <c r="O26" s="38"/>
      <c r="P26" s="39"/>
      <c r="Q26" s="43"/>
      <c r="R26" s="38"/>
      <c r="S26" s="38"/>
      <c r="T26" s="39"/>
      <c r="U26" s="44"/>
      <c r="V26" s="38"/>
      <c r="W26" s="38"/>
      <c r="X26" s="39"/>
      <c r="Y26" s="43"/>
      <c r="Z26" s="185"/>
      <c r="AA26" s="39"/>
      <c r="AB26" s="39"/>
      <c r="AC26" s="44"/>
      <c r="AD26" s="185"/>
      <c r="AE26" s="38"/>
      <c r="AF26" s="38"/>
      <c r="AG26" s="43"/>
      <c r="AH26" s="58"/>
      <c r="AI26" s="38"/>
      <c r="AJ26" s="38"/>
      <c r="AK26" s="43"/>
      <c r="AL26" s="79"/>
      <c r="AM26" s="38"/>
      <c r="AN26" s="38"/>
      <c r="AO26" s="43"/>
    </row>
    <row r="27" spans="1:41" x14ac:dyDescent="0.25">
      <c r="A27" s="77" t="s">
        <v>47</v>
      </c>
      <c r="B27" s="155" t="s">
        <v>24</v>
      </c>
      <c r="C27" s="157">
        <v>1.6400000000000001E-2</v>
      </c>
      <c r="D27" s="78">
        <v>1</v>
      </c>
      <c r="E27" s="37">
        <v>2</v>
      </c>
      <c r="F27" s="80"/>
      <c r="G27" s="39"/>
      <c r="H27" s="39"/>
      <c r="I27" s="44"/>
      <c r="J27" s="38"/>
      <c r="K27" s="39"/>
      <c r="L27" s="39"/>
      <c r="M27" s="44"/>
      <c r="N27" s="195"/>
      <c r="O27" s="39"/>
      <c r="P27" s="39"/>
      <c r="Q27" s="44"/>
      <c r="R27" s="195"/>
      <c r="S27" s="39"/>
      <c r="T27" s="39"/>
      <c r="U27" s="44"/>
      <c r="V27" s="41"/>
      <c r="W27" s="38"/>
      <c r="X27" s="39"/>
      <c r="Y27" s="44"/>
      <c r="Z27" s="88"/>
      <c r="AA27" s="38"/>
      <c r="AB27" s="39"/>
      <c r="AC27" s="44"/>
      <c r="AD27" s="80"/>
      <c r="AE27" s="39"/>
      <c r="AF27" s="39"/>
      <c r="AG27" s="44"/>
      <c r="AH27" s="83"/>
      <c r="AI27" s="39"/>
      <c r="AJ27" s="39"/>
      <c r="AK27" s="44"/>
      <c r="AL27" s="80"/>
      <c r="AM27" s="39"/>
      <c r="AN27" s="39"/>
      <c r="AO27" s="44"/>
    </row>
    <row r="28" spans="1:41" x14ac:dyDescent="0.25">
      <c r="A28" s="77" t="s">
        <v>48</v>
      </c>
      <c r="B28" s="155" t="s">
        <v>24</v>
      </c>
      <c r="C28" s="157">
        <v>5.0000000000000001E-4</v>
      </c>
      <c r="D28" s="85" t="s">
        <v>22</v>
      </c>
      <c r="E28" s="37">
        <v>4.0000000000000001E-3</v>
      </c>
      <c r="F28" s="38"/>
      <c r="G28" s="39"/>
      <c r="H28" s="38"/>
      <c r="I28" s="43"/>
      <c r="J28" s="38"/>
      <c r="K28" s="39"/>
      <c r="L28" s="38"/>
      <c r="M28" s="43"/>
      <c r="N28" s="38"/>
      <c r="O28" s="39"/>
      <c r="P28" s="38"/>
      <c r="Q28" s="43"/>
      <c r="R28" s="38"/>
      <c r="S28" s="39"/>
      <c r="T28" s="38"/>
      <c r="U28" s="43"/>
      <c r="V28" s="38"/>
      <c r="W28" s="39"/>
      <c r="X28" s="38"/>
      <c r="Y28" s="43"/>
      <c r="Z28" s="38"/>
      <c r="AA28" s="39"/>
      <c r="AB28" s="38"/>
      <c r="AC28" s="43"/>
      <c r="AD28" s="38"/>
      <c r="AE28" s="39"/>
      <c r="AF28" s="38"/>
      <c r="AG28" s="43"/>
      <c r="AH28" s="38"/>
      <c r="AI28" s="39"/>
      <c r="AJ28" s="38"/>
      <c r="AK28" s="43"/>
      <c r="AL28" s="38"/>
      <c r="AM28" s="39"/>
      <c r="AN28" s="38"/>
      <c r="AO28" s="43"/>
    </row>
    <row r="29" spans="1:41" x14ac:dyDescent="0.25">
      <c r="A29" s="77" t="s">
        <v>49</v>
      </c>
      <c r="B29" s="155" t="s">
        <v>24</v>
      </c>
      <c r="C29" s="157">
        <v>1E-4</v>
      </c>
      <c r="D29" s="78">
        <v>5.0000000000000001E-3</v>
      </c>
      <c r="E29" s="37">
        <v>5.0000000000000001E-3</v>
      </c>
      <c r="F29" s="166"/>
      <c r="G29" s="39"/>
      <c r="H29" s="38"/>
      <c r="I29" s="43"/>
      <c r="J29" s="166"/>
      <c r="K29" s="39"/>
      <c r="L29" s="38"/>
      <c r="M29" s="43"/>
      <c r="N29" s="38"/>
      <c r="O29" s="39"/>
      <c r="P29" s="38"/>
      <c r="Q29" s="43"/>
      <c r="R29" s="166"/>
      <c r="S29" s="39"/>
      <c r="T29" s="38"/>
      <c r="U29" s="43"/>
      <c r="V29" s="166"/>
      <c r="W29" s="39"/>
      <c r="X29" s="39"/>
      <c r="Y29" s="43"/>
      <c r="Z29" s="166"/>
      <c r="AA29" s="39"/>
      <c r="AB29" s="38"/>
      <c r="AC29" s="43"/>
      <c r="AD29" s="166"/>
      <c r="AE29" s="39"/>
      <c r="AF29" s="38"/>
      <c r="AG29" s="43"/>
      <c r="AH29" s="166"/>
      <c r="AI29" s="39"/>
      <c r="AJ29" s="38"/>
      <c r="AK29" s="43"/>
      <c r="AL29" s="166"/>
      <c r="AM29" s="39"/>
      <c r="AN29" s="38"/>
      <c r="AO29" s="43"/>
    </row>
    <row r="30" spans="1:41" x14ac:dyDescent="0.25">
      <c r="A30" s="77" t="s">
        <v>50</v>
      </c>
      <c r="B30" s="155" t="s">
        <v>21</v>
      </c>
      <c r="C30" s="157">
        <v>6.4999999999999997E-3</v>
      </c>
      <c r="D30" s="78">
        <v>0.05</v>
      </c>
      <c r="E30" s="37">
        <v>0.1</v>
      </c>
      <c r="F30" s="83"/>
      <c r="G30" s="39"/>
      <c r="H30" s="39"/>
      <c r="I30" s="44"/>
      <c r="J30" s="39"/>
      <c r="K30" s="39"/>
      <c r="L30" s="39"/>
      <c r="M30" s="44"/>
      <c r="N30" s="38"/>
      <c r="O30" s="39"/>
      <c r="P30" s="38"/>
      <c r="Q30" s="43"/>
      <c r="R30" s="83"/>
      <c r="S30" s="39"/>
      <c r="T30" s="39"/>
      <c r="U30" s="44"/>
      <c r="V30" s="38"/>
      <c r="W30" s="39"/>
      <c r="X30" s="38"/>
      <c r="Y30" s="43"/>
      <c r="Z30" s="38"/>
      <c r="AA30" s="39"/>
      <c r="AB30" s="38"/>
      <c r="AC30" s="43"/>
      <c r="AD30" s="38"/>
      <c r="AE30" s="39"/>
      <c r="AF30" s="39"/>
      <c r="AG30" s="44"/>
      <c r="AH30" s="39"/>
      <c r="AI30" s="39"/>
      <c r="AJ30" s="39"/>
      <c r="AK30" s="44"/>
      <c r="AL30" s="38"/>
      <c r="AM30" s="39"/>
      <c r="AN30" s="39"/>
      <c r="AO30" s="44"/>
    </row>
    <row r="31" spans="1:41" x14ac:dyDescent="0.25">
      <c r="A31" s="77" t="s">
        <v>51</v>
      </c>
      <c r="B31" s="155" t="s">
        <v>24</v>
      </c>
      <c r="C31" s="157">
        <v>8.9999999999999993E-3</v>
      </c>
      <c r="D31" s="85" t="s">
        <v>22</v>
      </c>
      <c r="E31" s="37" t="s">
        <v>22</v>
      </c>
      <c r="F31" s="38"/>
      <c r="G31" s="39"/>
      <c r="H31" s="38"/>
      <c r="I31" s="43"/>
      <c r="J31" s="38"/>
      <c r="K31" s="39"/>
      <c r="L31" s="38"/>
      <c r="M31" s="43"/>
      <c r="N31" s="38"/>
      <c r="O31" s="39"/>
      <c r="P31" s="38"/>
      <c r="Q31" s="43"/>
      <c r="R31" s="38"/>
      <c r="S31" s="39"/>
      <c r="T31" s="38"/>
      <c r="U31" s="43"/>
      <c r="V31" s="41"/>
      <c r="W31" s="39"/>
      <c r="X31" s="38"/>
      <c r="Y31" s="43"/>
      <c r="Z31" s="38"/>
      <c r="AA31" s="39"/>
      <c r="AB31" s="38"/>
      <c r="AC31" s="43"/>
      <c r="AD31" s="38"/>
      <c r="AE31" s="39"/>
      <c r="AF31" s="38"/>
      <c r="AG31" s="43"/>
      <c r="AH31" s="38"/>
      <c r="AI31" s="39"/>
      <c r="AJ31" s="38"/>
      <c r="AK31" s="43"/>
      <c r="AL31" s="38"/>
      <c r="AM31" s="39"/>
      <c r="AN31" s="38"/>
      <c r="AO31" s="43"/>
    </row>
    <row r="32" spans="1:41" x14ac:dyDescent="0.25">
      <c r="A32" s="77" t="s">
        <v>52</v>
      </c>
      <c r="B32" s="155" t="s">
        <v>24</v>
      </c>
      <c r="C32" s="157">
        <v>0.01</v>
      </c>
      <c r="D32" s="78">
        <v>0.59</v>
      </c>
      <c r="E32" s="37">
        <v>1.3</v>
      </c>
      <c r="F32" s="38"/>
      <c r="G32" s="39"/>
      <c r="H32" s="38"/>
      <c r="I32" s="43"/>
      <c r="J32" s="38"/>
      <c r="K32" s="39"/>
      <c r="L32" s="38"/>
      <c r="M32" s="43"/>
      <c r="N32" s="38"/>
      <c r="O32" s="39"/>
      <c r="P32" s="38"/>
      <c r="Q32" s="43"/>
      <c r="R32" s="38"/>
      <c r="S32" s="39"/>
      <c r="T32" s="39"/>
      <c r="U32" s="44"/>
      <c r="V32" s="38"/>
      <c r="W32" s="39"/>
      <c r="X32" s="39"/>
      <c r="Y32" s="43"/>
      <c r="Z32" s="38"/>
      <c r="AA32" s="39"/>
      <c r="AB32" s="38"/>
      <c r="AC32" s="43"/>
      <c r="AD32" s="38"/>
      <c r="AE32" s="39"/>
      <c r="AF32" s="38"/>
      <c r="AG32" s="43"/>
      <c r="AH32" s="38"/>
      <c r="AI32" s="39"/>
      <c r="AJ32" s="38"/>
      <c r="AK32" s="43"/>
      <c r="AL32" s="38"/>
      <c r="AM32" s="39"/>
      <c r="AN32" s="38"/>
      <c r="AO32" s="43"/>
    </row>
    <row r="33" spans="1:41" x14ac:dyDescent="0.25">
      <c r="A33" s="77" t="s">
        <v>53</v>
      </c>
      <c r="B33" s="155" t="s">
        <v>24</v>
      </c>
      <c r="C33" s="157">
        <v>0.27700000000000002</v>
      </c>
      <c r="D33" s="78">
        <v>0.3</v>
      </c>
      <c r="E33" s="37">
        <v>0.3</v>
      </c>
      <c r="F33" s="38"/>
      <c r="G33" s="39"/>
      <c r="H33" s="39"/>
      <c r="I33" s="44"/>
      <c r="J33" s="39"/>
      <c r="K33" s="39"/>
      <c r="L33" s="39"/>
      <c r="M33" s="44"/>
      <c r="N33" s="38"/>
      <c r="O33" s="39"/>
      <c r="P33" s="39"/>
      <c r="Q33" s="44"/>
      <c r="R33" s="38"/>
      <c r="S33" s="39"/>
      <c r="T33" s="38"/>
      <c r="U33" s="43"/>
      <c r="V33" s="38"/>
      <c r="W33" s="39"/>
      <c r="X33" s="38"/>
      <c r="Y33" s="43"/>
      <c r="Z33" s="38"/>
      <c r="AA33" s="39"/>
      <c r="AB33" s="39"/>
      <c r="AC33" s="44"/>
      <c r="AD33" s="38"/>
      <c r="AE33" s="39"/>
      <c r="AF33" s="39"/>
      <c r="AG33" s="44"/>
      <c r="AH33" s="39"/>
      <c r="AI33" s="39"/>
      <c r="AJ33" s="39"/>
      <c r="AK33" s="44"/>
      <c r="AL33" s="39"/>
      <c r="AM33" s="39"/>
      <c r="AN33" s="39"/>
      <c r="AO33" s="44"/>
    </row>
    <row r="34" spans="1:41" x14ac:dyDescent="0.25">
      <c r="A34" s="77" t="s">
        <v>54</v>
      </c>
      <c r="B34" s="155" t="s">
        <v>24</v>
      </c>
      <c r="C34" s="157">
        <v>8.0000000000000002E-3</v>
      </c>
      <c r="D34" s="78">
        <v>1.4999999999999999E-2</v>
      </c>
      <c r="E34" s="37">
        <v>1.4999999999999999E-2</v>
      </c>
      <c r="F34" s="38"/>
      <c r="G34" s="39"/>
      <c r="H34" s="38"/>
      <c r="I34" s="43"/>
      <c r="J34" s="38"/>
      <c r="K34" s="39"/>
      <c r="L34" s="38"/>
      <c r="M34" s="43"/>
      <c r="N34" s="38"/>
      <c r="O34" s="39"/>
      <c r="P34" s="38"/>
      <c r="Q34" s="43"/>
      <c r="R34" s="166"/>
      <c r="S34" s="38"/>
      <c r="T34" s="38"/>
      <c r="U34" s="43"/>
      <c r="V34" s="38"/>
      <c r="W34" s="39"/>
      <c r="X34" s="39"/>
      <c r="Y34" s="43"/>
      <c r="Z34" s="38"/>
      <c r="AA34" s="39"/>
      <c r="AB34" s="38"/>
      <c r="AC34" s="43"/>
      <c r="AD34" s="38"/>
      <c r="AE34" s="39"/>
      <c r="AF34" s="38"/>
      <c r="AG34" s="43"/>
      <c r="AH34" s="38"/>
      <c r="AI34" s="39"/>
      <c r="AJ34" s="39"/>
      <c r="AK34" s="43"/>
      <c r="AL34" s="38"/>
      <c r="AM34" s="39"/>
      <c r="AN34" s="38"/>
      <c r="AO34" s="43"/>
    </row>
    <row r="35" spans="1:41" x14ac:dyDescent="0.25">
      <c r="A35" s="77" t="s">
        <v>55</v>
      </c>
      <c r="B35" s="155" t="s">
        <v>24</v>
      </c>
      <c r="C35" s="157">
        <v>9.4999999999999998E-3</v>
      </c>
      <c r="D35" s="78">
        <v>0.02</v>
      </c>
      <c r="E35" s="37">
        <v>0.05</v>
      </c>
      <c r="F35" s="38"/>
      <c r="G35" s="39"/>
      <c r="H35" s="38"/>
      <c r="I35" s="43"/>
      <c r="J35" s="38"/>
      <c r="K35" s="39"/>
      <c r="L35" s="39"/>
      <c r="M35" s="44"/>
      <c r="N35" s="38"/>
      <c r="O35" s="38"/>
      <c r="P35" s="39"/>
      <c r="Q35" s="44"/>
      <c r="R35" s="38"/>
      <c r="S35" s="39"/>
      <c r="T35" s="39"/>
      <c r="U35" s="44"/>
      <c r="V35" s="38"/>
      <c r="W35" s="38"/>
      <c r="X35" s="39"/>
      <c r="Y35" s="44"/>
      <c r="Z35" s="41"/>
      <c r="AA35" s="38"/>
      <c r="AB35" s="39"/>
      <c r="AC35" s="44"/>
      <c r="AD35" s="38"/>
      <c r="AE35" s="39"/>
      <c r="AF35" s="39"/>
      <c r="AG35" s="44"/>
      <c r="AH35" s="38"/>
      <c r="AI35" s="39"/>
      <c r="AJ35" s="39"/>
      <c r="AK35" s="43"/>
      <c r="AL35" s="38"/>
      <c r="AM35" s="39"/>
      <c r="AN35" s="38"/>
      <c r="AO35" s="44"/>
    </row>
    <row r="36" spans="1:41" x14ac:dyDescent="0.25">
      <c r="A36" s="77" t="s">
        <v>56</v>
      </c>
      <c r="B36" s="155" t="s">
        <v>24</v>
      </c>
      <c r="C36" s="157">
        <v>5.0000000000000001E-3</v>
      </c>
      <c r="D36" s="78">
        <v>0.08</v>
      </c>
      <c r="E36" s="37">
        <v>0.1</v>
      </c>
      <c r="F36" s="38"/>
      <c r="G36" s="39"/>
      <c r="H36" s="38"/>
      <c r="I36" s="43"/>
      <c r="J36" s="38"/>
      <c r="K36" s="39"/>
      <c r="L36" s="38"/>
      <c r="M36" s="43"/>
      <c r="N36" s="38"/>
      <c r="O36" s="39"/>
      <c r="P36" s="38"/>
      <c r="Q36" s="43"/>
      <c r="R36" s="38"/>
      <c r="S36" s="39"/>
      <c r="T36" s="38"/>
      <c r="U36" s="43"/>
      <c r="V36" s="38"/>
      <c r="W36" s="39"/>
      <c r="X36" s="39"/>
      <c r="Y36" s="43"/>
      <c r="Z36" s="38"/>
      <c r="AA36" s="39"/>
      <c r="AB36" s="38"/>
      <c r="AC36" s="43"/>
      <c r="AD36" s="38"/>
      <c r="AE36" s="39"/>
      <c r="AF36" s="39"/>
      <c r="AG36" s="43"/>
      <c r="AH36" s="38"/>
      <c r="AI36" s="39"/>
      <c r="AJ36" s="38"/>
      <c r="AK36" s="43"/>
      <c r="AL36" s="38"/>
      <c r="AM36" s="39"/>
      <c r="AN36" s="38"/>
      <c r="AO36" s="43"/>
    </row>
    <row r="37" spans="1:41" x14ac:dyDescent="0.25">
      <c r="A37" s="77" t="s">
        <v>57</v>
      </c>
      <c r="B37" s="155" t="s">
        <v>24</v>
      </c>
      <c r="C37" s="157">
        <v>2E-3</v>
      </c>
      <c r="D37" s="78">
        <v>0.01</v>
      </c>
      <c r="E37" s="37">
        <v>0.05</v>
      </c>
      <c r="F37" s="38"/>
      <c r="G37" s="38"/>
      <c r="H37" s="38"/>
      <c r="I37" s="43"/>
      <c r="J37" s="38"/>
      <c r="K37" s="39"/>
      <c r="L37" s="38"/>
      <c r="M37" s="43"/>
      <c r="N37" s="38"/>
      <c r="O37" s="39"/>
      <c r="P37" s="38"/>
      <c r="Q37" s="43"/>
      <c r="R37" s="38"/>
      <c r="S37" s="39"/>
      <c r="T37" s="38"/>
      <c r="U37" s="43"/>
      <c r="V37" s="38"/>
      <c r="W37" s="39"/>
      <c r="X37" s="38"/>
      <c r="Y37" s="43"/>
      <c r="Z37" s="38"/>
      <c r="AA37" s="39"/>
      <c r="AB37" s="38"/>
      <c r="AC37" s="43"/>
      <c r="AD37" s="38"/>
      <c r="AE37" s="39"/>
      <c r="AF37" s="38"/>
      <c r="AG37" s="43"/>
      <c r="AH37" s="38"/>
      <c r="AI37" s="39"/>
      <c r="AJ37" s="38"/>
      <c r="AK37" s="43"/>
      <c r="AL37" s="38"/>
      <c r="AM37" s="39"/>
      <c r="AN37" s="38"/>
      <c r="AO37" s="43"/>
    </row>
    <row r="38" spans="1:41" x14ac:dyDescent="0.25">
      <c r="A38" s="77" t="s">
        <v>58</v>
      </c>
      <c r="B38" s="155" t="s">
        <v>24</v>
      </c>
      <c r="C38" s="157">
        <v>1.5E-3</v>
      </c>
      <c r="D38" s="78">
        <v>0.04</v>
      </c>
      <c r="E38" s="37">
        <v>0.1</v>
      </c>
      <c r="F38" s="38"/>
      <c r="G38" s="39"/>
      <c r="H38" s="39"/>
      <c r="I38" s="43"/>
      <c r="J38" s="38"/>
      <c r="K38" s="39"/>
      <c r="L38" s="39"/>
      <c r="M38" s="43"/>
      <c r="N38" s="38"/>
      <c r="O38" s="39"/>
      <c r="P38" s="39"/>
      <c r="Q38" s="44"/>
      <c r="R38" s="38"/>
      <c r="S38" s="39"/>
      <c r="T38" s="39"/>
      <c r="U38" s="44"/>
      <c r="V38" s="38"/>
      <c r="W38" s="39"/>
      <c r="X38" s="38"/>
      <c r="Y38" s="43"/>
      <c r="Z38" s="38"/>
      <c r="AA38" s="39"/>
      <c r="AB38" s="38"/>
      <c r="AC38" s="43"/>
      <c r="AD38" s="38"/>
      <c r="AE38" s="39"/>
      <c r="AF38" s="39"/>
      <c r="AG38" s="43"/>
      <c r="AH38" s="39"/>
      <c r="AI38" s="39"/>
      <c r="AJ38" s="39"/>
      <c r="AK38" s="44"/>
      <c r="AL38" s="38"/>
      <c r="AM38" s="39"/>
      <c r="AN38" s="38"/>
      <c r="AO38" s="43"/>
    </row>
    <row r="39" spans="1:41" x14ac:dyDescent="0.25">
      <c r="A39" s="77" t="s">
        <v>59</v>
      </c>
      <c r="B39" s="155" t="s">
        <v>24</v>
      </c>
      <c r="C39" s="157">
        <v>1E-3</v>
      </c>
      <c r="D39" s="78">
        <v>5.0000000000000001E-3</v>
      </c>
      <c r="E39" s="37">
        <v>2E-3</v>
      </c>
      <c r="F39" s="166"/>
      <c r="G39" s="39"/>
      <c r="H39" s="38"/>
      <c r="I39" s="43"/>
      <c r="J39" s="166"/>
      <c r="K39" s="39"/>
      <c r="L39" s="38"/>
      <c r="M39" s="43"/>
      <c r="N39" s="38"/>
      <c r="O39" s="39"/>
      <c r="P39" s="38"/>
      <c r="Q39" s="43"/>
      <c r="R39" s="166"/>
      <c r="S39" s="39"/>
      <c r="T39" s="38"/>
      <c r="U39" s="43"/>
      <c r="V39" s="166"/>
      <c r="W39" s="39"/>
      <c r="X39" s="38"/>
      <c r="Y39" s="43"/>
      <c r="Z39" s="166"/>
      <c r="AA39" s="39"/>
      <c r="AB39" s="38"/>
      <c r="AC39" s="43"/>
      <c r="AD39" s="166"/>
      <c r="AE39" s="39"/>
      <c r="AF39" s="38"/>
      <c r="AG39" s="43"/>
      <c r="AH39" s="38"/>
      <c r="AI39" s="39"/>
      <c r="AJ39" s="38"/>
      <c r="AK39" s="43"/>
      <c r="AL39" s="166"/>
      <c r="AM39" s="39"/>
      <c r="AN39" s="38"/>
      <c r="AO39" s="43"/>
    </row>
    <row r="40" spans="1:41" x14ac:dyDescent="0.25">
      <c r="A40" s="77" t="s">
        <v>60</v>
      </c>
      <c r="B40" s="155" t="s">
        <v>21</v>
      </c>
      <c r="C40" s="157">
        <v>1.7100000000000001E-2</v>
      </c>
      <c r="D40" s="85">
        <v>0.112</v>
      </c>
      <c r="E40" s="37" t="s">
        <v>22</v>
      </c>
      <c r="F40" s="38"/>
      <c r="G40" s="39"/>
      <c r="H40" s="38"/>
      <c r="I40" s="43"/>
      <c r="J40" s="38"/>
      <c r="K40" s="39"/>
      <c r="L40" s="38"/>
      <c r="M40" s="43"/>
      <c r="N40" s="38"/>
      <c r="O40" s="39"/>
      <c r="P40" s="38"/>
      <c r="Q40" s="43"/>
      <c r="R40" s="38"/>
      <c r="S40" s="39"/>
      <c r="T40" s="38"/>
      <c r="U40" s="43"/>
      <c r="V40" s="38"/>
      <c r="W40" s="39"/>
      <c r="X40" s="38"/>
      <c r="Y40" s="43"/>
      <c r="Z40" s="38"/>
      <c r="AA40" s="39"/>
      <c r="AB40" s="38"/>
      <c r="AC40" s="44"/>
      <c r="AD40" s="38"/>
      <c r="AE40" s="39"/>
      <c r="AF40" s="38"/>
      <c r="AG40" s="43"/>
      <c r="AH40" s="38"/>
      <c r="AI40" s="39"/>
      <c r="AJ40" s="38"/>
      <c r="AK40" s="43"/>
      <c r="AL40" s="38"/>
      <c r="AM40" s="39"/>
      <c r="AN40" s="38"/>
      <c r="AO40" s="43"/>
    </row>
    <row r="41" spans="1:41" x14ac:dyDescent="0.25">
      <c r="A41" s="89" t="s">
        <v>61</v>
      </c>
      <c r="B41" s="161" t="s">
        <v>24</v>
      </c>
      <c r="C41" s="162">
        <v>3.3000000000000002E-2</v>
      </c>
      <c r="D41" s="90">
        <v>0.08</v>
      </c>
      <c r="E41" s="64">
        <v>5</v>
      </c>
      <c r="F41" s="66"/>
      <c r="G41" s="65"/>
      <c r="H41" s="65"/>
      <c r="I41" s="68"/>
      <c r="J41" s="66"/>
      <c r="K41" s="65"/>
      <c r="L41" s="65"/>
      <c r="M41" s="68"/>
      <c r="N41" s="66"/>
      <c r="O41" s="65"/>
      <c r="P41" s="65"/>
      <c r="Q41" s="68"/>
      <c r="R41" s="66"/>
      <c r="S41" s="65"/>
      <c r="T41" s="65"/>
      <c r="U41" s="68"/>
      <c r="V41" s="65"/>
      <c r="W41" s="65"/>
      <c r="X41" s="65"/>
      <c r="Y41" s="68"/>
      <c r="Z41" s="66"/>
      <c r="AA41" s="65"/>
      <c r="AB41" s="65"/>
      <c r="AC41" s="68"/>
      <c r="AD41" s="66"/>
      <c r="AE41" s="65"/>
      <c r="AF41" s="65"/>
      <c r="AG41" s="68"/>
      <c r="AH41" s="65"/>
      <c r="AI41" s="65"/>
      <c r="AJ41" s="65"/>
      <c r="AK41" s="68"/>
      <c r="AL41" s="66"/>
      <c r="AM41" s="65"/>
      <c r="AN41" s="65"/>
      <c r="AO41" s="68"/>
    </row>
    <row r="42" spans="1:41" x14ac:dyDescent="0.25">
      <c r="A42" s="95" t="s">
        <v>62</v>
      </c>
      <c r="B42" s="167"/>
      <c r="C42" s="168"/>
      <c r="D42" s="97"/>
      <c r="E42" s="98"/>
      <c r="F42" s="99"/>
      <c r="G42" s="99"/>
      <c r="H42" s="99"/>
      <c r="I42" s="99"/>
      <c r="J42" s="208"/>
      <c r="K42" s="99"/>
      <c r="L42" s="99"/>
      <c r="M42" s="99"/>
      <c r="N42" s="99"/>
      <c r="O42" s="99"/>
      <c r="P42" s="99"/>
      <c r="Q42" s="99"/>
      <c r="R42" s="99"/>
      <c r="S42" s="99"/>
      <c r="T42" s="99"/>
      <c r="U42" s="99"/>
      <c r="V42" s="99"/>
      <c r="W42" s="99"/>
      <c r="X42" s="99"/>
      <c r="Y42" s="99"/>
      <c r="Z42" s="99"/>
      <c r="AA42" s="99"/>
      <c r="AB42" s="99"/>
      <c r="AC42" s="99"/>
      <c r="AD42" s="99"/>
      <c r="AE42" s="99"/>
      <c r="AF42" s="99"/>
      <c r="AG42" s="99"/>
      <c r="AH42" s="99"/>
      <c r="AI42" s="99"/>
      <c r="AJ42" s="99"/>
      <c r="AK42" s="99"/>
      <c r="AL42" s="99"/>
      <c r="AM42" s="99"/>
      <c r="AN42" s="99"/>
      <c r="AO42" s="99"/>
    </row>
    <row r="43" spans="1:41" x14ac:dyDescent="0.25">
      <c r="A43" s="100" t="s">
        <v>63</v>
      </c>
      <c r="B43" s="167"/>
      <c r="C43" s="168"/>
      <c r="D43" s="97"/>
      <c r="E43" s="98"/>
      <c r="F43" s="99"/>
      <c r="G43" s="99"/>
      <c r="H43" s="99"/>
      <c r="I43" s="99"/>
      <c r="J43" s="99"/>
      <c r="K43" s="99"/>
      <c r="L43" s="99"/>
      <c r="M43" s="99"/>
      <c r="N43" s="99"/>
      <c r="O43" s="99"/>
      <c r="P43" s="99"/>
      <c r="Q43" s="99"/>
      <c r="R43" s="99"/>
      <c r="S43" s="99"/>
      <c r="T43" s="99"/>
      <c r="U43" s="99"/>
      <c r="V43" s="99"/>
      <c r="W43" s="99"/>
      <c r="X43" s="99"/>
      <c r="Y43" s="99"/>
      <c r="Z43" s="99"/>
      <c r="AA43" s="99"/>
      <c r="AB43" s="99"/>
      <c r="AC43" s="99"/>
      <c r="AD43" s="99"/>
      <c r="AE43" s="99"/>
      <c r="AF43" s="99"/>
      <c r="AG43" s="99"/>
      <c r="AH43" s="99"/>
      <c r="AI43" s="99"/>
      <c r="AJ43" s="99"/>
      <c r="AK43" s="99"/>
      <c r="AL43" s="99"/>
      <c r="AM43" s="99"/>
      <c r="AN43" s="99"/>
      <c r="AO43" s="99"/>
    </row>
    <row r="44" spans="1:41" x14ac:dyDescent="0.25">
      <c r="A44" s="101" t="s">
        <v>64</v>
      </c>
      <c r="B44" s="169" t="s">
        <v>65</v>
      </c>
      <c r="C44" s="170" t="s">
        <v>22</v>
      </c>
      <c r="D44" s="104" t="s">
        <v>22</v>
      </c>
      <c r="E44" s="105">
        <v>200</v>
      </c>
      <c r="F44" s="106"/>
      <c r="G44" s="106" t="s">
        <v>25</v>
      </c>
      <c r="H44" s="106"/>
      <c r="I44" s="171"/>
      <c r="J44" s="106"/>
      <c r="K44" s="106" t="s">
        <v>25</v>
      </c>
      <c r="L44" s="106"/>
      <c r="M44" s="171"/>
      <c r="N44" s="106"/>
      <c r="O44" s="106" t="s">
        <v>25</v>
      </c>
      <c r="P44" s="106"/>
      <c r="Q44" s="171"/>
      <c r="R44" s="106"/>
      <c r="S44" s="106" t="s">
        <v>25</v>
      </c>
      <c r="T44" s="106"/>
      <c r="U44" s="171"/>
      <c r="V44" s="106"/>
      <c r="W44" s="106" t="s">
        <v>25</v>
      </c>
      <c r="X44" s="106"/>
      <c r="Y44" s="171"/>
      <c r="Z44" s="106"/>
      <c r="AA44" s="106" t="s">
        <v>25</v>
      </c>
      <c r="AB44" s="106"/>
      <c r="AC44" s="171"/>
      <c r="AD44" s="106"/>
      <c r="AE44" s="106" t="s">
        <v>25</v>
      </c>
      <c r="AF44" s="106"/>
      <c r="AG44" s="171"/>
      <c r="AH44" s="106"/>
      <c r="AI44" s="106" t="s">
        <v>25</v>
      </c>
      <c r="AJ44" s="106"/>
      <c r="AK44" s="171"/>
      <c r="AL44" s="106"/>
      <c r="AM44" s="106" t="s">
        <v>25</v>
      </c>
      <c r="AN44" s="106"/>
      <c r="AO44" s="171"/>
    </row>
    <row r="45" spans="1:41" x14ac:dyDescent="0.25">
      <c r="A45" s="111" t="s">
        <v>66</v>
      </c>
      <c r="B45" s="172" t="s">
        <v>65</v>
      </c>
      <c r="C45" s="173" t="s">
        <v>22</v>
      </c>
      <c r="D45" s="114" t="s">
        <v>22</v>
      </c>
      <c r="E45" s="115" t="s">
        <v>22</v>
      </c>
      <c r="F45" s="116"/>
      <c r="G45" s="116" t="s">
        <v>25</v>
      </c>
      <c r="H45" s="116"/>
      <c r="I45" s="128"/>
      <c r="J45" s="116"/>
      <c r="K45" s="116" t="s">
        <v>25</v>
      </c>
      <c r="L45" s="116"/>
      <c r="M45" s="128"/>
      <c r="N45" s="116"/>
      <c r="O45" s="116" t="s">
        <v>25</v>
      </c>
      <c r="P45" s="116"/>
      <c r="Q45" s="128"/>
      <c r="R45" s="116"/>
      <c r="S45" s="116" t="s">
        <v>25</v>
      </c>
      <c r="T45" s="116"/>
      <c r="U45" s="128"/>
      <c r="V45" s="116"/>
      <c r="W45" s="116" t="s">
        <v>25</v>
      </c>
      <c r="X45" s="116"/>
      <c r="Y45" s="128"/>
      <c r="Z45" s="116"/>
      <c r="AA45" s="116" t="s">
        <v>25</v>
      </c>
      <c r="AB45" s="116"/>
      <c r="AC45" s="128"/>
      <c r="AD45" s="116"/>
      <c r="AE45" s="116" t="s">
        <v>25</v>
      </c>
      <c r="AF45" s="116"/>
      <c r="AG45" s="128"/>
      <c r="AH45" s="116"/>
      <c r="AI45" s="116" t="s">
        <v>25</v>
      </c>
      <c r="AJ45" s="116"/>
      <c r="AK45" s="128"/>
      <c r="AL45" s="116"/>
      <c r="AM45" s="116" t="s">
        <v>25</v>
      </c>
      <c r="AN45" s="116"/>
      <c r="AO45" s="128"/>
    </row>
    <row r="46" spans="1:41" x14ac:dyDescent="0.25">
      <c r="A46" s="111" t="s">
        <v>67</v>
      </c>
      <c r="B46" s="172" t="s">
        <v>65</v>
      </c>
      <c r="C46" s="173" t="s">
        <v>22</v>
      </c>
      <c r="D46" s="114" t="s">
        <v>22</v>
      </c>
      <c r="E46" s="115" t="s">
        <v>22</v>
      </c>
      <c r="F46" s="116"/>
      <c r="G46" s="116" t="s">
        <v>25</v>
      </c>
      <c r="H46" s="116"/>
      <c r="I46" s="128"/>
      <c r="J46" s="116"/>
      <c r="K46" s="116" t="s">
        <v>25</v>
      </c>
      <c r="L46" s="116"/>
      <c r="M46" s="128"/>
      <c r="N46" s="116"/>
      <c r="O46" s="116" t="s">
        <v>25</v>
      </c>
      <c r="P46" s="116"/>
      <c r="Q46" s="128"/>
      <c r="R46" s="116"/>
      <c r="S46" s="116" t="s">
        <v>25</v>
      </c>
      <c r="T46" s="116"/>
      <c r="U46" s="128"/>
      <c r="V46" s="116"/>
      <c r="W46" s="116" t="s">
        <v>25</v>
      </c>
      <c r="X46" s="116"/>
      <c r="Y46" s="128"/>
      <c r="Z46" s="116"/>
      <c r="AA46" s="116" t="s">
        <v>25</v>
      </c>
      <c r="AB46" s="116"/>
      <c r="AC46" s="128"/>
      <c r="AD46" s="116"/>
      <c r="AE46" s="116" t="s">
        <v>25</v>
      </c>
      <c r="AF46" s="116"/>
      <c r="AG46" s="128"/>
      <c r="AH46" s="116"/>
      <c r="AI46" s="116" t="s">
        <v>25</v>
      </c>
      <c r="AJ46" s="116"/>
      <c r="AK46" s="128"/>
      <c r="AL46" s="116"/>
      <c r="AM46" s="116" t="s">
        <v>25</v>
      </c>
      <c r="AN46" s="116"/>
      <c r="AO46" s="128"/>
    </row>
    <row r="47" spans="1:41" x14ac:dyDescent="0.25">
      <c r="A47" s="111" t="s">
        <v>68</v>
      </c>
      <c r="B47" s="172" t="s">
        <v>24</v>
      </c>
      <c r="C47" s="173">
        <v>1</v>
      </c>
      <c r="D47" s="122">
        <v>800</v>
      </c>
      <c r="E47" s="115">
        <v>1</v>
      </c>
      <c r="F47" s="116"/>
      <c r="G47" s="116" t="s">
        <v>25</v>
      </c>
      <c r="H47" s="116"/>
      <c r="I47" s="128"/>
      <c r="J47" s="116"/>
      <c r="K47" s="116" t="s">
        <v>25</v>
      </c>
      <c r="L47" s="116"/>
      <c r="M47" s="128"/>
      <c r="N47" s="116"/>
      <c r="O47" s="116" t="s">
        <v>25</v>
      </c>
      <c r="P47" s="116"/>
      <c r="Q47" s="128"/>
      <c r="R47" s="116"/>
      <c r="S47" s="116" t="s">
        <v>25</v>
      </c>
      <c r="T47" s="116"/>
      <c r="U47" s="128"/>
      <c r="V47" s="116"/>
      <c r="W47" s="116" t="s">
        <v>25</v>
      </c>
      <c r="X47" s="116"/>
      <c r="Y47" s="128"/>
      <c r="Z47" s="116"/>
      <c r="AA47" s="116" t="s">
        <v>25</v>
      </c>
      <c r="AB47" s="116"/>
      <c r="AC47" s="128"/>
      <c r="AD47" s="116"/>
      <c r="AE47" s="116" t="s">
        <v>25</v>
      </c>
      <c r="AF47" s="116"/>
      <c r="AG47" s="128"/>
      <c r="AH47" s="116"/>
      <c r="AI47" s="116" t="s">
        <v>25</v>
      </c>
      <c r="AJ47" s="116"/>
      <c r="AK47" s="128"/>
      <c r="AL47" s="116"/>
      <c r="AM47" s="116" t="s">
        <v>25</v>
      </c>
      <c r="AN47" s="116"/>
      <c r="AO47" s="128"/>
    </row>
    <row r="48" spans="1:41" x14ac:dyDescent="0.25">
      <c r="A48" s="111" t="s">
        <v>69</v>
      </c>
      <c r="B48" s="172" t="s">
        <v>65</v>
      </c>
      <c r="C48" s="173" t="s">
        <v>22</v>
      </c>
      <c r="D48" s="114" t="s">
        <v>22</v>
      </c>
      <c r="E48" s="115">
        <v>7</v>
      </c>
      <c r="F48" s="116"/>
      <c r="G48" s="116" t="s">
        <v>25</v>
      </c>
      <c r="H48" s="116"/>
      <c r="I48" s="128"/>
      <c r="J48" s="116"/>
      <c r="K48" s="116" t="s">
        <v>25</v>
      </c>
      <c r="L48" s="116"/>
      <c r="M48" s="128"/>
      <c r="N48" s="116"/>
      <c r="O48" s="116" t="s">
        <v>25</v>
      </c>
      <c r="P48" s="116"/>
      <c r="Q48" s="128"/>
      <c r="R48" s="116"/>
      <c r="S48" s="116" t="s">
        <v>25</v>
      </c>
      <c r="T48" s="116"/>
      <c r="U48" s="128"/>
      <c r="V48" s="116"/>
      <c r="W48" s="116" t="s">
        <v>25</v>
      </c>
      <c r="X48" s="116"/>
      <c r="Y48" s="128"/>
      <c r="Z48" s="116"/>
      <c r="AA48" s="116" t="s">
        <v>25</v>
      </c>
      <c r="AB48" s="116"/>
      <c r="AC48" s="128"/>
      <c r="AD48" s="116"/>
      <c r="AE48" s="116" t="s">
        <v>25</v>
      </c>
      <c r="AF48" s="116"/>
      <c r="AG48" s="128"/>
      <c r="AH48" s="116"/>
      <c r="AI48" s="116" t="s">
        <v>25</v>
      </c>
      <c r="AJ48" s="116"/>
      <c r="AK48" s="128"/>
      <c r="AL48" s="116"/>
      <c r="AM48" s="116" t="s">
        <v>25</v>
      </c>
      <c r="AN48" s="116"/>
      <c r="AO48" s="128"/>
    </row>
    <row r="49" spans="1:41" x14ac:dyDescent="0.25">
      <c r="A49" s="111" t="s">
        <v>70</v>
      </c>
      <c r="B49" s="172" t="s">
        <v>65</v>
      </c>
      <c r="C49" s="173" t="s">
        <v>22</v>
      </c>
      <c r="D49" s="114" t="s">
        <v>22</v>
      </c>
      <c r="E49" s="115" t="s">
        <v>22</v>
      </c>
      <c r="F49" s="116"/>
      <c r="G49" s="116" t="s">
        <v>25</v>
      </c>
      <c r="H49" s="116"/>
      <c r="I49" s="128"/>
      <c r="J49" s="116"/>
      <c r="K49" s="116" t="s">
        <v>25</v>
      </c>
      <c r="L49" s="116"/>
      <c r="M49" s="128"/>
      <c r="N49" s="116"/>
      <c r="O49" s="116" t="s">
        <v>25</v>
      </c>
      <c r="P49" s="116"/>
      <c r="Q49" s="128"/>
      <c r="R49" s="116"/>
      <c r="S49" s="116" t="s">
        <v>25</v>
      </c>
      <c r="T49" s="116"/>
      <c r="U49" s="128"/>
      <c r="V49" s="116"/>
      <c r="W49" s="116" t="s">
        <v>25</v>
      </c>
      <c r="X49" s="116"/>
      <c r="Y49" s="128"/>
      <c r="Z49" s="116"/>
      <c r="AA49" s="116" t="s">
        <v>25</v>
      </c>
      <c r="AB49" s="116"/>
      <c r="AC49" s="128"/>
      <c r="AD49" s="116"/>
      <c r="AE49" s="116" t="s">
        <v>25</v>
      </c>
      <c r="AF49" s="116"/>
      <c r="AG49" s="128"/>
      <c r="AH49" s="116"/>
      <c r="AI49" s="116" t="s">
        <v>25</v>
      </c>
      <c r="AJ49" s="116"/>
      <c r="AK49" s="128"/>
      <c r="AL49" s="116"/>
      <c r="AM49" s="116" t="s">
        <v>25</v>
      </c>
      <c r="AN49" s="116"/>
      <c r="AO49" s="128"/>
    </row>
    <row r="50" spans="1:41" x14ac:dyDescent="0.25">
      <c r="A50" s="123" t="s">
        <v>71</v>
      </c>
      <c r="B50" s="172" t="s">
        <v>24</v>
      </c>
      <c r="C50" s="174">
        <v>5</v>
      </c>
      <c r="D50" s="114" t="s">
        <v>22</v>
      </c>
      <c r="E50" s="115">
        <v>5</v>
      </c>
      <c r="F50" s="124"/>
      <c r="G50" s="125" t="s">
        <v>25</v>
      </c>
      <c r="H50" s="125"/>
      <c r="I50" s="126"/>
      <c r="J50" s="124"/>
      <c r="K50" s="125" t="s">
        <v>25</v>
      </c>
      <c r="L50" s="125"/>
      <c r="M50" s="126"/>
      <c r="N50" s="124"/>
      <c r="O50" s="125" t="s">
        <v>25</v>
      </c>
      <c r="P50" s="125"/>
      <c r="Q50" s="126"/>
      <c r="R50" s="124"/>
      <c r="S50" s="125" t="s">
        <v>25</v>
      </c>
      <c r="T50" s="125"/>
      <c r="U50" s="126"/>
      <c r="V50" s="124"/>
      <c r="W50" s="125" t="s">
        <v>25</v>
      </c>
      <c r="X50" s="125"/>
      <c r="Y50" s="126"/>
      <c r="Z50" s="124"/>
      <c r="AA50" s="125" t="s">
        <v>25</v>
      </c>
      <c r="AB50" s="125"/>
      <c r="AC50" s="126"/>
      <c r="AD50" s="124"/>
      <c r="AE50" s="125" t="s">
        <v>25</v>
      </c>
      <c r="AF50" s="125"/>
      <c r="AG50" s="126"/>
      <c r="AH50" s="124"/>
      <c r="AI50" s="125" t="s">
        <v>25</v>
      </c>
      <c r="AJ50" s="125"/>
      <c r="AK50" s="126"/>
      <c r="AL50" s="124"/>
      <c r="AM50" s="125" t="s">
        <v>25</v>
      </c>
      <c r="AN50" s="125"/>
      <c r="AO50" s="126"/>
    </row>
    <row r="51" spans="1:41" x14ac:dyDescent="0.25">
      <c r="A51" s="123" t="s">
        <v>72</v>
      </c>
      <c r="B51" s="172" t="s">
        <v>24</v>
      </c>
      <c r="C51" s="174">
        <v>1</v>
      </c>
      <c r="D51" s="114" t="s">
        <v>22</v>
      </c>
      <c r="E51" s="115">
        <v>1</v>
      </c>
      <c r="F51" s="116"/>
      <c r="G51" s="116" t="s">
        <v>25</v>
      </c>
      <c r="H51" s="116"/>
      <c r="I51" s="128"/>
      <c r="J51" s="116"/>
      <c r="K51" s="116" t="s">
        <v>25</v>
      </c>
      <c r="L51" s="116"/>
      <c r="M51" s="128"/>
      <c r="N51" s="116"/>
      <c r="O51" s="116" t="s">
        <v>25</v>
      </c>
      <c r="P51" s="116"/>
      <c r="Q51" s="128"/>
      <c r="R51" s="116"/>
      <c r="S51" s="116" t="s">
        <v>25</v>
      </c>
      <c r="T51" s="116"/>
      <c r="U51" s="128"/>
      <c r="V51" s="116"/>
      <c r="W51" s="116" t="s">
        <v>25</v>
      </c>
      <c r="X51" s="116"/>
      <c r="Y51" s="128"/>
      <c r="Z51" s="116"/>
      <c r="AA51" s="116" t="s">
        <v>25</v>
      </c>
      <c r="AB51" s="116"/>
      <c r="AC51" s="128"/>
      <c r="AD51" s="116"/>
      <c r="AE51" s="116" t="s">
        <v>25</v>
      </c>
      <c r="AF51" s="116"/>
      <c r="AG51" s="128"/>
      <c r="AH51" s="116"/>
      <c r="AI51" s="116" t="s">
        <v>25</v>
      </c>
      <c r="AJ51" s="116"/>
      <c r="AK51" s="128"/>
      <c r="AL51" s="116"/>
      <c r="AM51" s="116" t="s">
        <v>25</v>
      </c>
      <c r="AN51" s="116"/>
      <c r="AO51" s="128"/>
    </row>
    <row r="52" spans="1:41" x14ac:dyDescent="0.25">
      <c r="A52" s="123" t="s">
        <v>73</v>
      </c>
      <c r="B52" s="172" t="s">
        <v>24</v>
      </c>
      <c r="C52" s="174">
        <v>1</v>
      </c>
      <c r="D52" s="114">
        <v>180</v>
      </c>
      <c r="E52" s="115">
        <v>600</v>
      </c>
      <c r="F52" s="116"/>
      <c r="G52" s="116" t="s">
        <v>25</v>
      </c>
      <c r="H52" s="116"/>
      <c r="I52" s="128"/>
      <c r="J52" s="116"/>
      <c r="K52" s="116" t="s">
        <v>25</v>
      </c>
      <c r="L52" s="116"/>
      <c r="M52" s="128"/>
      <c r="N52" s="116"/>
      <c r="O52" s="116" t="s">
        <v>25</v>
      </c>
      <c r="P52" s="116"/>
      <c r="Q52" s="128"/>
      <c r="R52" s="116"/>
      <c r="S52" s="116" t="s">
        <v>25</v>
      </c>
      <c r="T52" s="116"/>
      <c r="U52" s="128"/>
      <c r="V52" s="116"/>
      <c r="W52" s="116" t="s">
        <v>25</v>
      </c>
      <c r="X52" s="116"/>
      <c r="Y52" s="128"/>
      <c r="Z52" s="116"/>
      <c r="AA52" s="116" t="s">
        <v>25</v>
      </c>
      <c r="AB52" s="116"/>
      <c r="AC52" s="128"/>
      <c r="AD52" s="116"/>
      <c r="AE52" s="116" t="s">
        <v>25</v>
      </c>
      <c r="AF52" s="116"/>
      <c r="AG52" s="128"/>
      <c r="AH52" s="116"/>
      <c r="AI52" s="116" t="s">
        <v>25</v>
      </c>
      <c r="AJ52" s="116"/>
      <c r="AK52" s="128"/>
      <c r="AL52" s="116"/>
      <c r="AM52" s="116" t="s">
        <v>25</v>
      </c>
      <c r="AN52" s="116"/>
      <c r="AO52" s="128"/>
    </row>
    <row r="53" spans="1:41" x14ac:dyDescent="0.25">
      <c r="A53" s="111" t="s">
        <v>74</v>
      </c>
      <c r="B53" s="172" t="s">
        <v>65</v>
      </c>
      <c r="C53" s="173" t="s">
        <v>22</v>
      </c>
      <c r="D53" s="122">
        <v>0.43</v>
      </c>
      <c r="E53" s="115">
        <v>5</v>
      </c>
      <c r="F53" s="116"/>
      <c r="G53" s="116" t="s">
        <v>25</v>
      </c>
      <c r="H53" s="116"/>
      <c r="I53" s="128"/>
      <c r="J53" s="116"/>
      <c r="K53" s="116" t="s">
        <v>25</v>
      </c>
      <c r="L53" s="116"/>
      <c r="M53" s="128"/>
      <c r="N53" s="116"/>
      <c r="O53" s="116" t="s">
        <v>25</v>
      </c>
      <c r="P53" s="116"/>
      <c r="Q53" s="128"/>
      <c r="R53" s="116"/>
      <c r="S53" s="116" t="s">
        <v>25</v>
      </c>
      <c r="T53" s="116"/>
      <c r="U53" s="128"/>
      <c r="V53" s="116"/>
      <c r="W53" s="116" t="s">
        <v>25</v>
      </c>
      <c r="X53" s="116"/>
      <c r="Y53" s="128"/>
      <c r="Z53" s="116"/>
      <c r="AA53" s="116" t="s">
        <v>25</v>
      </c>
      <c r="AB53" s="116"/>
      <c r="AC53" s="128"/>
      <c r="AD53" s="116"/>
      <c r="AE53" s="116" t="s">
        <v>25</v>
      </c>
      <c r="AF53" s="116"/>
      <c r="AG53" s="128"/>
      <c r="AH53" s="116"/>
      <c r="AI53" s="116" t="s">
        <v>25</v>
      </c>
      <c r="AJ53" s="116"/>
      <c r="AK53" s="128"/>
      <c r="AL53" s="116"/>
      <c r="AM53" s="116" t="s">
        <v>25</v>
      </c>
      <c r="AN53" s="116"/>
      <c r="AO53" s="128"/>
    </row>
    <row r="54" spans="1:41" x14ac:dyDescent="0.25">
      <c r="A54" s="111" t="s">
        <v>75</v>
      </c>
      <c r="B54" s="172" t="s">
        <v>24</v>
      </c>
      <c r="C54" s="173">
        <v>1</v>
      </c>
      <c r="D54" s="114" t="s">
        <v>22</v>
      </c>
      <c r="E54" s="115">
        <v>5</v>
      </c>
      <c r="F54" s="116"/>
      <c r="G54" s="116" t="s">
        <v>25</v>
      </c>
      <c r="H54" s="116"/>
      <c r="I54" s="128"/>
      <c r="J54" s="116"/>
      <c r="K54" s="116" t="s">
        <v>25</v>
      </c>
      <c r="L54" s="116"/>
      <c r="M54" s="128"/>
      <c r="N54" s="116"/>
      <c r="O54" s="116" t="s">
        <v>25</v>
      </c>
      <c r="P54" s="116"/>
      <c r="Q54" s="128"/>
      <c r="R54" s="116"/>
      <c r="S54" s="116" t="s">
        <v>25</v>
      </c>
      <c r="T54" s="116"/>
      <c r="U54" s="128"/>
      <c r="V54" s="116"/>
      <c r="W54" s="116" t="s">
        <v>25</v>
      </c>
      <c r="X54" s="116"/>
      <c r="Y54" s="128"/>
      <c r="Z54" s="116"/>
      <c r="AA54" s="116" t="s">
        <v>25</v>
      </c>
      <c r="AB54" s="116"/>
      <c r="AC54" s="128"/>
      <c r="AD54" s="116"/>
      <c r="AE54" s="116" t="s">
        <v>25</v>
      </c>
      <c r="AF54" s="116"/>
      <c r="AG54" s="128"/>
      <c r="AH54" s="116"/>
      <c r="AI54" s="116" t="s">
        <v>25</v>
      </c>
      <c r="AJ54" s="116"/>
      <c r="AK54" s="128"/>
      <c r="AL54" s="116"/>
      <c r="AM54" s="116" t="s">
        <v>25</v>
      </c>
      <c r="AN54" s="116"/>
      <c r="AO54" s="128"/>
    </row>
    <row r="55" spans="1:41" x14ac:dyDescent="0.25">
      <c r="A55" s="123" t="s">
        <v>76</v>
      </c>
      <c r="B55" s="172" t="s">
        <v>126</v>
      </c>
      <c r="C55" s="174">
        <v>4</v>
      </c>
      <c r="D55" s="114">
        <v>1.8</v>
      </c>
      <c r="E55" s="115">
        <v>75</v>
      </c>
      <c r="F55" s="116"/>
      <c r="G55" s="116" t="s">
        <v>25</v>
      </c>
      <c r="H55" s="116"/>
      <c r="I55" s="128"/>
      <c r="J55" s="116"/>
      <c r="K55" s="116" t="s">
        <v>25</v>
      </c>
      <c r="L55" s="116"/>
      <c r="M55" s="128"/>
      <c r="N55" s="116"/>
      <c r="O55" s="116" t="s">
        <v>25</v>
      </c>
      <c r="P55" s="116"/>
      <c r="Q55" s="128"/>
      <c r="R55" s="116"/>
      <c r="S55" s="116" t="s">
        <v>25</v>
      </c>
      <c r="T55" s="116"/>
      <c r="U55" s="128"/>
      <c r="V55" s="116"/>
      <c r="W55" s="116" t="s">
        <v>25</v>
      </c>
      <c r="X55" s="116"/>
      <c r="Y55" s="128"/>
      <c r="Z55" s="116"/>
      <c r="AA55" s="116" t="s">
        <v>25</v>
      </c>
      <c r="AB55" s="116"/>
      <c r="AC55" s="128"/>
      <c r="AD55" s="116"/>
      <c r="AE55" s="116" t="s">
        <v>25</v>
      </c>
      <c r="AF55" s="116"/>
      <c r="AG55" s="128"/>
      <c r="AH55" s="116"/>
      <c r="AI55" s="116" t="s">
        <v>25</v>
      </c>
      <c r="AJ55" s="116"/>
      <c r="AK55" s="128"/>
      <c r="AL55" s="116"/>
      <c r="AM55" s="116" t="s">
        <v>25</v>
      </c>
      <c r="AN55" s="116"/>
      <c r="AO55" s="128"/>
    </row>
    <row r="56" spans="1:41" x14ac:dyDescent="0.25">
      <c r="A56" s="111" t="s">
        <v>77</v>
      </c>
      <c r="B56" s="172" t="s">
        <v>65</v>
      </c>
      <c r="C56" s="173" t="s">
        <v>22</v>
      </c>
      <c r="D56" s="114" t="s">
        <v>22</v>
      </c>
      <c r="E56" s="115" t="s">
        <v>22</v>
      </c>
      <c r="F56" s="124"/>
      <c r="G56" s="125" t="s">
        <v>25</v>
      </c>
      <c r="H56" s="125"/>
      <c r="I56" s="126"/>
      <c r="J56" s="124"/>
      <c r="K56" s="125" t="s">
        <v>25</v>
      </c>
      <c r="L56" s="125"/>
      <c r="M56" s="126"/>
      <c r="N56" s="124"/>
      <c r="O56" s="125" t="s">
        <v>25</v>
      </c>
      <c r="P56" s="125"/>
      <c r="Q56" s="126"/>
      <c r="R56" s="124"/>
      <c r="S56" s="125" t="s">
        <v>25</v>
      </c>
      <c r="T56" s="125"/>
      <c r="U56" s="126"/>
      <c r="V56" s="124"/>
      <c r="W56" s="125" t="s">
        <v>25</v>
      </c>
      <c r="X56" s="125"/>
      <c r="Y56" s="126"/>
      <c r="Z56" s="124"/>
      <c r="AA56" s="125" t="s">
        <v>25</v>
      </c>
      <c r="AB56" s="125"/>
      <c r="AC56" s="126"/>
      <c r="AD56" s="124"/>
      <c r="AE56" s="125" t="s">
        <v>25</v>
      </c>
      <c r="AF56" s="125"/>
      <c r="AG56" s="126"/>
      <c r="AH56" s="124"/>
      <c r="AI56" s="125" t="s">
        <v>25</v>
      </c>
      <c r="AJ56" s="125"/>
      <c r="AK56" s="126"/>
      <c r="AL56" s="124"/>
      <c r="AM56" s="125" t="s">
        <v>25</v>
      </c>
      <c r="AN56" s="125"/>
      <c r="AO56" s="126"/>
    </row>
    <row r="57" spans="1:41" x14ac:dyDescent="0.25">
      <c r="A57" s="111" t="s">
        <v>78</v>
      </c>
      <c r="B57" s="172" t="s">
        <v>65</v>
      </c>
      <c r="C57" s="173" t="s">
        <v>22</v>
      </c>
      <c r="D57" s="114" t="s">
        <v>22</v>
      </c>
      <c r="E57" s="115" t="s">
        <v>22</v>
      </c>
      <c r="F57" s="116"/>
      <c r="G57" s="116" t="s">
        <v>25</v>
      </c>
      <c r="H57" s="116"/>
      <c r="I57" s="128"/>
      <c r="J57" s="116"/>
      <c r="K57" s="116" t="s">
        <v>25</v>
      </c>
      <c r="L57" s="116"/>
      <c r="M57" s="128"/>
      <c r="N57" s="116"/>
      <c r="O57" s="116" t="s">
        <v>25</v>
      </c>
      <c r="P57" s="116"/>
      <c r="Q57" s="128"/>
      <c r="R57" s="116"/>
      <c r="S57" s="116" t="s">
        <v>25</v>
      </c>
      <c r="T57" s="116"/>
      <c r="U57" s="128"/>
      <c r="V57" s="116"/>
      <c r="W57" s="116" t="s">
        <v>25</v>
      </c>
      <c r="X57" s="116"/>
      <c r="Y57" s="128"/>
      <c r="Z57" s="116"/>
      <c r="AA57" s="116" t="s">
        <v>25</v>
      </c>
      <c r="AB57" s="116"/>
      <c r="AC57" s="128"/>
      <c r="AD57" s="116"/>
      <c r="AE57" s="116" t="s">
        <v>25</v>
      </c>
      <c r="AF57" s="116"/>
      <c r="AG57" s="128"/>
      <c r="AH57" s="116"/>
      <c r="AI57" s="116" t="s">
        <v>25</v>
      </c>
      <c r="AJ57" s="116"/>
      <c r="AK57" s="128"/>
      <c r="AL57" s="116"/>
      <c r="AM57" s="116" t="s">
        <v>25</v>
      </c>
      <c r="AN57" s="116"/>
      <c r="AO57" s="128"/>
    </row>
    <row r="58" spans="1:41" x14ac:dyDescent="0.25">
      <c r="A58" s="111" t="s">
        <v>79</v>
      </c>
      <c r="B58" s="172" t="s">
        <v>65</v>
      </c>
      <c r="C58" s="173" t="s">
        <v>22</v>
      </c>
      <c r="D58" s="114" t="s">
        <v>22</v>
      </c>
      <c r="E58" s="115" t="s">
        <v>22</v>
      </c>
      <c r="F58" s="116"/>
      <c r="G58" s="116" t="s">
        <v>25</v>
      </c>
      <c r="H58" s="116"/>
      <c r="I58" s="128"/>
      <c r="J58" s="116"/>
      <c r="K58" s="116" t="s">
        <v>25</v>
      </c>
      <c r="L58" s="116"/>
      <c r="M58" s="128"/>
      <c r="N58" s="116"/>
      <c r="O58" s="116" t="s">
        <v>25</v>
      </c>
      <c r="P58" s="116"/>
      <c r="Q58" s="128"/>
      <c r="R58" s="116"/>
      <c r="S58" s="116" t="s">
        <v>25</v>
      </c>
      <c r="T58" s="116"/>
      <c r="U58" s="128"/>
      <c r="V58" s="116"/>
      <c r="W58" s="116" t="s">
        <v>25</v>
      </c>
      <c r="X58" s="116"/>
      <c r="Y58" s="128"/>
      <c r="Z58" s="116"/>
      <c r="AA58" s="116" t="s">
        <v>25</v>
      </c>
      <c r="AB58" s="116"/>
      <c r="AC58" s="128"/>
      <c r="AD58" s="116"/>
      <c r="AE58" s="116" t="s">
        <v>25</v>
      </c>
      <c r="AF58" s="116"/>
      <c r="AG58" s="128"/>
      <c r="AH58" s="116"/>
      <c r="AI58" s="116" t="s">
        <v>25</v>
      </c>
      <c r="AJ58" s="116"/>
      <c r="AK58" s="128"/>
      <c r="AL58" s="116"/>
      <c r="AM58" s="116" t="s">
        <v>25</v>
      </c>
      <c r="AN58" s="116"/>
      <c r="AO58" s="128"/>
    </row>
    <row r="59" spans="1:41" x14ac:dyDescent="0.25">
      <c r="A59" s="111" t="s">
        <v>80</v>
      </c>
      <c r="B59" s="172" t="s">
        <v>65</v>
      </c>
      <c r="C59" s="173" t="s">
        <v>22</v>
      </c>
      <c r="D59" s="114" t="s">
        <v>22</v>
      </c>
      <c r="E59" s="115" t="s">
        <v>22</v>
      </c>
      <c r="F59" s="124"/>
      <c r="G59" s="125" t="s">
        <v>25</v>
      </c>
      <c r="H59" s="125"/>
      <c r="I59" s="126"/>
      <c r="J59" s="124"/>
      <c r="K59" s="125" t="s">
        <v>25</v>
      </c>
      <c r="L59" s="125"/>
      <c r="M59" s="126"/>
      <c r="N59" s="124"/>
      <c r="O59" s="125" t="s">
        <v>25</v>
      </c>
      <c r="P59" s="125"/>
      <c r="Q59" s="126"/>
      <c r="R59" s="124"/>
      <c r="S59" s="125" t="s">
        <v>25</v>
      </c>
      <c r="T59" s="125"/>
      <c r="U59" s="126"/>
      <c r="V59" s="124"/>
      <c r="W59" s="125" t="s">
        <v>25</v>
      </c>
      <c r="X59" s="125"/>
      <c r="Y59" s="126"/>
      <c r="Z59" s="175"/>
      <c r="AA59" s="125" t="s">
        <v>25</v>
      </c>
      <c r="AB59" s="125"/>
      <c r="AC59" s="126"/>
      <c r="AD59" s="176"/>
      <c r="AE59" s="125" t="s">
        <v>25</v>
      </c>
      <c r="AF59" s="125"/>
      <c r="AG59" s="126"/>
      <c r="AH59" s="124"/>
      <c r="AI59" s="125" t="s">
        <v>25</v>
      </c>
      <c r="AJ59" s="125"/>
      <c r="AK59" s="126"/>
      <c r="AL59" s="176"/>
      <c r="AM59" s="125"/>
      <c r="AN59" s="125"/>
      <c r="AO59" s="126"/>
    </row>
    <row r="60" spans="1:41" x14ac:dyDescent="0.25">
      <c r="A60" s="123" t="s">
        <v>81</v>
      </c>
      <c r="B60" s="172" t="s">
        <v>65</v>
      </c>
      <c r="C60" s="173" t="s">
        <v>22</v>
      </c>
      <c r="D60" s="114" t="s">
        <v>22</v>
      </c>
      <c r="E60" s="115">
        <v>5</v>
      </c>
      <c r="F60" s="124"/>
      <c r="G60" s="125" t="s">
        <v>25</v>
      </c>
      <c r="H60" s="125"/>
      <c r="I60" s="126"/>
      <c r="J60" s="124"/>
      <c r="K60" s="125" t="s">
        <v>25</v>
      </c>
      <c r="L60" s="125"/>
      <c r="M60" s="126"/>
      <c r="N60" s="124"/>
      <c r="O60" s="125" t="s">
        <v>25</v>
      </c>
      <c r="P60" s="125"/>
      <c r="Q60" s="126"/>
      <c r="R60" s="124"/>
      <c r="S60" s="125" t="s">
        <v>25</v>
      </c>
      <c r="T60" s="125"/>
      <c r="U60" s="126"/>
      <c r="V60" s="124"/>
      <c r="W60" s="125" t="s">
        <v>25</v>
      </c>
      <c r="X60" s="125"/>
      <c r="Y60" s="126"/>
      <c r="Z60" s="124"/>
      <c r="AA60" s="125" t="s">
        <v>25</v>
      </c>
      <c r="AB60" s="125"/>
      <c r="AC60" s="126"/>
      <c r="AD60" s="124"/>
      <c r="AE60" s="125" t="s">
        <v>25</v>
      </c>
      <c r="AF60" s="125"/>
      <c r="AG60" s="126"/>
      <c r="AH60" s="124"/>
      <c r="AI60" s="125" t="s">
        <v>25</v>
      </c>
      <c r="AJ60" s="125"/>
      <c r="AK60" s="126"/>
      <c r="AL60" s="124"/>
      <c r="AM60" s="125" t="s">
        <v>25</v>
      </c>
      <c r="AN60" s="125"/>
      <c r="AO60" s="126"/>
    </row>
    <row r="61" spans="1:41" x14ac:dyDescent="0.25">
      <c r="A61" s="111" t="s">
        <v>82</v>
      </c>
      <c r="B61" s="172" t="s">
        <v>24</v>
      </c>
      <c r="C61" s="173">
        <v>1</v>
      </c>
      <c r="D61" s="122">
        <v>1.5</v>
      </c>
      <c r="E61" s="115">
        <v>5</v>
      </c>
      <c r="F61" s="116"/>
      <c r="G61" s="116" t="s">
        <v>25</v>
      </c>
      <c r="H61" s="116"/>
      <c r="I61" s="128"/>
      <c r="J61" s="116"/>
      <c r="K61" s="116" t="s">
        <v>25</v>
      </c>
      <c r="L61" s="116"/>
      <c r="M61" s="128"/>
      <c r="N61" s="116"/>
      <c r="O61" s="116" t="s">
        <v>25</v>
      </c>
      <c r="P61" s="116"/>
      <c r="Q61" s="128"/>
      <c r="R61" s="116"/>
      <c r="S61" s="116" t="s">
        <v>25</v>
      </c>
      <c r="T61" s="116"/>
      <c r="U61" s="128"/>
      <c r="V61" s="116"/>
      <c r="W61" s="116" t="s">
        <v>25</v>
      </c>
      <c r="X61" s="116"/>
      <c r="Y61" s="128"/>
      <c r="Z61" s="116"/>
      <c r="AA61" s="116" t="s">
        <v>25</v>
      </c>
      <c r="AB61" s="116"/>
      <c r="AC61" s="128"/>
      <c r="AD61" s="116"/>
      <c r="AE61" s="116" t="s">
        <v>25</v>
      </c>
      <c r="AF61" s="116"/>
      <c r="AG61" s="128"/>
      <c r="AH61" s="116"/>
      <c r="AI61" s="116" t="s">
        <v>25</v>
      </c>
      <c r="AJ61" s="116"/>
      <c r="AK61" s="128"/>
      <c r="AL61" s="116"/>
      <c r="AM61" s="116" t="s">
        <v>25</v>
      </c>
      <c r="AN61" s="116"/>
      <c r="AO61" s="128"/>
    </row>
    <row r="62" spans="1:41" x14ac:dyDescent="0.25">
      <c r="A62" s="111" t="s">
        <v>83</v>
      </c>
      <c r="B62" s="172" t="s">
        <v>24</v>
      </c>
      <c r="C62" s="173">
        <v>1</v>
      </c>
      <c r="D62" s="127">
        <v>0.3</v>
      </c>
      <c r="E62" s="115">
        <v>1</v>
      </c>
      <c r="F62" s="116"/>
      <c r="G62" s="116" t="s">
        <v>25</v>
      </c>
      <c r="H62" s="116"/>
      <c r="I62" s="128"/>
      <c r="J62" s="116"/>
      <c r="K62" s="116" t="s">
        <v>25</v>
      </c>
      <c r="L62" s="116"/>
      <c r="M62" s="128"/>
      <c r="N62" s="116"/>
      <c r="O62" s="116" t="s">
        <v>25</v>
      </c>
      <c r="P62" s="116"/>
      <c r="Q62" s="128"/>
      <c r="R62" s="116"/>
      <c r="S62" s="116" t="s">
        <v>25</v>
      </c>
      <c r="T62" s="116"/>
      <c r="U62" s="128"/>
      <c r="V62" s="116"/>
      <c r="W62" s="116" t="s">
        <v>25</v>
      </c>
      <c r="X62" s="116"/>
      <c r="Y62" s="128"/>
      <c r="Z62" s="116"/>
      <c r="AA62" s="116" t="s">
        <v>25</v>
      </c>
      <c r="AB62" s="116"/>
      <c r="AC62" s="128"/>
      <c r="AD62" s="116"/>
      <c r="AE62" s="116" t="s">
        <v>25</v>
      </c>
      <c r="AF62" s="116"/>
      <c r="AG62" s="128"/>
      <c r="AH62" s="116"/>
      <c r="AI62" s="116" t="s">
        <v>25</v>
      </c>
      <c r="AJ62" s="116"/>
      <c r="AK62" s="128"/>
      <c r="AL62" s="116"/>
      <c r="AM62" s="116" t="s">
        <v>25</v>
      </c>
      <c r="AN62" s="116"/>
      <c r="AO62" s="128"/>
    </row>
    <row r="63" spans="1:41" x14ac:dyDescent="0.25">
      <c r="A63" s="111" t="s">
        <v>84</v>
      </c>
      <c r="B63" s="172" t="s">
        <v>65</v>
      </c>
      <c r="C63" s="173" t="s">
        <v>22</v>
      </c>
      <c r="D63" s="114" t="s">
        <v>22</v>
      </c>
      <c r="E63" s="115">
        <v>5</v>
      </c>
      <c r="F63" s="116"/>
      <c r="G63" s="116" t="s">
        <v>25</v>
      </c>
      <c r="H63" s="116"/>
      <c r="I63" s="128"/>
      <c r="J63" s="116"/>
      <c r="K63" s="116" t="s">
        <v>25</v>
      </c>
      <c r="L63" s="116"/>
      <c r="M63" s="128"/>
      <c r="N63" s="116"/>
      <c r="O63" s="116" t="s">
        <v>25</v>
      </c>
      <c r="P63" s="116"/>
      <c r="Q63" s="128"/>
      <c r="R63" s="116"/>
      <c r="S63" s="116" t="s">
        <v>25</v>
      </c>
      <c r="T63" s="116"/>
      <c r="U63" s="128"/>
      <c r="V63" s="116"/>
      <c r="W63" s="116" t="s">
        <v>25</v>
      </c>
      <c r="X63" s="116"/>
      <c r="Y63" s="128"/>
      <c r="Z63" s="116"/>
      <c r="AA63" s="116" t="s">
        <v>25</v>
      </c>
      <c r="AB63" s="116"/>
      <c r="AC63" s="128"/>
      <c r="AD63" s="116"/>
      <c r="AE63" s="116" t="s">
        <v>25</v>
      </c>
      <c r="AF63" s="116"/>
      <c r="AG63" s="128"/>
      <c r="AH63" s="116"/>
      <c r="AI63" s="116" t="s">
        <v>25</v>
      </c>
      <c r="AJ63" s="116"/>
      <c r="AK63" s="128"/>
      <c r="AL63" s="116"/>
      <c r="AM63" s="116" t="s">
        <v>25</v>
      </c>
      <c r="AN63" s="116"/>
      <c r="AO63" s="128"/>
    </row>
    <row r="64" spans="1:41" x14ac:dyDescent="0.25">
      <c r="A64" s="111" t="s">
        <v>85</v>
      </c>
      <c r="B64" s="172" t="s">
        <v>65</v>
      </c>
      <c r="C64" s="173" t="s">
        <v>22</v>
      </c>
      <c r="D64" s="114" t="s">
        <v>22</v>
      </c>
      <c r="E64" s="115" t="s">
        <v>22</v>
      </c>
      <c r="F64" s="116"/>
      <c r="G64" s="116" t="s">
        <v>25</v>
      </c>
      <c r="H64" s="116"/>
      <c r="I64" s="128"/>
      <c r="J64" s="116"/>
      <c r="K64" s="116" t="s">
        <v>25</v>
      </c>
      <c r="L64" s="116"/>
      <c r="M64" s="128"/>
      <c r="N64" s="116"/>
      <c r="O64" s="116" t="s">
        <v>25</v>
      </c>
      <c r="P64" s="116"/>
      <c r="Q64" s="128"/>
      <c r="R64" s="116"/>
      <c r="S64" s="116" t="s">
        <v>25</v>
      </c>
      <c r="T64" s="116"/>
      <c r="U64" s="128"/>
      <c r="V64" s="116"/>
      <c r="W64" s="116" t="s">
        <v>25</v>
      </c>
      <c r="X64" s="116"/>
      <c r="Y64" s="128"/>
      <c r="Z64" s="116"/>
      <c r="AA64" s="116" t="s">
        <v>25</v>
      </c>
      <c r="AB64" s="116"/>
      <c r="AC64" s="128"/>
      <c r="AD64" s="116"/>
      <c r="AE64" s="116" t="s">
        <v>25</v>
      </c>
      <c r="AF64" s="116"/>
      <c r="AG64" s="128"/>
      <c r="AH64" s="116"/>
      <c r="AI64" s="116" t="s">
        <v>25</v>
      </c>
      <c r="AJ64" s="116"/>
      <c r="AK64" s="128"/>
      <c r="AL64" s="116"/>
      <c r="AM64" s="116" t="s">
        <v>25</v>
      </c>
      <c r="AN64" s="116"/>
      <c r="AO64" s="128"/>
    </row>
    <row r="65" spans="1:41" x14ac:dyDescent="0.25">
      <c r="A65" s="111" t="s">
        <v>86</v>
      </c>
      <c r="B65" s="172" t="s">
        <v>65</v>
      </c>
      <c r="C65" s="173" t="s">
        <v>22</v>
      </c>
      <c r="D65" s="114" t="s">
        <v>22</v>
      </c>
      <c r="E65" s="115" t="s">
        <v>22</v>
      </c>
      <c r="F65" s="116"/>
      <c r="G65" s="116" t="s">
        <v>25</v>
      </c>
      <c r="H65" s="116"/>
      <c r="I65" s="128"/>
      <c r="J65" s="116"/>
      <c r="K65" s="116" t="s">
        <v>25</v>
      </c>
      <c r="L65" s="116"/>
      <c r="M65" s="128"/>
      <c r="N65" s="116"/>
      <c r="O65" s="116" t="s">
        <v>25</v>
      </c>
      <c r="P65" s="116"/>
      <c r="Q65" s="128"/>
      <c r="R65" s="116"/>
      <c r="S65" s="116" t="s">
        <v>25</v>
      </c>
      <c r="T65" s="116"/>
      <c r="U65" s="128"/>
      <c r="V65" s="116"/>
      <c r="W65" s="116" t="s">
        <v>25</v>
      </c>
      <c r="X65" s="116"/>
      <c r="Y65" s="128"/>
      <c r="Z65" s="116"/>
      <c r="AA65" s="116" t="s">
        <v>25</v>
      </c>
      <c r="AB65" s="116"/>
      <c r="AC65" s="128"/>
      <c r="AD65" s="116"/>
      <c r="AE65" s="116" t="s">
        <v>25</v>
      </c>
      <c r="AF65" s="116"/>
      <c r="AG65" s="128"/>
      <c r="AH65" s="116"/>
      <c r="AI65" s="116" t="s">
        <v>25</v>
      </c>
      <c r="AJ65" s="116"/>
      <c r="AK65" s="128"/>
      <c r="AL65" s="116"/>
      <c r="AM65" s="116" t="s">
        <v>25</v>
      </c>
      <c r="AN65" s="116"/>
      <c r="AO65" s="128"/>
    </row>
    <row r="66" spans="1:41" x14ac:dyDescent="0.25">
      <c r="A66" s="111" t="s">
        <v>87</v>
      </c>
      <c r="B66" s="172" t="s">
        <v>65</v>
      </c>
      <c r="C66" s="173" t="s">
        <v>22</v>
      </c>
      <c r="D66" s="114" t="s">
        <v>22</v>
      </c>
      <c r="E66" s="115">
        <v>5</v>
      </c>
      <c r="F66" s="116"/>
      <c r="G66" s="116" t="s">
        <v>25</v>
      </c>
      <c r="H66" s="116"/>
      <c r="I66" s="128"/>
      <c r="J66" s="116"/>
      <c r="K66" s="116" t="s">
        <v>25</v>
      </c>
      <c r="L66" s="116"/>
      <c r="M66" s="128"/>
      <c r="N66" s="116"/>
      <c r="O66" s="116" t="s">
        <v>25</v>
      </c>
      <c r="P66" s="116"/>
      <c r="Q66" s="128"/>
      <c r="R66" s="116"/>
      <c r="S66" s="116" t="s">
        <v>25</v>
      </c>
      <c r="T66" s="116"/>
      <c r="U66" s="128"/>
      <c r="V66" s="116"/>
      <c r="W66" s="116" t="s">
        <v>25</v>
      </c>
      <c r="X66" s="116"/>
      <c r="Y66" s="128"/>
      <c r="Z66" s="116"/>
      <c r="AA66" s="116" t="s">
        <v>25</v>
      </c>
      <c r="AB66" s="116"/>
      <c r="AC66" s="128"/>
      <c r="AD66" s="116"/>
      <c r="AE66" s="116" t="s">
        <v>25</v>
      </c>
      <c r="AF66" s="116"/>
      <c r="AG66" s="128"/>
      <c r="AH66" s="116"/>
      <c r="AI66" s="116" t="s">
        <v>25</v>
      </c>
      <c r="AJ66" s="116"/>
      <c r="AK66" s="128"/>
      <c r="AL66" s="116"/>
      <c r="AM66" s="116" t="s">
        <v>25</v>
      </c>
      <c r="AN66" s="116"/>
      <c r="AO66" s="128"/>
    </row>
    <row r="67" spans="1:41" x14ac:dyDescent="0.25">
      <c r="A67" s="111" t="s">
        <v>88</v>
      </c>
      <c r="B67" s="172" t="s">
        <v>24</v>
      </c>
      <c r="C67" s="173">
        <v>1</v>
      </c>
      <c r="D67" s="114">
        <v>40</v>
      </c>
      <c r="E67" s="115">
        <v>100</v>
      </c>
      <c r="F67" s="116"/>
      <c r="G67" s="116" t="s">
        <v>25</v>
      </c>
      <c r="H67" s="116"/>
      <c r="I67" s="128"/>
      <c r="J67" s="116"/>
      <c r="K67" s="116" t="s">
        <v>25</v>
      </c>
      <c r="L67" s="116"/>
      <c r="M67" s="128"/>
      <c r="N67" s="116"/>
      <c r="O67" s="116" t="s">
        <v>25</v>
      </c>
      <c r="P67" s="116"/>
      <c r="Q67" s="128"/>
      <c r="R67" s="116"/>
      <c r="S67" s="116" t="s">
        <v>25</v>
      </c>
      <c r="T67" s="116"/>
      <c r="U67" s="128"/>
      <c r="V67" s="116"/>
      <c r="W67" s="116" t="s">
        <v>25</v>
      </c>
      <c r="X67" s="116"/>
      <c r="Y67" s="128"/>
      <c r="Z67" s="116"/>
      <c r="AA67" s="116" t="s">
        <v>25</v>
      </c>
      <c r="AB67" s="116"/>
      <c r="AC67" s="128"/>
      <c r="AD67" s="116"/>
      <c r="AE67" s="116" t="s">
        <v>25</v>
      </c>
      <c r="AF67" s="116"/>
      <c r="AG67" s="128"/>
      <c r="AH67" s="116"/>
      <c r="AI67" s="116" t="s">
        <v>25</v>
      </c>
      <c r="AJ67" s="116"/>
      <c r="AK67" s="128"/>
      <c r="AL67" s="116"/>
      <c r="AM67" s="116" t="s">
        <v>25</v>
      </c>
      <c r="AN67" s="116"/>
      <c r="AO67" s="128"/>
    </row>
    <row r="68" spans="1:41" x14ac:dyDescent="0.25">
      <c r="A68" s="123" t="s">
        <v>89</v>
      </c>
      <c r="B68" s="172" t="s">
        <v>65</v>
      </c>
      <c r="C68" s="173" t="s">
        <v>22</v>
      </c>
      <c r="D68" s="114" t="s">
        <v>22</v>
      </c>
      <c r="E68" s="115">
        <v>1</v>
      </c>
      <c r="F68" s="116"/>
      <c r="G68" s="116" t="s">
        <v>25</v>
      </c>
      <c r="H68" s="116"/>
      <c r="I68" s="128"/>
      <c r="J68" s="116"/>
      <c r="K68" s="116" t="s">
        <v>25</v>
      </c>
      <c r="L68" s="116"/>
      <c r="M68" s="128"/>
      <c r="N68" s="116"/>
      <c r="O68" s="116" t="s">
        <v>25</v>
      </c>
      <c r="P68" s="116"/>
      <c r="Q68" s="128"/>
      <c r="R68" s="116"/>
      <c r="S68" s="116" t="s">
        <v>25</v>
      </c>
      <c r="T68" s="116"/>
      <c r="U68" s="128"/>
      <c r="V68" s="116"/>
      <c r="W68" s="116" t="s">
        <v>25</v>
      </c>
      <c r="X68" s="116"/>
      <c r="Y68" s="128"/>
      <c r="Z68" s="116"/>
      <c r="AA68" s="116" t="s">
        <v>25</v>
      </c>
      <c r="AB68" s="116"/>
      <c r="AC68" s="128"/>
      <c r="AD68" s="116"/>
      <c r="AE68" s="116" t="s">
        <v>25</v>
      </c>
      <c r="AF68" s="116"/>
      <c r="AG68" s="128"/>
      <c r="AH68" s="116"/>
      <c r="AI68" s="116" t="s">
        <v>25</v>
      </c>
      <c r="AJ68" s="116"/>
      <c r="AK68" s="128"/>
      <c r="AL68" s="116"/>
      <c r="AM68" s="116" t="s">
        <v>25</v>
      </c>
      <c r="AN68" s="116"/>
      <c r="AO68" s="128"/>
    </row>
    <row r="69" spans="1:41" x14ac:dyDescent="0.25">
      <c r="A69" s="111" t="s">
        <v>90</v>
      </c>
      <c r="B69" s="172" t="s">
        <v>65</v>
      </c>
      <c r="C69" s="173" t="s">
        <v>22</v>
      </c>
      <c r="D69" s="114" t="s">
        <v>22</v>
      </c>
      <c r="E69" s="115" t="s">
        <v>22</v>
      </c>
      <c r="F69" s="116"/>
      <c r="G69" s="116" t="s">
        <v>25</v>
      </c>
      <c r="H69" s="116"/>
      <c r="I69" s="128"/>
      <c r="J69" s="116"/>
      <c r="K69" s="116" t="s">
        <v>25</v>
      </c>
      <c r="L69" s="116"/>
      <c r="M69" s="128"/>
      <c r="N69" s="116"/>
      <c r="O69" s="116" t="s">
        <v>25</v>
      </c>
      <c r="P69" s="116"/>
      <c r="Q69" s="128"/>
      <c r="R69" s="116"/>
      <c r="S69" s="116" t="s">
        <v>25</v>
      </c>
      <c r="T69" s="116"/>
      <c r="U69" s="128"/>
      <c r="V69" s="116"/>
      <c r="W69" s="116" t="s">
        <v>25</v>
      </c>
      <c r="X69" s="116"/>
      <c r="Y69" s="128"/>
      <c r="Z69" s="116"/>
      <c r="AA69" s="116" t="s">
        <v>25</v>
      </c>
      <c r="AB69" s="116"/>
      <c r="AC69" s="128"/>
      <c r="AD69" s="116"/>
      <c r="AE69" s="116" t="s">
        <v>25</v>
      </c>
      <c r="AF69" s="116"/>
      <c r="AG69" s="128"/>
      <c r="AH69" s="116"/>
      <c r="AI69" s="116" t="s">
        <v>25</v>
      </c>
      <c r="AJ69" s="116"/>
      <c r="AK69" s="128"/>
      <c r="AL69" s="116"/>
      <c r="AM69" s="116" t="s">
        <v>25</v>
      </c>
      <c r="AN69" s="116"/>
      <c r="AO69" s="128"/>
    </row>
    <row r="70" spans="1:41" x14ac:dyDescent="0.25">
      <c r="A70" s="111" t="s">
        <v>91</v>
      </c>
      <c r="B70" s="172" t="s">
        <v>24</v>
      </c>
      <c r="C70" s="173">
        <v>1</v>
      </c>
      <c r="D70" s="114">
        <v>2</v>
      </c>
      <c r="E70" s="115">
        <v>7</v>
      </c>
      <c r="F70" s="116"/>
      <c r="G70" s="116" t="s">
        <v>25</v>
      </c>
      <c r="H70" s="116"/>
      <c r="I70" s="128"/>
      <c r="J70" s="116"/>
      <c r="K70" s="116" t="s">
        <v>25</v>
      </c>
      <c r="L70" s="116"/>
      <c r="M70" s="128"/>
      <c r="N70" s="116"/>
      <c r="O70" s="116" t="s">
        <v>25</v>
      </c>
      <c r="P70" s="116"/>
      <c r="Q70" s="128"/>
      <c r="R70" s="116"/>
      <c r="S70" s="116" t="s">
        <v>25</v>
      </c>
      <c r="T70" s="116"/>
      <c r="U70" s="128"/>
      <c r="V70" s="116"/>
      <c r="W70" s="116" t="s">
        <v>25</v>
      </c>
      <c r="X70" s="116"/>
      <c r="Y70" s="128"/>
      <c r="Z70" s="116"/>
      <c r="AA70" s="116" t="s">
        <v>25</v>
      </c>
      <c r="AB70" s="116"/>
      <c r="AC70" s="128"/>
      <c r="AD70" s="116"/>
      <c r="AE70" s="116" t="s">
        <v>25</v>
      </c>
      <c r="AF70" s="116"/>
      <c r="AG70" s="128"/>
      <c r="AH70" s="116"/>
      <c r="AI70" s="116" t="s">
        <v>25</v>
      </c>
      <c r="AJ70" s="116"/>
      <c r="AK70" s="128"/>
      <c r="AL70" s="116"/>
      <c r="AM70" s="116" t="s">
        <v>25</v>
      </c>
      <c r="AN70" s="116"/>
      <c r="AO70" s="128"/>
    </row>
    <row r="71" spans="1:41" x14ac:dyDescent="0.25">
      <c r="A71" s="111" t="s">
        <v>92</v>
      </c>
      <c r="B71" s="172" t="s">
        <v>65</v>
      </c>
      <c r="C71" s="173" t="s">
        <v>22</v>
      </c>
      <c r="D71" s="114" t="s">
        <v>22</v>
      </c>
      <c r="E71" s="115" t="s">
        <v>22</v>
      </c>
      <c r="F71" s="116"/>
      <c r="G71" s="116" t="s">
        <v>25</v>
      </c>
      <c r="H71" s="116"/>
      <c r="I71" s="128"/>
      <c r="J71" s="116"/>
      <c r="K71" s="116" t="s">
        <v>25</v>
      </c>
      <c r="L71" s="116"/>
      <c r="M71" s="128"/>
      <c r="N71" s="116"/>
      <c r="O71" s="116" t="s">
        <v>25</v>
      </c>
      <c r="P71" s="116"/>
      <c r="Q71" s="128"/>
      <c r="R71" s="116"/>
      <c r="S71" s="116" t="s">
        <v>25</v>
      </c>
      <c r="T71" s="116"/>
      <c r="U71" s="128"/>
      <c r="V71" s="116"/>
      <c r="W71" s="116" t="s">
        <v>25</v>
      </c>
      <c r="X71" s="116"/>
      <c r="Y71" s="128"/>
      <c r="Z71" s="116"/>
      <c r="AA71" s="116" t="s">
        <v>25</v>
      </c>
      <c r="AB71" s="116"/>
      <c r="AC71" s="128"/>
      <c r="AD71" s="116"/>
      <c r="AE71" s="116" t="s">
        <v>25</v>
      </c>
      <c r="AF71" s="116"/>
      <c r="AG71" s="128"/>
      <c r="AH71" s="116"/>
      <c r="AI71" s="116" t="s">
        <v>25</v>
      </c>
      <c r="AJ71" s="116"/>
      <c r="AK71" s="128"/>
      <c r="AL71" s="116"/>
      <c r="AM71" s="116" t="s">
        <v>25</v>
      </c>
      <c r="AN71" s="116"/>
      <c r="AO71" s="128"/>
    </row>
    <row r="72" spans="1:41" x14ac:dyDescent="0.25">
      <c r="A72" s="123" t="s">
        <v>93</v>
      </c>
      <c r="B72" s="172" t="s">
        <v>24</v>
      </c>
      <c r="C72" s="174">
        <v>1</v>
      </c>
      <c r="D72" s="114" t="s">
        <v>22</v>
      </c>
      <c r="E72" s="115">
        <v>70</v>
      </c>
      <c r="F72" s="116"/>
      <c r="G72" s="116" t="s">
        <v>25</v>
      </c>
      <c r="H72" s="116"/>
      <c r="I72" s="128"/>
      <c r="J72" s="116"/>
      <c r="K72" s="116" t="s">
        <v>25</v>
      </c>
      <c r="L72" s="116"/>
      <c r="M72" s="128"/>
      <c r="N72" s="42"/>
      <c r="O72" s="120"/>
      <c r="P72" s="120"/>
      <c r="Q72" s="128"/>
      <c r="R72" s="116"/>
      <c r="S72" s="116" t="s">
        <v>25</v>
      </c>
      <c r="T72" s="116"/>
      <c r="U72" s="128"/>
      <c r="V72" s="116"/>
      <c r="W72" s="116" t="s">
        <v>25</v>
      </c>
      <c r="X72" s="116"/>
      <c r="Y72" s="128"/>
      <c r="Z72" s="116"/>
      <c r="AA72" s="116" t="s">
        <v>25</v>
      </c>
      <c r="AB72" s="116"/>
      <c r="AC72" s="128"/>
      <c r="AD72" s="116"/>
      <c r="AE72" s="116" t="s">
        <v>25</v>
      </c>
      <c r="AF72" s="116"/>
      <c r="AG72" s="128"/>
      <c r="AH72" s="116"/>
      <c r="AI72" s="116" t="s">
        <v>25</v>
      </c>
      <c r="AJ72" s="116"/>
      <c r="AK72" s="128"/>
      <c r="AL72" s="116"/>
      <c r="AM72" s="116" t="s">
        <v>25</v>
      </c>
      <c r="AN72" s="116"/>
      <c r="AO72" s="128"/>
    </row>
    <row r="73" spans="1:41" x14ac:dyDescent="0.25">
      <c r="A73" s="123" t="s">
        <v>94</v>
      </c>
      <c r="B73" s="172" t="s">
        <v>65</v>
      </c>
      <c r="C73" s="173" t="s">
        <v>22</v>
      </c>
      <c r="D73" s="114">
        <v>13</v>
      </c>
      <c r="E73" s="115" t="s">
        <v>22</v>
      </c>
      <c r="F73" s="116"/>
      <c r="G73" s="116" t="s">
        <v>25</v>
      </c>
      <c r="H73" s="116"/>
      <c r="I73" s="128"/>
      <c r="J73" s="116"/>
      <c r="K73" s="116" t="s">
        <v>25</v>
      </c>
      <c r="L73" s="116"/>
      <c r="M73" s="128"/>
      <c r="N73" s="116"/>
      <c r="O73" s="116" t="s">
        <v>25</v>
      </c>
      <c r="P73" s="116"/>
      <c r="Q73" s="128"/>
      <c r="R73" s="116"/>
      <c r="S73" s="116" t="s">
        <v>25</v>
      </c>
      <c r="T73" s="116"/>
      <c r="U73" s="128"/>
      <c r="V73" s="116"/>
      <c r="W73" s="116" t="s">
        <v>25</v>
      </c>
      <c r="X73" s="116"/>
      <c r="Y73" s="128"/>
      <c r="Z73" s="116"/>
      <c r="AA73" s="116" t="s">
        <v>25</v>
      </c>
      <c r="AB73" s="116"/>
      <c r="AC73" s="128"/>
      <c r="AD73" s="116"/>
      <c r="AE73" s="116" t="s">
        <v>25</v>
      </c>
      <c r="AF73" s="116"/>
      <c r="AG73" s="128"/>
      <c r="AH73" s="116"/>
      <c r="AI73" s="116" t="s">
        <v>25</v>
      </c>
      <c r="AJ73" s="116"/>
      <c r="AK73" s="128"/>
      <c r="AL73" s="116"/>
      <c r="AM73" s="116" t="s">
        <v>25</v>
      </c>
      <c r="AN73" s="116"/>
      <c r="AO73" s="128"/>
    </row>
    <row r="74" spans="1:41" x14ac:dyDescent="0.25">
      <c r="A74" s="123" t="s">
        <v>95</v>
      </c>
      <c r="B74" s="172" t="s">
        <v>65</v>
      </c>
      <c r="C74" s="173" t="s">
        <v>22</v>
      </c>
      <c r="D74" s="114" t="s">
        <v>22</v>
      </c>
      <c r="E74" s="115" t="s">
        <v>22</v>
      </c>
      <c r="F74" s="116"/>
      <c r="G74" s="116" t="s">
        <v>25</v>
      </c>
      <c r="H74" s="116"/>
      <c r="I74" s="128"/>
      <c r="J74" s="116"/>
      <c r="K74" s="116" t="s">
        <v>25</v>
      </c>
      <c r="L74" s="116"/>
      <c r="M74" s="128"/>
      <c r="N74" s="116"/>
      <c r="O74" s="116" t="s">
        <v>25</v>
      </c>
      <c r="P74" s="116"/>
      <c r="Q74" s="128"/>
      <c r="R74" s="116"/>
      <c r="S74" s="116" t="s">
        <v>25</v>
      </c>
      <c r="T74" s="116"/>
      <c r="U74" s="128"/>
      <c r="V74" s="116"/>
      <c r="W74" s="116" t="s">
        <v>25</v>
      </c>
      <c r="X74" s="116"/>
      <c r="Y74" s="128"/>
      <c r="Z74" s="116"/>
      <c r="AA74" s="116" t="s">
        <v>25</v>
      </c>
      <c r="AB74" s="116"/>
      <c r="AC74" s="128"/>
      <c r="AD74" s="116"/>
      <c r="AE74" s="116" t="s">
        <v>25</v>
      </c>
      <c r="AF74" s="116"/>
      <c r="AG74" s="128"/>
      <c r="AH74" s="116"/>
      <c r="AI74" s="116" t="s">
        <v>25</v>
      </c>
      <c r="AJ74" s="116"/>
      <c r="AK74" s="128"/>
      <c r="AL74" s="116"/>
      <c r="AM74" s="116" t="s">
        <v>25</v>
      </c>
      <c r="AN74" s="116"/>
      <c r="AO74" s="128"/>
    </row>
    <row r="75" spans="1:41" x14ac:dyDescent="0.25">
      <c r="A75" s="111" t="s">
        <v>96</v>
      </c>
      <c r="B75" s="172" t="s">
        <v>24</v>
      </c>
      <c r="C75" s="174">
        <v>1</v>
      </c>
      <c r="D75" s="114">
        <v>0.2</v>
      </c>
      <c r="E75" s="115">
        <v>700</v>
      </c>
      <c r="F75" s="116"/>
      <c r="G75" s="116" t="s">
        <v>25</v>
      </c>
      <c r="H75" s="116"/>
      <c r="I75" s="128"/>
      <c r="J75" s="116"/>
      <c r="K75" s="116" t="s">
        <v>25</v>
      </c>
      <c r="L75" s="116"/>
      <c r="M75" s="128"/>
      <c r="N75" s="116"/>
      <c r="O75" s="116" t="s">
        <v>25</v>
      </c>
      <c r="P75" s="116"/>
      <c r="Q75" s="128"/>
      <c r="R75" s="116"/>
      <c r="S75" s="116" t="s">
        <v>25</v>
      </c>
      <c r="T75" s="116"/>
      <c r="U75" s="128"/>
      <c r="V75" s="116"/>
      <c r="W75" s="116" t="s">
        <v>25</v>
      </c>
      <c r="X75" s="116"/>
      <c r="Y75" s="128"/>
      <c r="Z75" s="116"/>
      <c r="AA75" s="116" t="s">
        <v>25</v>
      </c>
      <c r="AB75" s="116"/>
      <c r="AC75" s="128"/>
      <c r="AD75" s="116"/>
      <c r="AE75" s="116" t="s">
        <v>25</v>
      </c>
      <c r="AF75" s="116"/>
      <c r="AG75" s="128"/>
      <c r="AH75" s="116"/>
      <c r="AI75" s="116" t="s">
        <v>25</v>
      </c>
      <c r="AJ75" s="116"/>
      <c r="AK75" s="128"/>
      <c r="AL75" s="116"/>
      <c r="AM75" s="116" t="s">
        <v>25</v>
      </c>
      <c r="AN75" s="116"/>
      <c r="AO75" s="128"/>
    </row>
    <row r="76" spans="1:41" x14ac:dyDescent="0.25">
      <c r="A76" s="123" t="s">
        <v>97</v>
      </c>
      <c r="B76" s="172" t="s">
        <v>65</v>
      </c>
      <c r="C76" s="173" t="s">
        <v>22</v>
      </c>
      <c r="D76" s="114" t="s">
        <v>22</v>
      </c>
      <c r="E76" s="115">
        <v>10000</v>
      </c>
      <c r="F76" s="116"/>
      <c r="G76" s="116" t="s">
        <v>25</v>
      </c>
      <c r="H76" s="116"/>
      <c r="I76" s="128"/>
      <c r="J76" s="116"/>
      <c r="K76" s="116" t="s">
        <v>25</v>
      </c>
      <c r="L76" s="116"/>
      <c r="M76" s="128"/>
      <c r="N76" s="116"/>
      <c r="O76" s="116" t="s">
        <v>25</v>
      </c>
      <c r="P76" s="116"/>
      <c r="Q76" s="128"/>
      <c r="R76" s="116"/>
      <c r="S76" s="116" t="s">
        <v>25</v>
      </c>
      <c r="T76" s="116"/>
      <c r="U76" s="128"/>
      <c r="V76" s="116"/>
      <c r="W76" s="116" t="s">
        <v>25</v>
      </c>
      <c r="X76" s="116"/>
      <c r="Y76" s="128"/>
      <c r="Z76" s="116"/>
      <c r="AA76" s="116" t="s">
        <v>25</v>
      </c>
      <c r="AB76" s="116"/>
      <c r="AC76" s="128"/>
      <c r="AD76" s="116"/>
      <c r="AE76" s="116" t="s">
        <v>25</v>
      </c>
      <c r="AF76" s="116"/>
      <c r="AG76" s="128"/>
      <c r="AH76" s="116"/>
      <c r="AI76" s="116" t="s">
        <v>25</v>
      </c>
      <c r="AJ76" s="116"/>
      <c r="AK76" s="128"/>
      <c r="AL76" s="116"/>
      <c r="AM76" s="116" t="s">
        <v>25</v>
      </c>
      <c r="AN76" s="116"/>
      <c r="AO76" s="128"/>
    </row>
    <row r="77" spans="1:41" x14ac:dyDescent="0.25">
      <c r="A77" s="123" t="s">
        <v>98</v>
      </c>
      <c r="B77" s="172" t="s">
        <v>65</v>
      </c>
      <c r="C77" s="173" t="s">
        <v>22</v>
      </c>
      <c r="D77" s="114" t="s">
        <v>22</v>
      </c>
      <c r="E77" s="115" t="s">
        <v>22</v>
      </c>
      <c r="F77" s="116"/>
      <c r="G77" s="116" t="s">
        <v>25</v>
      </c>
      <c r="H77" s="116"/>
      <c r="I77" s="128"/>
      <c r="J77" s="116"/>
      <c r="K77" s="116" t="s">
        <v>25</v>
      </c>
      <c r="L77" s="116"/>
      <c r="M77" s="128"/>
      <c r="N77" s="116"/>
      <c r="O77" s="116" t="s">
        <v>25</v>
      </c>
      <c r="P77" s="116"/>
      <c r="Q77" s="128"/>
      <c r="R77" s="116"/>
      <c r="S77" s="116" t="s">
        <v>25</v>
      </c>
      <c r="T77" s="116"/>
      <c r="U77" s="128"/>
      <c r="V77" s="116"/>
      <c r="W77" s="116" t="s">
        <v>25</v>
      </c>
      <c r="X77" s="116"/>
      <c r="Y77" s="128"/>
      <c r="Z77" s="116"/>
      <c r="AA77" s="116" t="s">
        <v>25</v>
      </c>
      <c r="AB77" s="116"/>
      <c r="AC77" s="128"/>
      <c r="AD77" s="116"/>
      <c r="AE77" s="116" t="s">
        <v>25</v>
      </c>
      <c r="AF77" s="116"/>
      <c r="AG77" s="128"/>
      <c r="AH77" s="116"/>
      <c r="AI77" s="116" t="s">
        <v>25</v>
      </c>
      <c r="AJ77" s="116"/>
      <c r="AK77" s="128"/>
      <c r="AL77" s="116"/>
      <c r="AM77" s="116" t="s">
        <v>25</v>
      </c>
      <c r="AN77" s="116"/>
      <c r="AO77" s="128"/>
    </row>
    <row r="78" spans="1:41" x14ac:dyDescent="0.25">
      <c r="A78" s="111" t="s">
        <v>99</v>
      </c>
      <c r="B78" s="172" t="s">
        <v>24</v>
      </c>
      <c r="C78" s="174">
        <v>1.5</v>
      </c>
      <c r="D78" s="122">
        <v>2</v>
      </c>
      <c r="E78" s="115">
        <v>5</v>
      </c>
      <c r="F78" s="116"/>
      <c r="G78" s="116" t="s">
        <v>25</v>
      </c>
      <c r="H78" s="116"/>
      <c r="I78" s="128"/>
      <c r="J78" s="116"/>
      <c r="K78" s="116" t="s">
        <v>25</v>
      </c>
      <c r="L78" s="116"/>
      <c r="M78" s="128"/>
      <c r="N78" s="116"/>
      <c r="O78" s="116" t="s">
        <v>25</v>
      </c>
      <c r="P78" s="116"/>
      <c r="Q78" s="128"/>
      <c r="R78" s="116"/>
      <c r="S78" s="116" t="s">
        <v>25</v>
      </c>
      <c r="T78" s="116"/>
      <c r="U78" s="128"/>
      <c r="V78" s="116"/>
      <c r="W78" s="116" t="s">
        <v>25</v>
      </c>
      <c r="X78" s="116"/>
      <c r="Y78" s="128"/>
      <c r="Z78" s="116"/>
      <c r="AA78" s="116" t="s">
        <v>25</v>
      </c>
      <c r="AB78" s="116"/>
      <c r="AC78" s="128"/>
      <c r="AD78" s="42"/>
      <c r="AE78" s="116"/>
      <c r="AF78" s="116"/>
      <c r="AG78" s="128"/>
      <c r="AH78" s="116"/>
      <c r="AI78" s="116" t="s">
        <v>25</v>
      </c>
      <c r="AJ78" s="116"/>
      <c r="AK78" s="128"/>
      <c r="AL78" s="209"/>
      <c r="AM78" s="116"/>
      <c r="AN78" s="116"/>
      <c r="AO78" s="128"/>
    </row>
    <row r="79" spans="1:41" x14ac:dyDescent="0.25">
      <c r="A79" s="123" t="s">
        <v>100</v>
      </c>
      <c r="B79" s="172" t="s">
        <v>65</v>
      </c>
      <c r="C79" s="173" t="s">
        <v>22</v>
      </c>
      <c r="D79" s="114">
        <v>0.2</v>
      </c>
      <c r="E79" s="115">
        <v>10000</v>
      </c>
      <c r="F79" s="116"/>
      <c r="G79" s="116" t="s">
        <v>25</v>
      </c>
      <c r="H79" s="116"/>
      <c r="I79" s="128"/>
      <c r="J79" s="116"/>
      <c r="K79" s="116" t="s">
        <v>25</v>
      </c>
      <c r="L79" s="116"/>
      <c r="M79" s="128"/>
      <c r="N79" s="116"/>
      <c r="O79" s="116" t="s">
        <v>25</v>
      </c>
      <c r="P79" s="116"/>
      <c r="Q79" s="128"/>
      <c r="R79" s="116"/>
      <c r="S79" s="116" t="s">
        <v>25</v>
      </c>
      <c r="T79" s="116"/>
      <c r="U79" s="128"/>
      <c r="V79" s="116"/>
      <c r="W79" s="116" t="s">
        <v>25</v>
      </c>
      <c r="X79" s="116"/>
      <c r="Y79" s="128"/>
      <c r="Z79" s="116"/>
      <c r="AA79" s="116" t="s">
        <v>25</v>
      </c>
      <c r="AB79" s="116"/>
      <c r="AC79" s="128"/>
      <c r="AD79" s="116"/>
      <c r="AE79" s="116" t="s">
        <v>25</v>
      </c>
      <c r="AF79" s="116"/>
      <c r="AG79" s="128"/>
      <c r="AH79" s="116"/>
      <c r="AI79" s="116" t="s">
        <v>25</v>
      </c>
      <c r="AJ79" s="116"/>
      <c r="AK79" s="128"/>
      <c r="AL79" s="116"/>
      <c r="AM79" s="116" t="s">
        <v>25</v>
      </c>
      <c r="AN79" s="116"/>
      <c r="AO79" s="128"/>
    </row>
    <row r="80" spans="1:41" x14ac:dyDescent="0.25">
      <c r="A80" s="111" t="s">
        <v>101</v>
      </c>
      <c r="B80" s="172" t="s">
        <v>24</v>
      </c>
      <c r="C80" s="174">
        <v>1</v>
      </c>
      <c r="D80" s="122">
        <v>0.2</v>
      </c>
      <c r="E80" s="115">
        <v>100</v>
      </c>
      <c r="F80" s="116"/>
      <c r="G80" s="116" t="s">
        <v>25</v>
      </c>
      <c r="H80" s="116"/>
      <c r="I80" s="128"/>
      <c r="J80" s="116"/>
      <c r="K80" s="116" t="s">
        <v>25</v>
      </c>
      <c r="L80" s="116"/>
      <c r="M80" s="128"/>
      <c r="N80" s="116"/>
      <c r="O80" s="116" t="s">
        <v>25</v>
      </c>
      <c r="P80" s="116"/>
      <c r="Q80" s="128"/>
      <c r="R80" s="116"/>
      <c r="S80" s="116" t="s">
        <v>25</v>
      </c>
      <c r="T80" s="116"/>
      <c r="U80" s="128"/>
      <c r="V80" s="116"/>
      <c r="W80" s="116" t="s">
        <v>25</v>
      </c>
      <c r="X80" s="116"/>
      <c r="Y80" s="128"/>
      <c r="Z80" s="116"/>
      <c r="AA80" s="116" t="s">
        <v>25</v>
      </c>
      <c r="AB80" s="116"/>
      <c r="AC80" s="128"/>
      <c r="AD80" s="116"/>
      <c r="AE80" s="116" t="s">
        <v>25</v>
      </c>
      <c r="AF80" s="116"/>
      <c r="AG80" s="128"/>
      <c r="AH80" s="116"/>
      <c r="AI80" s="116" t="s">
        <v>25</v>
      </c>
      <c r="AJ80" s="116"/>
      <c r="AK80" s="128"/>
      <c r="AL80" s="116"/>
      <c r="AM80" s="116" t="s">
        <v>25</v>
      </c>
      <c r="AN80" s="116"/>
      <c r="AO80" s="128"/>
    </row>
    <row r="81" spans="1:41" x14ac:dyDescent="0.25">
      <c r="A81" s="111" t="s">
        <v>102</v>
      </c>
      <c r="B81" s="172" t="s">
        <v>65</v>
      </c>
      <c r="C81" s="173" t="s">
        <v>22</v>
      </c>
      <c r="D81" s="114" t="s">
        <v>22</v>
      </c>
      <c r="E81" s="115">
        <v>5</v>
      </c>
      <c r="F81" s="116"/>
      <c r="G81" s="116" t="s">
        <v>25</v>
      </c>
      <c r="H81" s="116"/>
      <c r="I81" s="128"/>
      <c r="J81" s="116"/>
      <c r="K81" s="116" t="s">
        <v>25</v>
      </c>
      <c r="L81" s="116"/>
      <c r="M81" s="128"/>
      <c r="N81" s="116"/>
      <c r="O81" s="116" t="s">
        <v>25</v>
      </c>
      <c r="P81" s="116"/>
      <c r="Q81" s="128"/>
      <c r="R81" s="116"/>
      <c r="S81" s="116" t="s">
        <v>25</v>
      </c>
      <c r="T81" s="116"/>
      <c r="U81" s="128"/>
      <c r="V81" s="116"/>
      <c r="W81" s="116" t="s">
        <v>25</v>
      </c>
      <c r="X81" s="116"/>
      <c r="Y81" s="128"/>
      <c r="Z81" s="116"/>
      <c r="AA81" s="116" t="s">
        <v>25</v>
      </c>
      <c r="AB81" s="116"/>
      <c r="AC81" s="128"/>
      <c r="AD81" s="116"/>
      <c r="AE81" s="116" t="s">
        <v>25</v>
      </c>
      <c r="AF81" s="116"/>
      <c r="AG81" s="128"/>
      <c r="AH81" s="116"/>
      <c r="AI81" s="116" t="s">
        <v>25</v>
      </c>
      <c r="AJ81" s="116"/>
      <c r="AK81" s="128"/>
      <c r="AL81" s="116"/>
      <c r="AM81" s="116" t="s">
        <v>25</v>
      </c>
      <c r="AN81" s="116"/>
      <c r="AO81" s="128"/>
    </row>
    <row r="82" spans="1:41" x14ac:dyDescent="0.25">
      <c r="A82" s="111" t="s">
        <v>103</v>
      </c>
      <c r="B82" s="172" t="s">
        <v>24</v>
      </c>
      <c r="C82" s="174">
        <v>1</v>
      </c>
      <c r="D82" s="122">
        <v>400</v>
      </c>
      <c r="E82" s="115">
        <v>1000</v>
      </c>
      <c r="F82" s="116"/>
      <c r="G82" s="116" t="s">
        <v>25</v>
      </c>
      <c r="H82" s="116"/>
      <c r="I82" s="128"/>
      <c r="J82" s="116"/>
      <c r="K82" s="116" t="s">
        <v>25</v>
      </c>
      <c r="L82" s="116"/>
      <c r="M82" s="128"/>
      <c r="N82" s="116"/>
      <c r="O82" s="116" t="s">
        <v>25</v>
      </c>
      <c r="P82" s="116"/>
      <c r="Q82" s="128"/>
      <c r="R82" s="116"/>
      <c r="S82" s="116" t="s">
        <v>25</v>
      </c>
      <c r="T82" s="116"/>
      <c r="U82" s="128"/>
      <c r="V82" s="116"/>
      <c r="W82" s="116" t="s">
        <v>25</v>
      </c>
      <c r="X82" s="116"/>
      <c r="Y82" s="128"/>
      <c r="Z82" s="116"/>
      <c r="AA82" s="116" t="s">
        <v>25</v>
      </c>
      <c r="AB82" s="116"/>
      <c r="AC82" s="128"/>
      <c r="AD82" s="41"/>
      <c r="AE82" s="116"/>
      <c r="AF82" s="116"/>
      <c r="AG82" s="128"/>
      <c r="AH82" s="116"/>
      <c r="AI82" s="116" t="s">
        <v>25</v>
      </c>
      <c r="AJ82" s="116"/>
      <c r="AK82" s="128"/>
      <c r="AL82" s="42"/>
      <c r="AM82" s="116"/>
      <c r="AN82" s="116"/>
      <c r="AO82" s="128"/>
    </row>
    <row r="83" spans="1:41" x14ac:dyDescent="0.25">
      <c r="A83" s="123" t="s">
        <v>104</v>
      </c>
      <c r="B83" s="172" t="s">
        <v>65</v>
      </c>
      <c r="C83" s="173" t="s">
        <v>22</v>
      </c>
      <c r="D83" s="114" t="s">
        <v>22</v>
      </c>
      <c r="E83" s="115">
        <v>100</v>
      </c>
      <c r="F83" s="116"/>
      <c r="G83" s="116" t="s">
        <v>25</v>
      </c>
      <c r="H83" s="116"/>
      <c r="I83" s="128"/>
      <c r="J83" s="116"/>
      <c r="K83" s="116" t="s">
        <v>25</v>
      </c>
      <c r="L83" s="116"/>
      <c r="M83" s="128"/>
      <c r="N83" s="116"/>
      <c r="O83" s="116" t="s">
        <v>25</v>
      </c>
      <c r="P83" s="116"/>
      <c r="Q83" s="128"/>
      <c r="R83" s="116"/>
      <c r="S83" s="116" t="s">
        <v>25</v>
      </c>
      <c r="T83" s="116"/>
      <c r="U83" s="128"/>
      <c r="V83" s="116"/>
      <c r="W83" s="116" t="s">
        <v>25</v>
      </c>
      <c r="X83" s="116"/>
      <c r="Y83" s="128"/>
      <c r="Z83" s="116"/>
      <c r="AA83" s="116" t="s">
        <v>25</v>
      </c>
      <c r="AB83" s="116"/>
      <c r="AC83" s="128"/>
      <c r="AD83" s="116"/>
      <c r="AE83" s="116" t="s">
        <v>25</v>
      </c>
      <c r="AF83" s="116"/>
      <c r="AG83" s="128"/>
      <c r="AH83" s="116"/>
      <c r="AI83" s="116" t="s">
        <v>25</v>
      </c>
      <c r="AJ83" s="116"/>
      <c r="AK83" s="128"/>
      <c r="AL83" s="116"/>
      <c r="AM83" s="116" t="s">
        <v>25</v>
      </c>
      <c r="AN83" s="116"/>
      <c r="AO83" s="128"/>
    </row>
    <row r="84" spans="1:41" x14ac:dyDescent="0.25">
      <c r="A84" s="123" t="s">
        <v>105</v>
      </c>
      <c r="B84" s="172" t="s">
        <v>65</v>
      </c>
      <c r="C84" s="173" t="s">
        <v>22</v>
      </c>
      <c r="D84" s="114" t="s">
        <v>22</v>
      </c>
      <c r="E84" s="115" t="s">
        <v>22</v>
      </c>
      <c r="F84" s="116"/>
      <c r="G84" s="116" t="s">
        <v>25</v>
      </c>
      <c r="H84" s="116"/>
      <c r="I84" s="128"/>
      <c r="J84" s="116"/>
      <c r="K84" s="116" t="s">
        <v>25</v>
      </c>
      <c r="L84" s="116"/>
      <c r="M84" s="128"/>
      <c r="N84" s="116"/>
      <c r="O84" s="116" t="s">
        <v>25</v>
      </c>
      <c r="P84" s="116"/>
      <c r="Q84" s="128"/>
      <c r="R84" s="116"/>
      <c r="S84" s="116" t="s">
        <v>25</v>
      </c>
      <c r="T84" s="116"/>
      <c r="U84" s="128"/>
      <c r="V84" s="116"/>
      <c r="W84" s="116" t="s">
        <v>25</v>
      </c>
      <c r="X84" s="116"/>
      <c r="Y84" s="128"/>
      <c r="Z84" s="116"/>
      <c r="AA84" s="116" t="s">
        <v>25</v>
      </c>
      <c r="AB84" s="116"/>
      <c r="AC84" s="128"/>
      <c r="AD84" s="116"/>
      <c r="AE84" s="116" t="s">
        <v>25</v>
      </c>
      <c r="AF84" s="116"/>
      <c r="AG84" s="128"/>
      <c r="AH84" s="116"/>
      <c r="AI84" s="116" t="s">
        <v>25</v>
      </c>
      <c r="AJ84" s="116"/>
      <c r="AK84" s="128"/>
      <c r="AL84" s="116"/>
      <c r="AM84" s="116" t="s">
        <v>25</v>
      </c>
      <c r="AN84" s="116"/>
      <c r="AO84" s="128"/>
    </row>
    <row r="85" spans="1:41" x14ac:dyDescent="0.25">
      <c r="A85" s="123" t="s">
        <v>106</v>
      </c>
      <c r="B85" s="172" t="s">
        <v>24</v>
      </c>
      <c r="C85" s="173">
        <v>5</v>
      </c>
      <c r="D85" s="114" t="s">
        <v>22</v>
      </c>
      <c r="E85" s="115" t="s">
        <v>22</v>
      </c>
      <c r="F85" s="116"/>
      <c r="G85" s="116" t="s">
        <v>25</v>
      </c>
      <c r="H85" s="116"/>
      <c r="I85" s="128"/>
      <c r="J85" s="116"/>
      <c r="K85" s="116" t="s">
        <v>25</v>
      </c>
      <c r="L85" s="116"/>
      <c r="M85" s="128"/>
      <c r="N85" s="116"/>
      <c r="O85" s="116" t="s">
        <v>25</v>
      </c>
      <c r="P85" s="116"/>
      <c r="Q85" s="128"/>
      <c r="R85" s="116"/>
      <c r="S85" s="116" t="s">
        <v>25</v>
      </c>
      <c r="T85" s="116"/>
      <c r="U85" s="128"/>
      <c r="V85" s="116"/>
      <c r="W85" s="116" t="s">
        <v>25</v>
      </c>
      <c r="X85" s="116"/>
      <c r="Y85" s="128"/>
      <c r="Z85" s="116"/>
      <c r="AA85" s="116" t="s">
        <v>25</v>
      </c>
      <c r="AB85" s="116"/>
      <c r="AC85" s="128"/>
      <c r="AD85" s="116"/>
      <c r="AE85" s="116" t="s">
        <v>25</v>
      </c>
      <c r="AF85" s="116"/>
      <c r="AG85" s="128"/>
      <c r="AH85" s="116"/>
      <c r="AI85" s="116" t="s">
        <v>25</v>
      </c>
      <c r="AJ85" s="116"/>
      <c r="AK85" s="128"/>
      <c r="AL85" s="116"/>
      <c r="AM85" s="116" t="s">
        <v>25</v>
      </c>
      <c r="AN85" s="116"/>
      <c r="AO85" s="128"/>
    </row>
    <row r="86" spans="1:41" x14ac:dyDescent="0.25">
      <c r="A86" s="123" t="s">
        <v>107</v>
      </c>
      <c r="B86" s="172" t="s">
        <v>24</v>
      </c>
      <c r="C86" s="174">
        <v>1</v>
      </c>
      <c r="D86" s="114">
        <v>1</v>
      </c>
      <c r="E86" s="115">
        <v>5</v>
      </c>
      <c r="F86" s="116"/>
      <c r="G86" s="116" t="s">
        <v>25</v>
      </c>
      <c r="H86" s="116"/>
      <c r="I86" s="128"/>
      <c r="J86" s="116"/>
      <c r="K86" s="116" t="s">
        <v>25</v>
      </c>
      <c r="L86" s="116"/>
      <c r="M86" s="128"/>
      <c r="N86" s="116"/>
      <c r="O86" s="116" t="s">
        <v>25</v>
      </c>
      <c r="P86" s="116"/>
      <c r="Q86" s="128"/>
      <c r="R86" s="116"/>
      <c r="S86" s="116" t="s">
        <v>25</v>
      </c>
      <c r="T86" s="116"/>
      <c r="U86" s="128"/>
      <c r="V86" s="116"/>
      <c r="W86" s="116" t="s">
        <v>25</v>
      </c>
      <c r="X86" s="116"/>
      <c r="Y86" s="128"/>
      <c r="Z86" s="116"/>
      <c r="AA86" s="116" t="s">
        <v>25</v>
      </c>
      <c r="AB86" s="116"/>
      <c r="AC86" s="128"/>
      <c r="AD86" s="116"/>
      <c r="AE86" s="116" t="s">
        <v>25</v>
      </c>
      <c r="AF86" s="116"/>
      <c r="AG86" s="128"/>
      <c r="AH86" s="116"/>
      <c r="AI86" s="116" t="s">
        <v>25</v>
      </c>
      <c r="AJ86" s="116"/>
      <c r="AK86" s="128"/>
      <c r="AL86" s="116"/>
      <c r="AM86" s="116" t="s">
        <v>25</v>
      </c>
      <c r="AN86" s="116"/>
      <c r="AO86" s="128"/>
    </row>
    <row r="87" spans="1:41" x14ac:dyDescent="0.25">
      <c r="A87" s="111" t="s">
        <v>108</v>
      </c>
      <c r="B87" s="172" t="s">
        <v>65</v>
      </c>
      <c r="C87" s="173" t="s">
        <v>22</v>
      </c>
      <c r="D87" s="114" t="s">
        <v>22</v>
      </c>
      <c r="E87" s="115" t="s">
        <v>22</v>
      </c>
      <c r="F87" s="124"/>
      <c r="G87" s="125" t="s">
        <v>25</v>
      </c>
      <c r="H87" s="125"/>
      <c r="I87" s="126"/>
      <c r="J87" s="124"/>
      <c r="K87" s="125" t="s">
        <v>25</v>
      </c>
      <c r="L87" s="125"/>
      <c r="M87" s="126"/>
      <c r="N87" s="124"/>
      <c r="O87" s="125" t="s">
        <v>25</v>
      </c>
      <c r="P87" s="125"/>
      <c r="Q87" s="126"/>
      <c r="R87" s="124"/>
      <c r="S87" s="125" t="s">
        <v>25</v>
      </c>
      <c r="T87" s="125"/>
      <c r="U87" s="126"/>
      <c r="V87" s="124"/>
      <c r="W87" s="125" t="s">
        <v>25</v>
      </c>
      <c r="X87" s="125"/>
      <c r="Y87" s="126"/>
      <c r="Z87" s="124"/>
      <c r="AA87" s="125" t="s">
        <v>25</v>
      </c>
      <c r="AB87" s="125"/>
      <c r="AC87" s="126"/>
      <c r="AD87" s="124"/>
      <c r="AE87" s="125" t="s">
        <v>25</v>
      </c>
      <c r="AF87" s="125"/>
      <c r="AG87" s="126"/>
      <c r="AH87" s="124"/>
      <c r="AI87" s="125" t="s">
        <v>25</v>
      </c>
      <c r="AJ87" s="125"/>
      <c r="AK87" s="126"/>
      <c r="AL87" s="124"/>
      <c r="AM87" s="125" t="s">
        <v>25</v>
      </c>
      <c r="AN87" s="125"/>
      <c r="AO87" s="126"/>
    </row>
    <row r="88" spans="1:41" x14ac:dyDescent="0.25">
      <c r="A88" s="111" t="s">
        <v>109</v>
      </c>
      <c r="B88" s="172" t="s">
        <v>65</v>
      </c>
      <c r="C88" s="173" t="s">
        <v>22</v>
      </c>
      <c r="D88" s="129" t="s">
        <v>22</v>
      </c>
      <c r="E88" s="115" t="s">
        <v>22</v>
      </c>
      <c r="F88" s="116"/>
      <c r="G88" s="116" t="s">
        <v>25</v>
      </c>
      <c r="H88" s="116"/>
      <c r="I88" s="128"/>
      <c r="J88" s="116"/>
      <c r="K88" s="116" t="s">
        <v>25</v>
      </c>
      <c r="L88" s="116"/>
      <c r="M88" s="128"/>
      <c r="N88" s="116"/>
      <c r="O88" s="116" t="s">
        <v>25</v>
      </c>
      <c r="P88" s="116"/>
      <c r="Q88" s="128"/>
      <c r="R88" s="116"/>
      <c r="S88" s="116" t="s">
        <v>25</v>
      </c>
      <c r="T88" s="116"/>
      <c r="U88" s="128"/>
      <c r="V88" s="116"/>
      <c r="W88" s="116" t="s">
        <v>25</v>
      </c>
      <c r="X88" s="116"/>
      <c r="Y88" s="128"/>
      <c r="Z88" s="116"/>
      <c r="AA88" s="116" t="s">
        <v>25</v>
      </c>
      <c r="AB88" s="116"/>
      <c r="AC88" s="128"/>
      <c r="AD88" s="116"/>
      <c r="AE88" s="116" t="s">
        <v>25</v>
      </c>
      <c r="AF88" s="116"/>
      <c r="AG88" s="128"/>
      <c r="AH88" s="116"/>
      <c r="AI88" s="116" t="s">
        <v>25</v>
      </c>
      <c r="AJ88" s="116"/>
      <c r="AK88" s="128"/>
      <c r="AL88" s="116"/>
      <c r="AM88" s="116" t="s">
        <v>25</v>
      </c>
      <c r="AN88" s="116"/>
      <c r="AO88" s="128"/>
    </row>
    <row r="89" spans="1:41" x14ac:dyDescent="0.25">
      <c r="A89" s="130" t="s">
        <v>110</v>
      </c>
      <c r="B89" s="177" t="s">
        <v>24</v>
      </c>
      <c r="C89" s="178">
        <v>0.2</v>
      </c>
      <c r="D89" s="133">
        <v>0.2</v>
      </c>
      <c r="E89" s="134">
        <v>2</v>
      </c>
      <c r="F89" s="135"/>
      <c r="G89" s="135" t="s">
        <v>25</v>
      </c>
      <c r="H89" s="135"/>
      <c r="I89" s="137"/>
      <c r="J89" s="135"/>
      <c r="K89" s="135" t="s">
        <v>25</v>
      </c>
      <c r="L89" s="135"/>
      <c r="M89" s="137"/>
      <c r="N89" s="91"/>
      <c r="O89" s="138"/>
      <c r="P89" s="138"/>
      <c r="Q89" s="137"/>
      <c r="R89" s="135"/>
      <c r="S89" s="135" t="s">
        <v>25</v>
      </c>
      <c r="T89" s="135"/>
      <c r="U89" s="137"/>
      <c r="V89" s="66"/>
      <c r="W89" s="138"/>
      <c r="X89" s="138"/>
      <c r="Y89" s="179"/>
      <c r="Z89" s="91"/>
      <c r="AA89" s="138"/>
      <c r="AB89" s="138"/>
      <c r="AC89" s="137"/>
      <c r="AD89" s="66"/>
      <c r="AE89" s="138"/>
      <c r="AF89" s="138"/>
      <c r="AG89" s="137"/>
      <c r="AH89" s="135"/>
      <c r="AI89" s="135" t="s">
        <v>25</v>
      </c>
      <c r="AJ89" s="135"/>
      <c r="AK89" s="137"/>
      <c r="AL89" s="135"/>
      <c r="AM89" s="135" t="s">
        <v>25</v>
      </c>
      <c r="AN89" s="135"/>
      <c r="AO89" s="137"/>
    </row>
    <row r="90" spans="1:41" x14ac:dyDescent="0.25">
      <c r="A90" s="139" t="s">
        <v>127</v>
      </c>
      <c r="B90" s="180"/>
      <c r="C90" s="180"/>
      <c r="D90" s="141"/>
      <c r="E90" s="141"/>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row>
    <row r="91" spans="1:41" x14ac:dyDescent="0.25">
      <c r="A91" s="139" t="s">
        <v>128</v>
      </c>
      <c r="B91" s="180"/>
      <c r="C91" s="180"/>
      <c r="D91" s="141"/>
      <c r="E91" s="141"/>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row>
  </sheetData>
  <mergeCells count="12">
    <mergeCell ref="AH3:AK3"/>
    <mergeCell ref="AL3:AO3"/>
    <mergeCell ref="F1:AM1"/>
    <mergeCell ref="F2:AG2"/>
    <mergeCell ref="AH2:AO2"/>
    <mergeCell ref="F3:I3"/>
    <mergeCell ref="J3:M3"/>
    <mergeCell ref="N3:Q3"/>
    <mergeCell ref="R3:U3"/>
    <mergeCell ref="V3:Y3"/>
    <mergeCell ref="Z3:AC3"/>
    <mergeCell ref="AD3:AG3"/>
  </mergeCells>
  <conditionalFormatting sqref="D25">
    <cfRule type="cellIs" dxfId="19654" priority="34" operator="greaterThan">
      <formula>0.05</formula>
    </cfRule>
  </conditionalFormatting>
  <conditionalFormatting sqref="AL25 AH25 AD25 F25:N25 P25:R25 V25 X25:Z25">
    <cfRule type="cellIs" dxfId="19653" priority="33" operator="greaterThan">
      <formula>$D$25</formula>
    </cfRule>
  </conditionalFormatting>
  <conditionalFormatting sqref="AL26 AH26 AD26 Z26 V26 R26 N26 J26 F26">
    <cfRule type="cellIs" dxfId="19652" priority="32" operator="greaterThan">
      <formula>$D$26</formula>
    </cfRule>
  </conditionalFormatting>
  <conditionalFormatting sqref="AL27 AH27 AD27 Z27 V27 R27 N27 J27 F27">
    <cfRule type="cellIs" dxfId="19651" priority="31" operator="greaterThan">
      <formula>$D$27</formula>
    </cfRule>
  </conditionalFormatting>
  <conditionalFormatting sqref="AL29 AH29 AD29 Z29 V29 R29 N29 J29 F29">
    <cfRule type="cellIs" dxfId="19650" priority="30" operator="greaterThan">
      <formula>$D$29</formula>
    </cfRule>
  </conditionalFormatting>
  <conditionalFormatting sqref="AL30 AH30 AD30 Z30 V30 R30 N30 J30 F30">
    <cfRule type="cellIs" dxfId="19649" priority="29" operator="greaterThan">
      <formula>$D$30</formula>
    </cfRule>
  </conditionalFormatting>
  <conditionalFormatting sqref="AL32 AH32 AD32 Z32 V32 R32 N32 J32 F32">
    <cfRule type="cellIs" dxfId="19648" priority="28" operator="greaterThan">
      <formula>$D$32</formula>
    </cfRule>
  </conditionalFormatting>
  <conditionalFormatting sqref="AL33 AH33 AD33 Z33 V33 R33 N33 J33 F33">
    <cfRule type="cellIs" dxfId="19647" priority="27" operator="greaterThan">
      <formula>$D$33</formula>
    </cfRule>
  </conditionalFormatting>
  <conditionalFormatting sqref="AL34 AH34 AD34 Z34 V34 R34 N34 J34 F34">
    <cfRule type="cellIs" dxfId="19646" priority="26" operator="greaterThan">
      <formula>$D$34</formula>
    </cfRule>
  </conditionalFormatting>
  <conditionalFormatting sqref="AL35 AH35 AD35 Z35 V35 R35 N35 J35 F35">
    <cfRule type="cellIs" dxfId="19645" priority="25" operator="greaterThan">
      <formula>$D$35</formula>
    </cfRule>
  </conditionalFormatting>
  <conditionalFormatting sqref="AL36 AH36 AD36 Z36 V36 R36 N36 J36 F36">
    <cfRule type="cellIs" dxfId="19644" priority="24" operator="greaterThan">
      <formula>$D$36</formula>
    </cfRule>
  </conditionalFormatting>
  <conditionalFormatting sqref="AL37 AH37 AD37 Z37 V37 R37 N37 J37 F37">
    <cfRule type="cellIs" dxfId="19643" priority="23" operator="greaterThan">
      <formula>$D$37</formula>
    </cfRule>
  </conditionalFormatting>
  <conditionalFormatting sqref="AL38 AH38 AD38 Z38 V38 R38 N38 J38 F38">
    <cfRule type="cellIs" dxfId="19642" priority="22" operator="greaterThan">
      <formula>$D$38</formula>
    </cfRule>
  </conditionalFormatting>
  <conditionalFormatting sqref="AL39 AH39 AD39 Z39 V39 R39 N39 J39 F39">
    <cfRule type="cellIs" dxfId="19641" priority="21" operator="greaterThan">
      <formula>$D$39</formula>
    </cfRule>
  </conditionalFormatting>
  <conditionalFormatting sqref="AL40 AH40 AD40 Z40 V40 R40 N40 J40 F40">
    <cfRule type="cellIs" dxfId="19640" priority="20" operator="greaterThan">
      <formula>$D$40</formula>
    </cfRule>
  </conditionalFormatting>
  <conditionalFormatting sqref="AL41 AH41 AD41 Z41 V41 R41 N41 J41 F41">
    <cfRule type="cellIs" dxfId="19639" priority="19" operator="greaterThan">
      <formula>$D$41</formula>
    </cfRule>
  </conditionalFormatting>
  <conditionalFormatting sqref="AL13 AH13 AD13 Z13 V13 R13 N13 J13 F13">
    <cfRule type="cellIs" dxfId="19638" priority="18" operator="greaterThan">
      <formula>$D$13</formula>
    </cfRule>
  </conditionalFormatting>
  <conditionalFormatting sqref="AL15 AH15 AD15 Z15 V15 R15 N15 J15:K15 F15">
    <cfRule type="cellIs" dxfId="19637" priority="17" operator="greaterThan">
      <formula>$D$15</formula>
    </cfRule>
  </conditionalFormatting>
  <conditionalFormatting sqref="AL21 AH21 AD21 Z21 V21 R21 N21 J21 F21">
    <cfRule type="cellIs" dxfId="19636" priority="16" operator="greaterThan">
      <formula>$D$21</formula>
    </cfRule>
  </conditionalFormatting>
  <conditionalFormatting sqref="AL52 AH52 AD52 Z52 V52 R52 N52 J52 F52">
    <cfRule type="cellIs" dxfId="19635" priority="15" operator="greaterThan">
      <formula>$D$52</formula>
    </cfRule>
  </conditionalFormatting>
  <conditionalFormatting sqref="AL53 AH53 AD53 Z53 V53 R53 N53 J53 F53">
    <cfRule type="cellIs" dxfId="19634" priority="14" operator="greaterThan">
      <formula>$D$53</formula>
    </cfRule>
  </conditionalFormatting>
  <conditionalFormatting sqref="AL55 AH55 AD55 Z55 V55 R55 N55 J55 F55">
    <cfRule type="cellIs" dxfId="19633" priority="13" operator="greaterThan">
      <formula>$D$55</formula>
    </cfRule>
  </conditionalFormatting>
  <conditionalFormatting sqref="AL61 AH61 AD61 Z61 V61 R61 N61 J61 F61">
    <cfRule type="cellIs" dxfId="19632" priority="12" operator="greaterThan">
      <formula>$D$61</formula>
    </cfRule>
  </conditionalFormatting>
  <conditionalFormatting sqref="AL62 AH62 AD62 Z62 V62 R62 N62 J62 F62">
    <cfRule type="cellIs" dxfId="19631" priority="11" operator="greaterThan">
      <formula>$D$62</formula>
    </cfRule>
  </conditionalFormatting>
  <conditionalFormatting sqref="AL67 AH67 AD67 Z67 V67 R67 N67 J67 F67">
    <cfRule type="cellIs" dxfId="19630" priority="10" operator="greaterThan">
      <formula>$D$67</formula>
    </cfRule>
  </conditionalFormatting>
  <conditionalFormatting sqref="AL70 AH70 AD70 Z70 V70 R70 N70 J70 F70">
    <cfRule type="cellIs" dxfId="19629" priority="9" operator="greaterThan">
      <formula>$D$70</formula>
    </cfRule>
  </conditionalFormatting>
  <conditionalFormatting sqref="AL73 AH73 AD73 Z73 V73 R73 N73 J73 F73">
    <cfRule type="cellIs" dxfId="19628" priority="8" operator="greaterThan">
      <formula>$D$73</formula>
    </cfRule>
  </conditionalFormatting>
  <conditionalFormatting sqref="AL75 AH75 AD75 Z75 V75 R75 N75 J75 F75">
    <cfRule type="cellIs" dxfId="19627" priority="7" operator="greaterThan">
      <formula>$D$75</formula>
    </cfRule>
  </conditionalFormatting>
  <conditionalFormatting sqref="AL78 AH78 AD78 Z78 V78 R78 N78 J78 F78">
    <cfRule type="cellIs" dxfId="19626" priority="6" operator="greaterThan">
      <formula>$D$78</formula>
    </cfRule>
  </conditionalFormatting>
  <conditionalFormatting sqref="AL79 AH79 AD79 Z79 V79 R79 N79 J79 F79">
    <cfRule type="cellIs" dxfId="19625" priority="5" operator="greaterThan">
      <formula>$D$79</formula>
    </cfRule>
  </conditionalFormatting>
  <conditionalFormatting sqref="AL80 AH80 AD80 Z80 V80 R80 N80 J80 F80">
    <cfRule type="cellIs" dxfId="19624" priority="4" operator="greaterThan">
      <formula>$D$80</formula>
    </cfRule>
  </conditionalFormatting>
  <conditionalFormatting sqref="AL82 AH82 AD82 Z82 V82 R82 N82 J82 F82">
    <cfRule type="cellIs" dxfId="19623" priority="3" operator="greaterThan">
      <formula>$D$82</formula>
    </cfRule>
  </conditionalFormatting>
  <conditionalFormatting sqref="AL86 AH86 AD86 Z86 V86 R86 N86 J86 F86">
    <cfRule type="cellIs" dxfId="19622" priority="2" operator="greaterThan">
      <formula>$D$86</formula>
    </cfRule>
  </conditionalFormatting>
  <conditionalFormatting sqref="AL89 AH89 AD89 Z89 V89 R89 N89 J89 F89">
    <cfRule type="cellIs" dxfId="19621" priority="1" operator="greaterThan">
      <formula>$D$89</formula>
    </cfRule>
  </conditionalFormatting>
  <pageMargins left="1.98" right="0.7" top="0.75" bottom="0.75" header="0.3" footer="0.3"/>
  <pageSetup paperSize="17" orientation="landscape" copies="4" r:id="rId1"/>
  <headerFooter>
    <oddHeader>&amp;CMcCollum Park Water Quality Data, Deep Zone Q-4 2014</oddHeader>
    <oddFooter>&amp;L&amp;Z&amp;F&amp;RPage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D1048558"/>
  <sheetViews>
    <sheetView view="pageBreakPreview" topLeftCell="A5" zoomScale="115" zoomScaleNormal="145" zoomScaleSheetLayoutView="115" workbookViewId="0">
      <pane ySplit="1410" activePane="bottomLeft"/>
      <selection activeCell="O84" sqref="O84"/>
      <selection pane="bottomLeft" activeCell="A2" sqref="A2:AP2"/>
    </sheetView>
  </sheetViews>
  <sheetFormatPr defaultRowHeight="15" x14ac:dyDescent="0.25"/>
  <cols>
    <col min="1" max="1" width="32.7109375" customWidth="1"/>
    <col min="2" max="2" width="9.7109375" customWidth="1"/>
    <col min="3" max="4" width="9.7109375" hidden="1" customWidth="1"/>
    <col min="5" max="5" width="9.7109375" customWidth="1"/>
    <col min="6" max="6" width="9.7109375" style="213"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231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42717</v>
      </c>
      <c r="I6" s="219" t="s">
        <v>15</v>
      </c>
      <c r="J6" s="219" t="s">
        <v>16</v>
      </c>
      <c r="K6" s="219" t="s">
        <v>190</v>
      </c>
      <c r="L6" s="220" t="s">
        <v>191</v>
      </c>
      <c r="M6" s="218">
        <v>42717</v>
      </c>
      <c r="N6" s="219" t="s">
        <v>15</v>
      </c>
      <c r="O6" s="219" t="s">
        <v>16</v>
      </c>
      <c r="P6" s="219" t="s">
        <v>190</v>
      </c>
      <c r="Q6" s="220" t="s">
        <v>191</v>
      </c>
      <c r="R6" s="218">
        <v>42717</v>
      </c>
      <c r="S6" s="219" t="s">
        <v>15</v>
      </c>
      <c r="T6" s="219" t="s">
        <v>16</v>
      </c>
      <c r="U6" s="219" t="s">
        <v>190</v>
      </c>
      <c r="V6" s="220" t="s">
        <v>191</v>
      </c>
      <c r="W6" s="218">
        <v>42718</v>
      </c>
      <c r="X6" s="219" t="s">
        <v>15</v>
      </c>
      <c r="Y6" s="219" t="s">
        <v>16</v>
      </c>
      <c r="Z6" s="219" t="s">
        <v>190</v>
      </c>
      <c r="AA6" s="220" t="s">
        <v>191</v>
      </c>
      <c r="AB6" s="218">
        <v>42717</v>
      </c>
      <c r="AC6" s="219" t="s">
        <v>15</v>
      </c>
      <c r="AD6" s="219" t="s">
        <v>16</v>
      </c>
      <c r="AE6" s="219" t="s">
        <v>190</v>
      </c>
      <c r="AF6" s="220" t="s">
        <v>191</v>
      </c>
      <c r="AG6" s="218"/>
      <c r="AH6" s="219" t="s">
        <v>15</v>
      </c>
      <c r="AI6" s="219" t="s">
        <v>16</v>
      </c>
      <c r="AJ6" s="219" t="s">
        <v>190</v>
      </c>
      <c r="AK6" s="220" t="s">
        <v>191</v>
      </c>
      <c r="AL6" s="218">
        <v>42718</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3"/>
    </row>
    <row r="8" spans="1:47" s="214" customFormat="1" ht="15" customHeight="1" x14ac:dyDescent="0.25">
      <c r="A8" s="221" t="s">
        <v>20</v>
      </c>
      <c r="B8" s="222" t="s">
        <v>21</v>
      </c>
      <c r="C8" s="223"/>
      <c r="D8" s="223"/>
      <c r="E8" s="324">
        <v>39.299900000000001</v>
      </c>
      <c r="F8" s="224" t="s">
        <v>22</v>
      </c>
      <c r="G8" s="225" t="s">
        <v>22</v>
      </c>
      <c r="H8" s="226">
        <v>74</v>
      </c>
      <c r="I8" s="223"/>
      <c r="J8" s="223"/>
      <c r="K8" s="223"/>
      <c r="L8" s="227"/>
      <c r="M8" s="226">
        <v>32</v>
      </c>
      <c r="N8" s="223"/>
      <c r="O8" s="223"/>
      <c r="P8" s="223"/>
      <c r="Q8" s="227"/>
      <c r="R8" s="226">
        <v>52</v>
      </c>
      <c r="S8" s="223"/>
      <c r="T8" s="223"/>
      <c r="U8" s="223"/>
      <c r="V8" s="227"/>
      <c r="W8" s="226">
        <v>400</v>
      </c>
      <c r="X8" s="223"/>
      <c r="Y8" s="223"/>
      <c r="Z8" s="223"/>
      <c r="AA8" s="227"/>
      <c r="AB8" s="226">
        <v>48</v>
      </c>
      <c r="AC8" s="223"/>
      <c r="AD8" s="223"/>
      <c r="AE8" s="223"/>
      <c r="AF8" s="227"/>
      <c r="AG8" s="504" t="s">
        <v>205</v>
      </c>
      <c r="AH8" s="505"/>
      <c r="AI8" s="505"/>
      <c r="AJ8" s="505"/>
      <c r="AK8" s="506"/>
      <c r="AL8" s="226">
        <v>22</v>
      </c>
      <c r="AM8" s="223"/>
      <c r="AN8" s="223"/>
      <c r="AO8" s="223"/>
      <c r="AP8" s="227"/>
      <c r="AU8" s="20" t="s">
        <v>20</v>
      </c>
    </row>
    <row r="9" spans="1:47" s="214" customFormat="1" x14ac:dyDescent="0.25">
      <c r="A9" s="228" t="s">
        <v>23</v>
      </c>
      <c r="B9" s="222" t="s">
        <v>24</v>
      </c>
      <c r="C9" s="229"/>
      <c r="D9" s="229"/>
      <c r="E9" s="325">
        <v>0.12</v>
      </c>
      <c r="F9" s="230" t="s">
        <v>22</v>
      </c>
      <c r="G9" s="231" t="s">
        <v>22</v>
      </c>
      <c r="H9" s="232">
        <v>2.1000000000000001E-2</v>
      </c>
      <c r="I9" s="229"/>
      <c r="J9" s="229"/>
      <c r="K9" s="223"/>
      <c r="L9" s="233"/>
      <c r="M9" s="232">
        <v>0.27800000000000002</v>
      </c>
      <c r="N9" s="229"/>
      <c r="O9" s="229"/>
      <c r="P9" s="229"/>
      <c r="Q9" s="233"/>
      <c r="R9" s="234">
        <v>0.73</v>
      </c>
      <c r="S9" s="229"/>
      <c r="T9" s="229"/>
      <c r="U9" s="229"/>
      <c r="V9" s="233"/>
      <c r="W9" s="237">
        <v>44.9</v>
      </c>
      <c r="X9" s="229"/>
      <c r="Y9" s="229"/>
      <c r="Z9" s="229"/>
      <c r="AA9" s="233"/>
      <c r="AB9" s="232">
        <v>3.7999999999999999E-2</v>
      </c>
      <c r="AC9" s="229"/>
      <c r="AD9" s="229"/>
      <c r="AE9" s="229"/>
      <c r="AF9" s="233"/>
      <c r="AG9" s="301"/>
      <c r="AH9" s="298"/>
      <c r="AI9" s="298"/>
      <c r="AJ9" s="298"/>
      <c r="AK9" s="299"/>
      <c r="AL9" s="232">
        <v>1.9E-2</v>
      </c>
      <c r="AM9" s="229"/>
      <c r="AN9" s="229"/>
      <c r="AO9" s="229"/>
      <c r="AP9" s="233"/>
      <c r="AU9" s="33" t="s">
        <v>23</v>
      </c>
    </row>
    <row r="10" spans="1:47" s="214" customFormat="1" x14ac:dyDescent="0.25">
      <c r="A10" s="228" t="s">
        <v>26</v>
      </c>
      <c r="B10" s="222" t="s">
        <v>24</v>
      </c>
      <c r="C10" s="223"/>
      <c r="D10" s="223"/>
      <c r="E10" s="326">
        <v>92</v>
      </c>
      <c r="F10" s="235" t="s">
        <v>22</v>
      </c>
      <c r="G10" s="231" t="s">
        <v>22</v>
      </c>
      <c r="H10" s="236">
        <v>74</v>
      </c>
      <c r="I10" s="229"/>
      <c r="J10" s="229"/>
      <c r="K10" s="229"/>
      <c r="L10" s="233"/>
      <c r="M10" s="236">
        <v>32</v>
      </c>
      <c r="N10" s="229"/>
      <c r="O10" s="229"/>
      <c r="P10" s="229"/>
      <c r="Q10" s="233"/>
      <c r="R10" s="236">
        <v>52</v>
      </c>
      <c r="S10" s="229"/>
      <c r="T10" s="229"/>
      <c r="U10" s="229"/>
      <c r="V10" s="233"/>
      <c r="W10" s="236">
        <v>400</v>
      </c>
      <c r="X10" s="229"/>
      <c r="Y10" s="229"/>
      <c r="Z10" s="229"/>
      <c r="AA10" s="233"/>
      <c r="AB10" s="236">
        <v>48</v>
      </c>
      <c r="AC10" s="229"/>
      <c r="AD10" s="229"/>
      <c r="AE10" s="229"/>
      <c r="AF10" s="233"/>
      <c r="AG10" s="297"/>
      <c r="AH10" s="298"/>
      <c r="AI10" s="298"/>
      <c r="AJ10" s="298"/>
      <c r="AK10" s="299"/>
      <c r="AL10" s="236">
        <v>22</v>
      </c>
      <c r="AM10" s="229"/>
      <c r="AN10" s="229"/>
      <c r="AO10" s="229"/>
      <c r="AP10" s="233"/>
      <c r="AU10" s="33" t="s">
        <v>26</v>
      </c>
    </row>
    <row r="11" spans="1:47" s="214" customFormat="1" x14ac:dyDescent="0.25">
      <c r="A11" s="228" t="s">
        <v>27</v>
      </c>
      <c r="B11" s="222" t="s">
        <v>21</v>
      </c>
      <c r="C11" s="229"/>
      <c r="D11" s="229"/>
      <c r="E11" s="325">
        <v>19.845700000000001</v>
      </c>
      <c r="F11" s="230" t="s">
        <v>22</v>
      </c>
      <c r="G11" s="231" t="s">
        <v>22</v>
      </c>
      <c r="H11" s="237">
        <v>12.7</v>
      </c>
      <c r="I11" s="229"/>
      <c r="J11" s="229"/>
      <c r="K11" s="229"/>
      <c r="L11" s="233"/>
      <c r="M11" s="234">
        <v>9.1199999999999992</v>
      </c>
      <c r="N11" s="229"/>
      <c r="O11" s="229"/>
      <c r="P11" s="229"/>
      <c r="Q11" s="233"/>
      <c r="R11" s="237">
        <v>11.8</v>
      </c>
      <c r="S11" s="229"/>
      <c r="T11" s="229"/>
      <c r="U11" s="229"/>
      <c r="V11" s="233"/>
      <c r="W11" s="237">
        <v>64.599999999999994</v>
      </c>
      <c r="X11" s="229"/>
      <c r="Y11" s="229"/>
      <c r="Z11" s="229"/>
      <c r="AA11" s="233"/>
      <c r="AB11" s="237">
        <v>13.4</v>
      </c>
      <c r="AC11" s="229"/>
      <c r="AD11" s="229"/>
      <c r="AE11" s="229"/>
      <c r="AF11" s="233"/>
      <c r="AG11" s="300"/>
      <c r="AH11" s="298"/>
      <c r="AI11" s="298"/>
      <c r="AJ11" s="298"/>
      <c r="AK11" s="299"/>
      <c r="AL11" s="234">
        <v>9.84</v>
      </c>
      <c r="AM11" s="229"/>
      <c r="AN11" s="229"/>
      <c r="AO11" s="229"/>
      <c r="AP11" s="233"/>
      <c r="AU11" s="33" t="s">
        <v>27</v>
      </c>
    </row>
    <row r="12" spans="1:47" s="214" customFormat="1" x14ac:dyDescent="0.25">
      <c r="A12" s="238" t="s">
        <v>28</v>
      </c>
      <c r="B12" s="222" t="s">
        <v>24</v>
      </c>
      <c r="C12" s="229"/>
      <c r="D12" s="229"/>
      <c r="E12" s="325">
        <v>32</v>
      </c>
      <c r="F12" s="230" t="s">
        <v>22</v>
      </c>
      <c r="G12" s="231" t="s">
        <v>22</v>
      </c>
      <c r="H12" s="236">
        <v>10</v>
      </c>
      <c r="I12" s="229" t="s">
        <v>25</v>
      </c>
      <c r="J12" s="229"/>
      <c r="K12" s="229"/>
      <c r="L12" s="233"/>
      <c r="M12" s="236">
        <v>11</v>
      </c>
      <c r="N12" s="229"/>
      <c r="O12" s="229"/>
      <c r="P12" s="229"/>
      <c r="Q12" s="233"/>
      <c r="R12" s="236">
        <v>23</v>
      </c>
      <c r="S12" s="229"/>
      <c r="T12" s="229"/>
      <c r="U12" s="229"/>
      <c r="V12" s="233"/>
      <c r="W12" s="236">
        <v>23</v>
      </c>
      <c r="X12" s="229"/>
      <c r="Y12" s="229"/>
      <c r="Z12" s="229"/>
      <c r="AA12" s="233"/>
      <c r="AB12" s="236">
        <v>10</v>
      </c>
      <c r="AC12" s="229" t="s">
        <v>25</v>
      </c>
      <c r="AD12" s="229"/>
      <c r="AE12" s="229"/>
      <c r="AF12" s="233"/>
      <c r="AG12" s="297"/>
      <c r="AH12" s="298"/>
      <c r="AI12" s="298"/>
      <c r="AJ12" s="298"/>
      <c r="AK12" s="299"/>
      <c r="AL12" s="236">
        <v>10</v>
      </c>
      <c r="AM12" s="229" t="s">
        <v>25</v>
      </c>
      <c r="AN12" s="229"/>
      <c r="AO12" s="229"/>
      <c r="AP12" s="233"/>
      <c r="AU12" s="50" t="s">
        <v>28</v>
      </c>
    </row>
    <row r="13" spans="1:47" s="214" customFormat="1" x14ac:dyDescent="0.25">
      <c r="A13" s="228" t="s">
        <v>29</v>
      </c>
      <c r="B13" s="222" t="s">
        <v>30</v>
      </c>
      <c r="C13" s="229"/>
      <c r="D13" s="229"/>
      <c r="E13" s="325">
        <v>52.447699999999998</v>
      </c>
      <c r="F13" s="239">
        <v>250</v>
      </c>
      <c r="G13" s="231">
        <v>250</v>
      </c>
      <c r="H13" s="237">
        <v>6.2</v>
      </c>
      <c r="I13" s="229"/>
      <c r="J13" s="229"/>
      <c r="K13" s="229"/>
      <c r="L13" s="233"/>
      <c r="M13" s="237">
        <v>1.9</v>
      </c>
      <c r="N13" s="229"/>
      <c r="O13" s="229"/>
      <c r="P13" s="229"/>
      <c r="Q13" s="233"/>
      <c r="R13" s="237">
        <v>1.5</v>
      </c>
      <c r="S13" s="229"/>
      <c r="T13" s="229"/>
      <c r="U13" s="229"/>
      <c r="V13" s="233"/>
      <c r="W13" s="237">
        <v>34.1</v>
      </c>
      <c r="X13" s="229"/>
      <c r="Y13" s="229"/>
      <c r="Z13" s="229"/>
      <c r="AA13" s="233"/>
      <c r="AB13" s="237">
        <v>3.8</v>
      </c>
      <c r="AC13" s="229"/>
      <c r="AD13" s="229"/>
      <c r="AE13" s="229"/>
      <c r="AF13" s="233"/>
      <c r="AG13" s="300"/>
      <c r="AH13" s="298"/>
      <c r="AI13" s="298"/>
      <c r="AJ13" s="298"/>
      <c r="AK13" s="299"/>
      <c r="AL13" s="234">
        <v>4.7</v>
      </c>
      <c r="AM13" s="229"/>
      <c r="AN13" s="229"/>
      <c r="AO13" s="229"/>
      <c r="AP13" s="233"/>
      <c r="AU13" s="33" t="s">
        <v>29</v>
      </c>
    </row>
    <row r="14" spans="1:47" s="214" customFormat="1" x14ac:dyDescent="0.25">
      <c r="A14" s="228" t="s">
        <v>31</v>
      </c>
      <c r="B14" s="222" t="s">
        <v>30</v>
      </c>
      <c r="C14" s="223"/>
      <c r="D14" s="223"/>
      <c r="E14" s="325">
        <v>488.3005</v>
      </c>
      <c r="F14" s="230" t="s">
        <v>22</v>
      </c>
      <c r="G14" s="240">
        <v>700</v>
      </c>
      <c r="H14" s="236">
        <v>190</v>
      </c>
      <c r="I14" s="229"/>
      <c r="J14" s="229"/>
      <c r="K14" s="229"/>
      <c r="L14" s="233"/>
      <c r="M14" s="236">
        <v>92</v>
      </c>
      <c r="N14" s="229"/>
      <c r="O14" s="229"/>
      <c r="P14" s="229"/>
      <c r="Q14" s="233"/>
      <c r="R14" s="236">
        <v>130</v>
      </c>
      <c r="S14" s="229"/>
      <c r="T14" s="229"/>
      <c r="U14" s="229"/>
      <c r="V14" s="233"/>
      <c r="W14" s="236">
        <v>990</v>
      </c>
      <c r="X14" s="229"/>
      <c r="Y14" s="229"/>
      <c r="Z14" s="229"/>
      <c r="AA14" s="233"/>
      <c r="AB14" s="236">
        <v>150</v>
      </c>
      <c r="AC14" s="229"/>
      <c r="AD14" s="229"/>
      <c r="AE14" s="229"/>
      <c r="AF14" s="233"/>
      <c r="AG14" s="297"/>
      <c r="AH14" s="298"/>
      <c r="AI14" s="298"/>
      <c r="AJ14" s="298"/>
      <c r="AK14" s="299"/>
      <c r="AL14" s="236">
        <v>140</v>
      </c>
      <c r="AM14" s="229"/>
      <c r="AN14" s="229"/>
      <c r="AO14" s="229"/>
      <c r="AP14" s="233"/>
      <c r="AU14" s="33" t="s">
        <v>31</v>
      </c>
    </row>
    <row r="15" spans="1:47" s="214" customFormat="1" x14ac:dyDescent="0.25">
      <c r="A15" s="228" t="s">
        <v>32</v>
      </c>
      <c r="B15" s="222" t="s">
        <v>21</v>
      </c>
      <c r="C15" s="229"/>
      <c r="D15" s="229"/>
      <c r="E15" s="325">
        <v>7.2446000000000002</v>
      </c>
      <c r="F15" s="230" t="s">
        <v>22</v>
      </c>
      <c r="G15" s="231" t="s">
        <v>22</v>
      </c>
      <c r="H15" s="237">
        <v>11.3</v>
      </c>
      <c r="I15" s="229"/>
      <c r="J15" s="229"/>
      <c r="K15" s="229"/>
      <c r="L15" s="233"/>
      <c r="M15" s="234">
        <v>2.44</v>
      </c>
      <c r="N15" s="229"/>
      <c r="O15" s="229"/>
      <c r="P15" s="229"/>
      <c r="Q15" s="233"/>
      <c r="R15" s="234">
        <v>5.42</v>
      </c>
      <c r="S15" s="229"/>
      <c r="T15" s="229"/>
      <c r="U15" s="229"/>
      <c r="V15" s="233"/>
      <c r="W15" s="237">
        <v>15.4</v>
      </c>
      <c r="X15" s="229"/>
      <c r="Y15" s="229"/>
      <c r="Z15" s="229"/>
      <c r="AA15" s="233"/>
      <c r="AB15" s="234">
        <v>6.15</v>
      </c>
      <c r="AC15" s="229"/>
      <c r="AD15" s="229"/>
      <c r="AE15" s="229"/>
      <c r="AF15" s="233"/>
      <c r="AG15" s="300"/>
      <c r="AH15" s="298"/>
      <c r="AI15" s="298"/>
      <c r="AJ15" s="298"/>
      <c r="AK15" s="299"/>
      <c r="AL15" s="234">
        <v>4.68</v>
      </c>
      <c r="AM15" s="229"/>
      <c r="AN15" s="229"/>
      <c r="AO15" s="229"/>
      <c r="AP15" s="233"/>
      <c r="AU15" s="33" t="s">
        <v>32</v>
      </c>
    </row>
    <row r="16" spans="1:47" s="214" customFormat="1" x14ac:dyDescent="0.25">
      <c r="A16" s="228" t="s">
        <v>33</v>
      </c>
      <c r="B16" s="222" t="s">
        <v>30</v>
      </c>
      <c r="C16" s="229"/>
      <c r="D16" s="229"/>
      <c r="E16" s="325">
        <v>31.761600000000001</v>
      </c>
      <c r="F16" s="239">
        <v>10</v>
      </c>
      <c r="G16" s="240">
        <v>10</v>
      </c>
      <c r="H16" s="234">
        <v>4.5999999999999999E-2</v>
      </c>
      <c r="I16" s="229"/>
      <c r="J16" s="229"/>
      <c r="K16" s="229"/>
      <c r="L16" s="233"/>
      <c r="M16" s="232">
        <v>1.2E-2</v>
      </c>
      <c r="N16" s="229"/>
      <c r="O16" s="229"/>
      <c r="P16" s="229"/>
      <c r="Q16" s="233"/>
      <c r="R16" s="232">
        <v>1.7000000000000001E-2</v>
      </c>
      <c r="S16" s="229"/>
      <c r="T16" s="229"/>
      <c r="U16" s="229"/>
      <c r="V16" s="233"/>
      <c r="W16" s="234">
        <v>0.01</v>
      </c>
      <c r="X16" s="229" t="s">
        <v>25</v>
      </c>
      <c r="Y16" s="229"/>
      <c r="Z16" s="229"/>
      <c r="AA16" s="233"/>
      <c r="AB16" s="237">
        <v>0.4</v>
      </c>
      <c r="AC16" s="229"/>
      <c r="AD16" s="229"/>
      <c r="AE16" s="229"/>
      <c r="AF16" s="233"/>
      <c r="AG16" s="300"/>
      <c r="AH16" s="298"/>
      <c r="AI16" s="298"/>
      <c r="AJ16" s="298"/>
      <c r="AK16" s="299"/>
      <c r="AL16" s="237">
        <v>2</v>
      </c>
      <c r="AM16" s="229"/>
      <c r="AN16" s="229"/>
      <c r="AO16" s="229"/>
      <c r="AP16" s="233"/>
      <c r="AU16" s="33" t="s">
        <v>33</v>
      </c>
    </row>
    <row r="17" spans="1:47" s="214" customFormat="1" x14ac:dyDescent="0.25">
      <c r="A17" s="228" t="s">
        <v>34</v>
      </c>
      <c r="B17" s="222" t="s">
        <v>24</v>
      </c>
      <c r="C17" s="229"/>
      <c r="D17" s="229"/>
      <c r="E17" s="325">
        <v>2.5999999999999999E-2</v>
      </c>
      <c r="F17" s="239">
        <v>1</v>
      </c>
      <c r="G17" s="240">
        <v>1</v>
      </c>
      <c r="H17" s="232">
        <v>3.0000000000000001E-3</v>
      </c>
      <c r="I17" s="229"/>
      <c r="J17" s="229"/>
      <c r="K17" s="229"/>
      <c r="L17" s="233"/>
      <c r="M17" s="232">
        <v>1E-3</v>
      </c>
      <c r="N17" s="229" t="s">
        <v>25</v>
      </c>
      <c r="O17" s="229"/>
      <c r="P17" s="229"/>
      <c r="Q17" s="233"/>
      <c r="R17" s="232">
        <v>1E-3</v>
      </c>
      <c r="S17" s="229" t="s">
        <v>25</v>
      </c>
      <c r="T17" s="229"/>
      <c r="U17" s="229"/>
      <c r="V17" s="233"/>
      <c r="W17" s="232">
        <v>1E-3</v>
      </c>
      <c r="X17" s="229" t="s">
        <v>25</v>
      </c>
      <c r="Y17" s="229"/>
      <c r="Z17" s="229"/>
      <c r="AA17" s="233"/>
      <c r="AB17" s="232">
        <v>4.0000000000000001E-3</v>
      </c>
      <c r="AC17" s="229"/>
      <c r="AD17" s="229"/>
      <c r="AE17" s="229"/>
      <c r="AF17" s="233"/>
      <c r="AG17" s="301"/>
      <c r="AH17" s="298"/>
      <c r="AI17" s="298"/>
      <c r="AJ17" s="298"/>
      <c r="AK17" s="299"/>
      <c r="AL17" s="232">
        <v>1E-3</v>
      </c>
      <c r="AM17" s="229" t="s">
        <v>25</v>
      </c>
      <c r="AN17" s="229"/>
      <c r="AO17" s="229"/>
      <c r="AP17" s="233"/>
      <c r="AU17" s="33" t="s">
        <v>34</v>
      </c>
    </row>
    <row r="18" spans="1:47" s="214" customFormat="1" x14ac:dyDescent="0.25">
      <c r="A18" s="228" t="s">
        <v>35</v>
      </c>
      <c r="B18" s="222" t="s">
        <v>24</v>
      </c>
      <c r="C18" s="229"/>
      <c r="D18" s="229"/>
      <c r="E18" s="325" t="s">
        <v>218</v>
      </c>
      <c r="F18" s="239" t="s">
        <v>37</v>
      </c>
      <c r="G18" s="240" t="s">
        <v>37</v>
      </c>
      <c r="H18" s="234">
        <v>7.17</v>
      </c>
      <c r="I18" s="229"/>
      <c r="J18" s="229"/>
      <c r="K18" s="229"/>
      <c r="L18" s="233"/>
      <c r="M18" s="234">
        <v>6.58</v>
      </c>
      <c r="N18" s="229"/>
      <c r="O18" s="229"/>
      <c r="P18" s="229"/>
      <c r="Q18" s="233"/>
      <c r="R18" s="234">
        <v>6.78</v>
      </c>
      <c r="S18" s="229"/>
      <c r="T18" s="229"/>
      <c r="U18" s="229"/>
      <c r="V18" s="233"/>
      <c r="W18" s="234">
        <v>6.5</v>
      </c>
      <c r="X18" s="229"/>
      <c r="Y18" s="229"/>
      <c r="Z18" s="229"/>
      <c r="AA18" s="233"/>
      <c r="AB18" s="234">
        <v>6.43</v>
      </c>
      <c r="AC18" s="229"/>
      <c r="AD18" s="229"/>
      <c r="AE18" s="229"/>
      <c r="AF18" s="233"/>
      <c r="AG18" s="300"/>
      <c r="AH18" s="298"/>
      <c r="AI18" s="298"/>
      <c r="AJ18" s="298"/>
      <c r="AK18" s="299"/>
      <c r="AL18" s="234">
        <v>5.47</v>
      </c>
      <c r="AM18" s="229"/>
      <c r="AN18" s="229"/>
      <c r="AO18" s="229"/>
      <c r="AP18" s="233"/>
      <c r="AQ18" s="241">
        <v>6.5</v>
      </c>
      <c r="AR18" s="214">
        <v>8.5</v>
      </c>
      <c r="AS18" s="214">
        <v>4.9000000000000004</v>
      </c>
      <c r="AT18" s="241">
        <v>7.4</v>
      </c>
      <c r="AU18" s="33" t="s">
        <v>35</v>
      </c>
    </row>
    <row r="19" spans="1:47" s="214" customFormat="1" x14ac:dyDescent="0.25">
      <c r="A19" s="228" t="s">
        <v>38</v>
      </c>
      <c r="B19" s="222" t="s">
        <v>24</v>
      </c>
      <c r="C19" s="229"/>
      <c r="D19" s="229"/>
      <c r="E19" s="325">
        <v>4.9400000000000004</v>
      </c>
      <c r="F19" s="230" t="s">
        <v>22</v>
      </c>
      <c r="G19" s="231" t="s">
        <v>22</v>
      </c>
      <c r="H19" s="234">
        <v>1.03</v>
      </c>
      <c r="I19" s="229"/>
      <c r="J19" s="229"/>
      <c r="K19" s="229"/>
      <c r="L19" s="233"/>
      <c r="M19" s="234">
        <v>1.79</v>
      </c>
      <c r="N19" s="229"/>
      <c r="O19" s="229"/>
      <c r="P19" s="229"/>
      <c r="Q19" s="233"/>
      <c r="R19" s="234">
        <v>4.01</v>
      </c>
      <c r="S19" s="229"/>
      <c r="T19" s="229"/>
      <c r="U19" s="229"/>
      <c r="V19" s="233"/>
      <c r="W19" s="237">
        <v>40.799999999999997</v>
      </c>
      <c r="X19" s="229"/>
      <c r="Y19" s="229"/>
      <c r="Z19" s="229"/>
      <c r="AA19" s="233"/>
      <c r="AB19" s="237">
        <v>1</v>
      </c>
      <c r="AC19" s="229"/>
      <c r="AD19" s="229"/>
      <c r="AE19" s="229"/>
      <c r="AF19" s="233"/>
      <c r="AG19" s="300"/>
      <c r="AH19" s="298"/>
      <c r="AI19" s="298"/>
      <c r="AJ19" s="298"/>
      <c r="AK19" s="299"/>
      <c r="AL19" s="234">
        <v>1.1399999999999999</v>
      </c>
      <c r="AM19" s="229"/>
      <c r="AN19" s="229"/>
      <c r="AO19" s="229"/>
      <c r="AP19" s="233"/>
      <c r="AU19" s="33" t="s">
        <v>38</v>
      </c>
    </row>
    <row r="20" spans="1:47" s="214" customFormat="1" x14ac:dyDescent="0.25">
      <c r="A20" s="228" t="s">
        <v>39</v>
      </c>
      <c r="B20" s="222" t="s">
        <v>21</v>
      </c>
      <c r="C20" s="229"/>
      <c r="D20" s="229"/>
      <c r="E20" s="325">
        <v>55.922600000000003</v>
      </c>
      <c r="F20" s="230" t="s">
        <v>22</v>
      </c>
      <c r="G20" s="240">
        <v>20</v>
      </c>
      <c r="H20" s="234">
        <v>6.91</v>
      </c>
      <c r="I20" s="229"/>
      <c r="J20" s="229"/>
      <c r="K20" s="229"/>
      <c r="L20" s="233"/>
      <c r="M20" s="234">
        <v>2.99</v>
      </c>
      <c r="N20" s="229"/>
      <c r="O20" s="229"/>
      <c r="P20" s="229"/>
      <c r="Q20" s="233"/>
      <c r="R20" s="234">
        <v>3.55</v>
      </c>
      <c r="S20" s="229"/>
      <c r="T20" s="229"/>
      <c r="U20" s="229"/>
      <c r="V20" s="233"/>
      <c r="W20" s="237">
        <v>22.4</v>
      </c>
      <c r="X20" s="229"/>
      <c r="Y20" s="229"/>
      <c r="Z20" s="229"/>
      <c r="AA20" s="233"/>
      <c r="AB20" s="234">
        <v>6.73</v>
      </c>
      <c r="AC20" s="229"/>
      <c r="AD20" s="229"/>
      <c r="AE20" s="229"/>
      <c r="AF20" s="233"/>
      <c r="AG20" s="297"/>
      <c r="AH20" s="298"/>
      <c r="AI20" s="298"/>
      <c r="AJ20" s="298"/>
      <c r="AK20" s="299"/>
      <c r="AL20" s="237">
        <v>7.3</v>
      </c>
      <c r="AM20" s="229"/>
      <c r="AN20" s="229"/>
      <c r="AO20" s="229"/>
      <c r="AP20" s="233"/>
      <c r="AU20" s="33" t="s">
        <v>39</v>
      </c>
    </row>
    <row r="21" spans="1:47" s="214" customFormat="1" x14ac:dyDescent="0.25">
      <c r="A21" s="228" t="s">
        <v>40</v>
      </c>
      <c r="B21" s="222" t="s">
        <v>21</v>
      </c>
      <c r="C21" s="229"/>
      <c r="D21" s="229"/>
      <c r="E21" s="325">
        <v>36.907200000000003</v>
      </c>
      <c r="F21" s="239">
        <v>250</v>
      </c>
      <c r="G21" s="240">
        <v>250</v>
      </c>
      <c r="H21" s="237">
        <v>7.5</v>
      </c>
      <c r="I21" s="229"/>
      <c r="J21" s="229"/>
      <c r="K21" s="229"/>
      <c r="L21" s="233"/>
      <c r="M21" s="237">
        <v>5.3</v>
      </c>
      <c r="N21" s="229"/>
      <c r="O21" s="229"/>
      <c r="P21" s="229"/>
      <c r="Q21" s="233"/>
      <c r="R21" s="237">
        <v>5.5</v>
      </c>
      <c r="S21" s="229"/>
      <c r="T21" s="229"/>
      <c r="U21" s="229"/>
      <c r="V21" s="233"/>
      <c r="W21" s="237">
        <v>3.2</v>
      </c>
      <c r="X21" s="229"/>
      <c r="Y21" s="229"/>
      <c r="Z21" s="229"/>
      <c r="AA21" s="233"/>
      <c r="AB21" s="237">
        <v>7.7</v>
      </c>
      <c r="AC21" s="229"/>
      <c r="AD21" s="229"/>
      <c r="AE21" s="229"/>
      <c r="AF21" s="233"/>
      <c r="AG21" s="300"/>
      <c r="AH21" s="298"/>
      <c r="AI21" s="298"/>
      <c r="AJ21" s="298"/>
      <c r="AK21" s="299"/>
      <c r="AL21" s="237">
        <v>18.5</v>
      </c>
      <c r="AM21" s="229"/>
      <c r="AN21" s="229"/>
      <c r="AO21" s="229"/>
      <c r="AP21" s="233"/>
      <c r="AU21" s="33" t="s">
        <v>40</v>
      </c>
    </row>
    <row r="22" spans="1:47" s="214" customFormat="1" x14ac:dyDescent="0.25">
      <c r="A22" s="228" t="s">
        <v>41</v>
      </c>
      <c r="B22" s="222" t="s">
        <v>30</v>
      </c>
      <c r="C22" s="229"/>
      <c r="D22" s="229"/>
      <c r="E22" s="327">
        <v>331.06799999999998</v>
      </c>
      <c r="F22" s="242">
        <v>500</v>
      </c>
      <c r="G22" s="231">
        <v>500</v>
      </c>
      <c r="H22" s="236">
        <v>130</v>
      </c>
      <c r="I22" s="229"/>
      <c r="J22" s="229"/>
      <c r="K22" s="229"/>
      <c r="L22" s="233"/>
      <c r="M22" s="236">
        <v>60</v>
      </c>
      <c r="N22" s="229"/>
      <c r="O22" s="229"/>
      <c r="P22" s="229"/>
      <c r="Q22" s="233"/>
      <c r="R22" s="236">
        <v>90</v>
      </c>
      <c r="S22" s="229"/>
      <c r="T22" s="229"/>
      <c r="U22" s="229"/>
      <c r="V22" s="233"/>
      <c r="W22" s="236">
        <v>380</v>
      </c>
      <c r="X22" s="229"/>
      <c r="Y22" s="229"/>
      <c r="Z22" s="229"/>
      <c r="AA22" s="233"/>
      <c r="AB22" s="236">
        <v>99</v>
      </c>
      <c r="AC22" s="229"/>
      <c r="AD22" s="229"/>
      <c r="AE22" s="229"/>
      <c r="AF22" s="233"/>
      <c r="AG22" s="297"/>
      <c r="AH22" s="298"/>
      <c r="AI22" s="298"/>
      <c r="AJ22" s="298"/>
      <c r="AK22" s="299"/>
      <c r="AL22" s="236">
        <v>70</v>
      </c>
      <c r="AM22" s="229"/>
      <c r="AN22" s="229"/>
      <c r="AO22" s="229"/>
      <c r="AP22" s="233"/>
      <c r="AU22" s="33" t="s">
        <v>41</v>
      </c>
    </row>
    <row r="23" spans="1:47" s="214" customFormat="1" ht="15.75" thickBot="1" x14ac:dyDescent="0.3">
      <c r="A23" s="243" t="s">
        <v>42</v>
      </c>
      <c r="B23" s="222" t="s">
        <v>24</v>
      </c>
      <c r="C23" s="229"/>
      <c r="D23" s="244"/>
      <c r="E23" s="328">
        <v>29</v>
      </c>
      <c r="F23" s="245" t="s">
        <v>22</v>
      </c>
      <c r="G23" s="246" t="s">
        <v>22</v>
      </c>
      <c r="H23" s="247">
        <v>0.5</v>
      </c>
      <c r="I23" s="244" t="s">
        <v>25</v>
      </c>
      <c r="J23" s="244"/>
      <c r="K23" s="244"/>
      <c r="L23" s="248"/>
      <c r="M23" s="247">
        <v>4.3</v>
      </c>
      <c r="N23" s="244"/>
      <c r="O23" s="244"/>
      <c r="P23" s="244"/>
      <c r="Q23" s="248"/>
      <c r="R23" s="249">
        <v>10</v>
      </c>
      <c r="S23" s="244"/>
      <c r="T23" s="244"/>
      <c r="U23" s="244"/>
      <c r="V23" s="248"/>
      <c r="W23" s="247">
        <v>8.4</v>
      </c>
      <c r="X23" s="244"/>
      <c r="Y23" s="244"/>
      <c r="Z23" s="244"/>
      <c r="AA23" s="248"/>
      <c r="AB23" s="338">
        <v>0.76</v>
      </c>
      <c r="AC23" s="244"/>
      <c r="AD23" s="244"/>
      <c r="AE23" s="244"/>
      <c r="AF23" s="248"/>
      <c r="AG23" s="302"/>
      <c r="AH23" s="303"/>
      <c r="AI23" s="303"/>
      <c r="AJ23" s="303"/>
      <c r="AK23" s="304"/>
      <c r="AL23" s="283">
        <v>0.93</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19">
        <v>2.0000000000000001E-4</v>
      </c>
      <c r="I25" s="251" t="s">
        <v>25</v>
      </c>
      <c r="J25" s="251"/>
      <c r="K25" s="251"/>
      <c r="L25" s="252"/>
      <c r="M25" s="253">
        <v>2.0000000000000001E-4</v>
      </c>
      <c r="N25" s="223" t="s">
        <v>25</v>
      </c>
      <c r="O25" s="223"/>
      <c r="P25" s="223"/>
      <c r="Q25" s="227"/>
      <c r="R25" s="253">
        <v>2.0000000000000001E-4</v>
      </c>
      <c r="S25" s="223" t="s">
        <v>25</v>
      </c>
      <c r="T25" s="223"/>
      <c r="U25" s="223"/>
      <c r="V25" s="227"/>
      <c r="W25" s="253">
        <v>2.0000000000000001E-4</v>
      </c>
      <c r="X25" s="223" t="s">
        <v>25</v>
      </c>
      <c r="Y25" s="223"/>
      <c r="Z25" s="223"/>
      <c r="AA25" s="227"/>
      <c r="AB25" s="253">
        <v>2.0000000000000001E-4</v>
      </c>
      <c r="AC25" s="223" t="s">
        <v>25</v>
      </c>
      <c r="AD25" s="223"/>
      <c r="AE25" s="223"/>
      <c r="AF25" s="227"/>
      <c r="AG25" s="504" t="s">
        <v>205</v>
      </c>
      <c r="AH25" s="505"/>
      <c r="AI25" s="505"/>
      <c r="AJ25" s="505"/>
      <c r="AK25" s="506"/>
      <c r="AL25" s="253">
        <v>2.0000000000000001E-4</v>
      </c>
      <c r="AM25" s="223" t="s">
        <v>25</v>
      </c>
      <c r="AN25" s="223"/>
      <c r="AO25" s="223"/>
      <c r="AP25" s="227"/>
      <c r="AU25" s="72" t="s">
        <v>45</v>
      </c>
    </row>
    <row r="26" spans="1:47" s="214" customFormat="1" x14ac:dyDescent="0.25">
      <c r="A26" s="228" t="s">
        <v>46</v>
      </c>
      <c r="B26" s="222" t="s">
        <v>24</v>
      </c>
      <c r="C26" s="229"/>
      <c r="D26" s="229"/>
      <c r="E26" s="325">
        <v>3.0000000000000001E-3</v>
      </c>
      <c r="F26" s="239">
        <v>0.01</v>
      </c>
      <c r="G26" s="231">
        <v>5.0000000000000002E-5</v>
      </c>
      <c r="H26" s="254">
        <v>4.66E-4</v>
      </c>
      <c r="I26" s="229"/>
      <c r="J26" s="229"/>
      <c r="K26" s="229"/>
      <c r="L26" s="233"/>
      <c r="M26" s="255">
        <v>2.8600000000000001E-3</v>
      </c>
      <c r="N26" s="229"/>
      <c r="O26" s="229"/>
      <c r="P26" s="229"/>
      <c r="Q26" s="233"/>
      <c r="R26" s="258">
        <v>1.1100000000000001E-3</v>
      </c>
      <c r="S26" s="229"/>
      <c r="T26" s="229"/>
      <c r="U26" s="229"/>
      <c r="V26" s="233"/>
      <c r="W26" s="259">
        <v>1.9099999999999999E-2</v>
      </c>
      <c r="X26" s="229"/>
      <c r="Y26" s="229"/>
      <c r="Z26" s="229"/>
      <c r="AA26" s="233"/>
      <c r="AB26" s="256">
        <v>1.07E-4</v>
      </c>
      <c r="AC26" s="229"/>
      <c r="AD26" s="229"/>
      <c r="AE26" s="229"/>
      <c r="AF26" s="233"/>
      <c r="AG26" s="305"/>
      <c r="AH26" s="298"/>
      <c r="AI26" s="298"/>
      <c r="AJ26" s="298"/>
      <c r="AK26" s="299"/>
      <c r="AL26" s="256">
        <v>1.56E-4</v>
      </c>
      <c r="AM26" s="229"/>
      <c r="AN26" s="229"/>
      <c r="AO26" s="229"/>
      <c r="AP26" s="233"/>
      <c r="AU26" s="77" t="s">
        <v>46</v>
      </c>
    </row>
    <row r="27" spans="1:47" s="214" customFormat="1" x14ac:dyDescent="0.25">
      <c r="A27" s="228" t="s">
        <v>47</v>
      </c>
      <c r="B27" s="222" t="s">
        <v>24</v>
      </c>
      <c r="C27" s="229"/>
      <c r="D27" s="229"/>
      <c r="E27" s="325">
        <v>5.3100000000000001E-2</v>
      </c>
      <c r="F27" s="239">
        <v>2</v>
      </c>
      <c r="G27" s="231">
        <v>1</v>
      </c>
      <c r="H27" s="232">
        <v>1E-3</v>
      </c>
      <c r="I27" s="229" t="s">
        <v>25</v>
      </c>
      <c r="J27" s="229"/>
      <c r="K27" s="229"/>
      <c r="L27" s="233"/>
      <c r="M27" s="258">
        <v>9.4999999999999998E-3</v>
      </c>
      <c r="N27" s="229"/>
      <c r="O27" s="229"/>
      <c r="P27" s="229"/>
      <c r="Q27" s="233"/>
      <c r="R27" s="258">
        <v>1.7299999999999999E-2</v>
      </c>
      <c r="S27" s="229"/>
      <c r="T27" s="229"/>
      <c r="U27" s="229"/>
      <c r="V27" s="233"/>
      <c r="W27" s="259">
        <v>0.80200000000000005</v>
      </c>
      <c r="X27" s="229"/>
      <c r="Y27" s="229"/>
      <c r="Z27" s="229"/>
      <c r="AA27" s="233"/>
      <c r="AB27" s="258">
        <v>7.7999999999999996E-3</v>
      </c>
      <c r="AC27" s="229"/>
      <c r="AD27" s="229"/>
      <c r="AE27" s="229"/>
      <c r="AF27" s="233"/>
      <c r="AG27" s="306"/>
      <c r="AH27" s="298"/>
      <c r="AI27" s="298"/>
      <c r="AJ27" s="298"/>
      <c r="AK27" s="299"/>
      <c r="AL27" s="258">
        <v>3.7499999999999999E-2</v>
      </c>
      <c r="AM27" s="229"/>
      <c r="AN27" s="229"/>
      <c r="AO27" s="229"/>
      <c r="AP27" s="233"/>
      <c r="AU27" s="77" t="s">
        <v>47</v>
      </c>
    </row>
    <row r="28" spans="1:47" s="214" customFormat="1" x14ac:dyDescent="0.25">
      <c r="A28" s="228" t="s">
        <v>48</v>
      </c>
      <c r="B28" s="222" t="s">
        <v>24</v>
      </c>
      <c r="C28" s="229"/>
      <c r="D28" s="229"/>
      <c r="E28" s="325">
        <v>4.1000000000000003E-3</v>
      </c>
      <c r="F28" s="239">
        <v>4.0000000000000001E-3</v>
      </c>
      <c r="G28" s="231">
        <v>4.0000000000000001E-3</v>
      </c>
      <c r="H28" s="257">
        <v>2.9999999999999997E-4</v>
      </c>
      <c r="I28" s="229"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258">
        <v>2.9999999999999997E-4</v>
      </c>
      <c r="AC28" s="223" t="s">
        <v>25</v>
      </c>
      <c r="AD28" s="229"/>
      <c r="AE28" s="229"/>
      <c r="AF28" s="233"/>
      <c r="AG28" s="306"/>
      <c r="AH28" s="298"/>
      <c r="AI28" s="298"/>
      <c r="AJ28" s="298"/>
      <c r="AK28" s="299"/>
      <c r="AL28" s="258">
        <v>2.9999999999999997E-4</v>
      </c>
      <c r="AM28" s="223" t="s">
        <v>25</v>
      </c>
      <c r="AN28" s="229"/>
      <c r="AO28" s="229"/>
      <c r="AP28" s="233"/>
      <c r="AU28" s="77" t="s">
        <v>48</v>
      </c>
    </row>
    <row r="29" spans="1:47" s="214" customFormat="1" x14ac:dyDescent="0.25">
      <c r="A29" s="228" t="s">
        <v>49</v>
      </c>
      <c r="B29" s="222" t="s">
        <v>24</v>
      </c>
      <c r="C29" s="229"/>
      <c r="D29" s="229"/>
      <c r="E29" s="325">
        <v>5.0000000000000001E-4</v>
      </c>
      <c r="F29" s="230">
        <v>5.0000000000000001E-3</v>
      </c>
      <c r="G29" s="231">
        <v>5.0000000000000001E-3</v>
      </c>
      <c r="H29" s="254">
        <v>2.5000000000000001E-5</v>
      </c>
      <c r="I29" s="229" t="s">
        <v>25</v>
      </c>
      <c r="J29" s="229"/>
      <c r="K29" s="229"/>
      <c r="L29" s="233"/>
      <c r="M29" s="256">
        <v>3.1000000000000001E-5</v>
      </c>
      <c r="N29" s="223"/>
      <c r="O29" s="229"/>
      <c r="P29" s="229"/>
      <c r="Q29" s="233"/>
      <c r="R29" s="256">
        <v>1.12E-4</v>
      </c>
      <c r="S29" s="223"/>
      <c r="T29" s="229"/>
      <c r="U29" s="229"/>
      <c r="V29" s="233"/>
      <c r="W29" s="256">
        <v>2.5000000000000001E-5</v>
      </c>
      <c r="X29" s="223" t="s">
        <v>25</v>
      </c>
      <c r="Y29" s="229"/>
      <c r="Z29" s="229"/>
      <c r="AA29" s="233"/>
      <c r="AB29" s="256">
        <v>5.5000000000000002E-5</v>
      </c>
      <c r="AC29" s="223"/>
      <c r="AD29" s="229"/>
      <c r="AE29" s="229"/>
      <c r="AF29" s="233"/>
      <c r="AG29" s="307"/>
      <c r="AH29" s="298"/>
      <c r="AI29" s="298"/>
      <c r="AJ29" s="298"/>
      <c r="AK29" s="299"/>
      <c r="AL29" s="256">
        <v>1.4799999999999999E-4</v>
      </c>
      <c r="AM29" s="223"/>
      <c r="AN29" s="229"/>
      <c r="AO29" s="229"/>
      <c r="AP29" s="233"/>
      <c r="AU29" s="77" t="s">
        <v>49</v>
      </c>
    </row>
    <row r="30" spans="1:47" s="214" customFormat="1" x14ac:dyDescent="0.25">
      <c r="A30" s="228" t="s">
        <v>50</v>
      </c>
      <c r="B30" s="222" t="s">
        <v>24</v>
      </c>
      <c r="C30" s="229"/>
      <c r="D30" s="229"/>
      <c r="E30" s="325">
        <v>4.8999999999999998E-3</v>
      </c>
      <c r="F30" s="239">
        <v>0.1</v>
      </c>
      <c r="G30" s="231">
        <v>0.05</v>
      </c>
      <c r="H30" s="232">
        <v>5.0000000000000001E-3</v>
      </c>
      <c r="I30" s="229" t="s">
        <v>25</v>
      </c>
      <c r="J30" s="229"/>
      <c r="K30" s="229"/>
      <c r="L30" s="233"/>
      <c r="M30" s="259">
        <v>7.0000000000000001E-3</v>
      </c>
      <c r="N30" s="223"/>
      <c r="O30" s="229"/>
      <c r="P30" s="229"/>
      <c r="Q30" s="233"/>
      <c r="R30" s="259">
        <v>5.0000000000000001E-3</v>
      </c>
      <c r="S30" s="223" t="s">
        <v>25</v>
      </c>
      <c r="T30" s="229"/>
      <c r="U30" s="229"/>
      <c r="V30" s="233"/>
      <c r="W30" s="259">
        <v>2.1700000000000001E-2</v>
      </c>
      <c r="X30" s="229"/>
      <c r="Y30" s="229"/>
      <c r="Z30" s="229"/>
      <c r="AA30" s="233"/>
      <c r="AB30" s="259">
        <v>5.0000000000000001E-3</v>
      </c>
      <c r="AC30" s="229" t="s">
        <v>25</v>
      </c>
      <c r="AD30" s="229"/>
      <c r="AE30" s="229"/>
      <c r="AF30" s="233"/>
      <c r="AG30" s="301"/>
      <c r="AH30" s="298"/>
      <c r="AI30" s="298"/>
      <c r="AJ30" s="298"/>
      <c r="AK30" s="299"/>
      <c r="AL30" s="259">
        <v>5.0000000000000001E-3</v>
      </c>
      <c r="AM30" s="229" t="s">
        <v>25</v>
      </c>
      <c r="AN30" s="229"/>
      <c r="AO30" s="229"/>
      <c r="AP30" s="233"/>
      <c r="AU30" s="77" t="s">
        <v>50</v>
      </c>
    </row>
    <row r="31" spans="1:47" s="214" customFormat="1" x14ac:dyDescent="0.25">
      <c r="A31" s="228" t="s">
        <v>51</v>
      </c>
      <c r="B31" s="222" t="s">
        <v>24</v>
      </c>
      <c r="C31" s="229"/>
      <c r="D31" s="229"/>
      <c r="E31" s="325">
        <v>6.0000000000000001E-3</v>
      </c>
      <c r="F31" s="239" t="s">
        <v>22</v>
      </c>
      <c r="G31" s="231" t="s">
        <v>22</v>
      </c>
      <c r="H31" s="232">
        <v>5.0000000000000001E-3</v>
      </c>
      <c r="I31" s="229" t="s">
        <v>25</v>
      </c>
      <c r="J31" s="229"/>
      <c r="K31" s="229"/>
      <c r="L31" s="233"/>
      <c r="M31" s="259">
        <v>5.0000000000000001E-3</v>
      </c>
      <c r="N31" s="223" t="s">
        <v>25</v>
      </c>
      <c r="O31" s="229"/>
      <c r="P31" s="229"/>
      <c r="Q31" s="233"/>
      <c r="R31" s="259">
        <v>5.0000000000000001E-3</v>
      </c>
      <c r="S31" s="229" t="s">
        <v>25</v>
      </c>
      <c r="T31" s="229"/>
      <c r="U31" s="229"/>
      <c r="V31" s="233"/>
      <c r="W31" s="259">
        <v>5.0000000000000001E-3</v>
      </c>
      <c r="X31" s="223" t="s">
        <v>25</v>
      </c>
      <c r="Y31" s="229"/>
      <c r="Z31" s="229"/>
      <c r="AA31" s="233"/>
      <c r="AB31" s="259">
        <v>5.0000000000000001E-3</v>
      </c>
      <c r="AC31" s="223" t="s">
        <v>25</v>
      </c>
      <c r="AD31" s="229"/>
      <c r="AE31" s="229"/>
      <c r="AF31" s="233"/>
      <c r="AG31" s="301"/>
      <c r="AH31" s="298"/>
      <c r="AI31" s="298"/>
      <c r="AJ31" s="298"/>
      <c r="AK31" s="299"/>
      <c r="AL31" s="259">
        <v>5.0000000000000001E-3</v>
      </c>
      <c r="AM31" s="223" t="s">
        <v>25</v>
      </c>
      <c r="AN31" s="229"/>
      <c r="AO31" s="229"/>
      <c r="AP31" s="233"/>
      <c r="AU31" s="77" t="s">
        <v>51</v>
      </c>
    </row>
    <row r="32" spans="1:47" s="214" customFormat="1" x14ac:dyDescent="0.25">
      <c r="A32" s="228" t="s">
        <v>52</v>
      </c>
      <c r="B32" s="222" t="s">
        <v>24</v>
      </c>
      <c r="C32" s="229"/>
      <c r="D32" s="229"/>
      <c r="E32" s="325">
        <v>1.9E-2</v>
      </c>
      <c r="F32" s="239">
        <v>1.3</v>
      </c>
      <c r="G32" s="231">
        <v>1</v>
      </c>
      <c r="H32" s="232">
        <v>5.0000000000000001E-3</v>
      </c>
      <c r="I32" s="229" t="s">
        <v>25</v>
      </c>
      <c r="J32" s="229"/>
      <c r="K32" s="229"/>
      <c r="L32" s="233"/>
      <c r="M32" s="259">
        <v>5.0000000000000001E-3</v>
      </c>
      <c r="N32" s="229"/>
      <c r="O32" s="229"/>
      <c r="P32" s="229"/>
      <c r="Q32" s="233"/>
      <c r="R32" s="259">
        <v>6.0000000000000001E-3</v>
      </c>
      <c r="S32" s="229"/>
      <c r="T32" s="229"/>
      <c r="U32" s="229"/>
      <c r="V32" s="233"/>
      <c r="W32" s="259">
        <v>5.0000000000000001E-3</v>
      </c>
      <c r="X32" s="223" t="s">
        <v>25</v>
      </c>
      <c r="Y32" s="229"/>
      <c r="Z32" s="229"/>
      <c r="AA32" s="233"/>
      <c r="AB32" s="259">
        <v>5.0000000000000001E-3</v>
      </c>
      <c r="AC32" s="223" t="s">
        <v>25</v>
      </c>
      <c r="AD32" s="229"/>
      <c r="AE32" s="229"/>
      <c r="AF32" s="233"/>
      <c r="AG32" s="301"/>
      <c r="AH32" s="298"/>
      <c r="AI32" s="298"/>
      <c r="AJ32" s="298"/>
      <c r="AK32" s="299"/>
      <c r="AL32" s="259">
        <v>5.0000000000000001E-3</v>
      </c>
      <c r="AM32" s="223" t="s">
        <v>25</v>
      </c>
      <c r="AN32" s="229"/>
      <c r="AO32" s="229"/>
      <c r="AP32" s="233"/>
      <c r="AU32" s="77" t="s">
        <v>52</v>
      </c>
    </row>
    <row r="33" spans="1:47" s="214" customFormat="1" x14ac:dyDescent="0.25">
      <c r="A33" s="228" t="s">
        <v>53</v>
      </c>
      <c r="B33" s="222" t="s">
        <v>24</v>
      </c>
      <c r="C33" s="229"/>
      <c r="D33" s="229"/>
      <c r="E33" s="325">
        <v>0.28399999999999997</v>
      </c>
      <c r="F33" s="239">
        <v>0.3</v>
      </c>
      <c r="G33" s="231">
        <v>0.3</v>
      </c>
      <c r="H33" s="232">
        <v>5.0000000000000001E-3</v>
      </c>
      <c r="I33" s="229" t="s">
        <v>25</v>
      </c>
      <c r="J33" s="229"/>
      <c r="K33" s="229"/>
      <c r="L33" s="233"/>
      <c r="M33" s="296">
        <v>1.6</v>
      </c>
      <c r="N33" s="229"/>
      <c r="O33" s="229"/>
      <c r="P33" s="229"/>
      <c r="Q33" s="233"/>
      <c r="R33" s="259">
        <v>0.252</v>
      </c>
      <c r="S33" s="229"/>
      <c r="T33" s="229"/>
      <c r="U33" s="229"/>
      <c r="V33" s="233"/>
      <c r="W33" s="296">
        <v>13.9</v>
      </c>
      <c r="X33" s="229"/>
      <c r="Y33" s="229"/>
      <c r="Z33" s="229"/>
      <c r="AA33" s="233"/>
      <c r="AB33" s="259">
        <v>1.0999999999999999E-2</v>
      </c>
      <c r="AC33" s="229"/>
      <c r="AD33" s="229"/>
      <c r="AE33" s="229"/>
      <c r="AF33" s="233"/>
      <c r="AG33" s="301"/>
      <c r="AH33" s="298"/>
      <c r="AI33" s="298"/>
      <c r="AJ33" s="298"/>
      <c r="AK33" s="299"/>
      <c r="AL33" s="259">
        <v>0.13800000000000001</v>
      </c>
      <c r="AM33" s="229"/>
      <c r="AN33" s="229"/>
      <c r="AO33" s="229"/>
      <c r="AP33" s="233"/>
      <c r="AU33" s="77" t="s">
        <v>53</v>
      </c>
    </row>
    <row r="34" spans="1:47" s="214" customFormat="1" x14ac:dyDescent="0.25">
      <c r="A34" s="228" t="s">
        <v>54</v>
      </c>
      <c r="B34" s="222" t="s">
        <v>24</v>
      </c>
      <c r="C34" s="229"/>
      <c r="D34" s="229"/>
      <c r="E34" s="325">
        <v>8.0000000000000002E-3</v>
      </c>
      <c r="F34" s="239">
        <v>1.4999999999999999E-2</v>
      </c>
      <c r="G34" s="231">
        <v>0.05</v>
      </c>
      <c r="H34" s="261">
        <v>5.0000000000000002E-5</v>
      </c>
      <c r="I34" s="229" t="s">
        <v>25</v>
      </c>
      <c r="J34" s="229"/>
      <c r="K34" s="229"/>
      <c r="L34" s="233"/>
      <c r="M34" s="255">
        <v>5.0000000000000002E-5</v>
      </c>
      <c r="N34" s="223" t="s">
        <v>25</v>
      </c>
      <c r="O34" s="229"/>
      <c r="P34" s="229"/>
      <c r="Q34" s="233"/>
      <c r="R34" s="259">
        <v>0.129</v>
      </c>
      <c r="S34" s="229"/>
      <c r="T34" s="229"/>
      <c r="U34" s="229"/>
      <c r="V34" s="233"/>
      <c r="W34" s="256">
        <v>5.7000000000000003E-5</v>
      </c>
      <c r="X34" s="223"/>
      <c r="Y34" s="229"/>
      <c r="Z34" s="229"/>
      <c r="AA34" s="233"/>
      <c r="AB34" s="255">
        <v>5.0000000000000002E-5</v>
      </c>
      <c r="AC34" s="223" t="s">
        <v>25</v>
      </c>
      <c r="AD34" s="229"/>
      <c r="AE34" s="229"/>
      <c r="AF34" s="233"/>
      <c r="AG34" s="305"/>
      <c r="AH34" s="298"/>
      <c r="AI34" s="298"/>
      <c r="AJ34" s="298"/>
      <c r="AK34" s="299"/>
      <c r="AL34" s="256">
        <v>6.4999999999999994E-5</v>
      </c>
      <c r="AM34" s="223"/>
      <c r="AN34" s="229"/>
      <c r="AO34" s="229"/>
      <c r="AP34" s="233"/>
      <c r="AU34" s="77" t="s">
        <v>54</v>
      </c>
    </row>
    <row r="35" spans="1:47" s="214" customFormat="1" x14ac:dyDescent="0.25">
      <c r="A35" s="228" t="s">
        <v>55</v>
      </c>
      <c r="B35" s="222" t="s">
        <v>24</v>
      </c>
      <c r="C35" s="229"/>
      <c r="D35" s="229"/>
      <c r="E35" s="325">
        <v>3.6400000000000002E-2</v>
      </c>
      <c r="F35" s="239">
        <v>0.05</v>
      </c>
      <c r="G35" s="231">
        <v>0.05</v>
      </c>
      <c r="H35" s="257">
        <v>7.3899999999999993E-2</v>
      </c>
      <c r="I35" s="229"/>
      <c r="J35" s="229"/>
      <c r="K35" s="229"/>
      <c r="L35" s="233"/>
      <c r="M35" s="259">
        <v>0.44600000000000001</v>
      </c>
      <c r="N35" s="229"/>
      <c r="O35" s="229"/>
      <c r="P35" s="229"/>
      <c r="Q35" s="233"/>
      <c r="R35" s="260">
        <v>0.53</v>
      </c>
      <c r="S35" s="229"/>
      <c r="T35" s="229"/>
      <c r="U35" s="229"/>
      <c r="V35" s="233"/>
      <c r="W35" s="260">
        <v>4.28</v>
      </c>
      <c r="X35" s="229"/>
      <c r="Y35" s="229"/>
      <c r="Z35" s="229"/>
      <c r="AA35" s="233"/>
      <c r="AB35" s="258">
        <v>9.1999999999999998E-3</v>
      </c>
      <c r="AC35" s="229"/>
      <c r="AD35" s="229"/>
      <c r="AE35" s="229"/>
      <c r="AF35" s="233"/>
      <c r="AG35" s="306"/>
      <c r="AH35" s="298"/>
      <c r="AI35" s="298"/>
      <c r="AJ35" s="298"/>
      <c r="AK35" s="299"/>
      <c r="AL35" s="258">
        <v>1.6899999999999998E-2</v>
      </c>
      <c r="AM35" s="229"/>
      <c r="AN35" s="229"/>
      <c r="AO35" s="229"/>
      <c r="AP35" s="233"/>
      <c r="AU35" s="77" t="s">
        <v>55</v>
      </c>
    </row>
    <row r="36" spans="1:47" s="214" customFormat="1" x14ac:dyDescent="0.25">
      <c r="A36" s="228" t="s">
        <v>56</v>
      </c>
      <c r="B36" s="222" t="s">
        <v>24</v>
      </c>
      <c r="C36" s="229"/>
      <c r="D36" s="229"/>
      <c r="E36" s="325">
        <v>1.0999999999999999E-2</v>
      </c>
      <c r="F36" s="239" t="s">
        <v>22</v>
      </c>
      <c r="G36" s="231">
        <v>0.1</v>
      </c>
      <c r="H36" s="232">
        <v>2E-3</v>
      </c>
      <c r="I36" s="229" t="s">
        <v>25</v>
      </c>
      <c r="J36" s="229"/>
      <c r="K36" s="229"/>
      <c r="L36" s="233"/>
      <c r="M36" s="259">
        <v>2E-3</v>
      </c>
      <c r="N36" s="223" t="s">
        <v>25</v>
      </c>
      <c r="O36" s="229"/>
      <c r="P36" s="229"/>
      <c r="Q36" s="233"/>
      <c r="R36" s="259">
        <v>2E-3</v>
      </c>
      <c r="S36" s="223" t="s">
        <v>25</v>
      </c>
      <c r="T36" s="229"/>
      <c r="U36" s="229"/>
      <c r="V36" s="233"/>
      <c r="W36" s="259">
        <v>2E-3</v>
      </c>
      <c r="X36" s="223" t="s">
        <v>25</v>
      </c>
      <c r="Y36" s="229"/>
      <c r="Z36" s="229"/>
      <c r="AA36" s="233"/>
      <c r="AB36" s="259">
        <v>2E-3</v>
      </c>
      <c r="AC36" s="223" t="s">
        <v>25</v>
      </c>
      <c r="AD36" s="229"/>
      <c r="AE36" s="229"/>
      <c r="AF36" s="233"/>
      <c r="AG36" s="301"/>
      <c r="AH36" s="298"/>
      <c r="AI36" s="298"/>
      <c r="AJ36" s="298"/>
      <c r="AK36" s="299"/>
      <c r="AL36" s="259">
        <v>2E-3</v>
      </c>
      <c r="AM36" s="223" t="s">
        <v>25</v>
      </c>
      <c r="AN36" s="229"/>
      <c r="AO36" s="229"/>
      <c r="AP36" s="233"/>
      <c r="AU36" s="77" t="s">
        <v>56</v>
      </c>
    </row>
    <row r="37" spans="1:47" s="214" customFormat="1" x14ac:dyDescent="0.25">
      <c r="A37" s="228" t="s">
        <v>57</v>
      </c>
      <c r="B37" s="222" t="s">
        <v>24</v>
      </c>
      <c r="C37" s="229"/>
      <c r="D37" s="229"/>
      <c r="E37" s="325">
        <v>1E-3</v>
      </c>
      <c r="F37" s="230">
        <v>0.05</v>
      </c>
      <c r="G37" s="231">
        <v>0.01</v>
      </c>
      <c r="H37" s="261">
        <v>2.5000000000000001E-4</v>
      </c>
      <c r="I37" s="229" t="s">
        <v>25</v>
      </c>
      <c r="J37" s="229"/>
      <c r="K37" s="229"/>
      <c r="L37" s="233"/>
      <c r="M37" s="255">
        <v>2.5000000000000001E-4</v>
      </c>
      <c r="N37" s="223" t="s">
        <v>25</v>
      </c>
      <c r="O37" s="229"/>
      <c r="P37" s="229"/>
      <c r="Q37" s="233"/>
      <c r="R37" s="255">
        <v>2.5000000000000001E-4</v>
      </c>
      <c r="S37" s="229" t="s">
        <v>25</v>
      </c>
      <c r="T37" s="229"/>
      <c r="U37" s="229"/>
      <c r="V37" s="233"/>
      <c r="W37" s="255">
        <v>1.8500000000000001E-3</v>
      </c>
      <c r="X37" s="229"/>
      <c r="Y37" s="229"/>
      <c r="Z37" s="229"/>
      <c r="AA37" s="233"/>
      <c r="AB37" s="255">
        <v>2.5000000000000001E-4</v>
      </c>
      <c r="AC37" s="229" t="s">
        <v>25</v>
      </c>
      <c r="AD37" s="229"/>
      <c r="AE37" s="229"/>
      <c r="AF37" s="233"/>
      <c r="AG37" s="307"/>
      <c r="AH37" s="298"/>
      <c r="AI37" s="298"/>
      <c r="AJ37" s="298"/>
      <c r="AK37" s="299"/>
      <c r="AL37" s="255">
        <v>2.5000000000000001E-4</v>
      </c>
      <c r="AM37" s="229" t="s">
        <v>25</v>
      </c>
      <c r="AN37" s="229"/>
      <c r="AO37" s="229"/>
      <c r="AP37" s="233"/>
      <c r="AU37" s="77" t="s">
        <v>57</v>
      </c>
    </row>
    <row r="38" spans="1:47" s="214" customFormat="1" x14ac:dyDescent="0.25">
      <c r="A38" s="228" t="s">
        <v>58</v>
      </c>
      <c r="B38" s="222" t="s">
        <v>24</v>
      </c>
      <c r="C38" s="229"/>
      <c r="D38" s="229"/>
      <c r="E38" s="325">
        <v>8.9999999999999998E-4</v>
      </c>
      <c r="F38" s="239">
        <v>0.1</v>
      </c>
      <c r="G38" s="231">
        <v>0.05</v>
      </c>
      <c r="H38" s="261">
        <v>5.0000000000000002E-5</v>
      </c>
      <c r="I38" s="229" t="s">
        <v>25</v>
      </c>
      <c r="J38" s="229"/>
      <c r="K38" s="229"/>
      <c r="L38" s="233"/>
      <c r="M38" s="255">
        <v>5.0000000000000002E-5</v>
      </c>
      <c r="N38" s="223" t="s">
        <v>25</v>
      </c>
      <c r="O38" s="229"/>
      <c r="P38" s="229"/>
      <c r="Q38" s="233"/>
      <c r="R38" s="255">
        <v>5.0000000000000002E-5</v>
      </c>
      <c r="S38" s="223" t="s">
        <v>25</v>
      </c>
      <c r="T38" s="229"/>
      <c r="U38" s="229"/>
      <c r="V38" s="233"/>
      <c r="W38" s="255">
        <v>5.0000000000000002E-5</v>
      </c>
      <c r="X38" s="223" t="s">
        <v>25</v>
      </c>
      <c r="Y38" s="229"/>
      <c r="Z38" s="229"/>
      <c r="AA38" s="233"/>
      <c r="AB38" s="255">
        <v>5.0000000000000002E-5</v>
      </c>
      <c r="AC38" s="223" t="s">
        <v>25</v>
      </c>
      <c r="AD38" s="229"/>
      <c r="AE38" s="229"/>
      <c r="AF38" s="233"/>
      <c r="AG38" s="307"/>
      <c r="AH38" s="298"/>
      <c r="AI38" s="298"/>
      <c r="AJ38" s="298"/>
      <c r="AK38" s="299"/>
      <c r="AL38" s="255">
        <v>5.0000000000000002E-5</v>
      </c>
      <c r="AM38" s="223" t="s">
        <v>25</v>
      </c>
      <c r="AN38" s="229"/>
      <c r="AO38" s="229"/>
      <c r="AP38" s="233"/>
      <c r="AU38" s="77" t="s">
        <v>58</v>
      </c>
    </row>
    <row r="39" spans="1:47" s="214" customFormat="1" x14ac:dyDescent="0.25">
      <c r="A39" s="228" t="s">
        <v>59</v>
      </c>
      <c r="B39" s="222" t="s">
        <v>24</v>
      </c>
      <c r="C39" s="229"/>
      <c r="D39" s="229"/>
      <c r="E39" s="325">
        <v>1E-3</v>
      </c>
      <c r="F39" s="239">
        <v>2E-3</v>
      </c>
      <c r="G39" s="231">
        <v>2E-3</v>
      </c>
      <c r="H39" s="261">
        <v>1.0000000000000001E-5</v>
      </c>
      <c r="I39" s="229" t="s">
        <v>25</v>
      </c>
      <c r="J39" s="229"/>
      <c r="K39" s="229"/>
      <c r="L39" s="233"/>
      <c r="M39" s="255">
        <v>1.0000000000000001E-5</v>
      </c>
      <c r="N39" s="223" t="s">
        <v>25</v>
      </c>
      <c r="O39" s="229"/>
      <c r="P39" s="229"/>
      <c r="Q39" s="233"/>
      <c r="R39" s="255">
        <v>1.0000000000000001E-5</v>
      </c>
      <c r="S39" s="223" t="s">
        <v>25</v>
      </c>
      <c r="T39" s="229"/>
      <c r="U39" s="229"/>
      <c r="V39" s="233"/>
      <c r="W39" s="255">
        <v>1.0000000000000001E-5</v>
      </c>
      <c r="X39" s="223" t="s">
        <v>25</v>
      </c>
      <c r="Y39" s="229"/>
      <c r="Z39" s="229"/>
      <c r="AA39" s="233"/>
      <c r="AB39" s="255">
        <v>1.0000000000000001E-5</v>
      </c>
      <c r="AC39" s="223" t="s">
        <v>25</v>
      </c>
      <c r="AD39" s="229"/>
      <c r="AE39" s="229"/>
      <c r="AF39" s="233"/>
      <c r="AG39" s="307"/>
      <c r="AH39" s="298"/>
      <c r="AI39" s="298"/>
      <c r="AJ39" s="298"/>
      <c r="AK39" s="299"/>
      <c r="AL39" s="255">
        <v>1.0000000000000001E-5</v>
      </c>
      <c r="AM39" s="223" t="s">
        <v>25</v>
      </c>
      <c r="AN39" s="229"/>
      <c r="AO39" s="229"/>
      <c r="AP39" s="233"/>
      <c r="AU39" s="77" t="s">
        <v>59</v>
      </c>
    </row>
    <row r="40" spans="1:47" s="214" customFormat="1" x14ac:dyDescent="0.25">
      <c r="A40" s="228" t="s">
        <v>60</v>
      </c>
      <c r="B40" s="222" t="s">
        <v>24</v>
      </c>
      <c r="C40" s="229"/>
      <c r="D40" s="229"/>
      <c r="E40" s="325">
        <v>8.9999999999999993E-3</v>
      </c>
      <c r="F40" s="239" t="s">
        <v>22</v>
      </c>
      <c r="G40" s="231" t="s">
        <v>22</v>
      </c>
      <c r="H40" s="234">
        <v>0.01</v>
      </c>
      <c r="I40" s="229"/>
      <c r="J40" s="229"/>
      <c r="K40" s="229"/>
      <c r="L40" s="233"/>
      <c r="M40" s="234">
        <v>0.01</v>
      </c>
      <c r="N40" s="223" t="s">
        <v>25</v>
      </c>
      <c r="O40" s="229"/>
      <c r="P40" s="229"/>
      <c r="Q40" s="233"/>
      <c r="R40" s="234">
        <v>0.01</v>
      </c>
      <c r="S40" s="223" t="s">
        <v>25</v>
      </c>
      <c r="T40" s="229"/>
      <c r="U40" s="229"/>
      <c r="V40" s="233"/>
      <c r="W40" s="234">
        <v>0.01</v>
      </c>
      <c r="X40" s="223" t="s">
        <v>25</v>
      </c>
      <c r="Y40" s="229"/>
      <c r="Z40" s="229"/>
      <c r="AA40" s="233"/>
      <c r="AB40" s="234">
        <v>0.01</v>
      </c>
      <c r="AC40" s="223" t="s">
        <v>25</v>
      </c>
      <c r="AD40" s="229"/>
      <c r="AE40" s="229"/>
      <c r="AF40" s="233"/>
      <c r="AG40" s="300"/>
      <c r="AH40" s="298"/>
      <c r="AI40" s="298"/>
      <c r="AJ40" s="298"/>
      <c r="AK40" s="299"/>
      <c r="AL40" s="234">
        <v>0.01</v>
      </c>
      <c r="AM40" s="223" t="s">
        <v>25</v>
      </c>
      <c r="AN40" s="229"/>
      <c r="AO40" s="229"/>
      <c r="AP40" s="233"/>
      <c r="AU40" s="77" t="s">
        <v>60</v>
      </c>
    </row>
    <row r="41" spans="1:47" s="214" customFormat="1" ht="15.75" thickBot="1" x14ac:dyDescent="0.3">
      <c r="A41" s="243" t="s">
        <v>61</v>
      </c>
      <c r="B41" s="222" t="s">
        <v>24</v>
      </c>
      <c r="C41" s="244"/>
      <c r="D41" s="244"/>
      <c r="E41" s="328">
        <v>3.5999999999999997E-2</v>
      </c>
      <c r="F41" s="245">
        <v>5</v>
      </c>
      <c r="G41" s="246">
        <v>5</v>
      </c>
      <c r="H41" s="262">
        <v>2E-3</v>
      </c>
      <c r="I41" s="263"/>
      <c r="J41" s="263"/>
      <c r="K41" s="263"/>
      <c r="L41" s="264"/>
      <c r="M41" s="265">
        <v>3.0000000000000001E-3</v>
      </c>
      <c r="N41" s="244"/>
      <c r="O41" s="244"/>
      <c r="P41" s="244"/>
      <c r="Q41" s="248"/>
      <c r="R41" s="265">
        <v>3.0000000000000001E-3</v>
      </c>
      <c r="S41" s="229"/>
      <c r="T41" s="244"/>
      <c r="U41" s="244"/>
      <c r="V41" s="248"/>
      <c r="W41" s="265">
        <v>2E-3</v>
      </c>
      <c r="X41" s="244"/>
      <c r="Y41" s="244"/>
      <c r="Z41" s="244"/>
      <c r="AA41" s="248"/>
      <c r="AB41" s="339">
        <v>0.01</v>
      </c>
      <c r="AC41" s="244"/>
      <c r="AD41" s="244"/>
      <c r="AE41" s="244"/>
      <c r="AF41" s="248"/>
      <c r="AG41" s="308"/>
      <c r="AH41" s="303"/>
      <c r="AI41" s="303"/>
      <c r="AJ41" s="303"/>
      <c r="AK41" s="304"/>
      <c r="AL41" s="265">
        <v>3.0000000000000001E-3</v>
      </c>
      <c r="AM41" s="244"/>
      <c r="AN41" s="244"/>
      <c r="AO41" s="244"/>
      <c r="AP41" s="248"/>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70"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222"/>
      <c r="AO43" s="222"/>
      <c r="AP43" s="272"/>
      <c r="AR43" s="101" t="s">
        <v>64</v>
      </c>
      <c r="AT43" s="214"/>
    </row>
    <row r="44" spans="1:47" x14ac:dyDescent="0.25">
      <c r="A44" s="228" t="s">
        <v>66</v>
      </c>
      <c r="B44" s="270"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row>
    <row r="45" spans="1:47" x14ac:dyDescent="0.25">
      <c r="A45" s="228" t="s">
        <v>67</v>
      </c>
      <c r="B45" s="270"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row>
    <row r="46" spans="1:4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70"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row>
    <row r="49" spans="1:46" x14ac:dyDescent="0.25">
      <c r="A49" s="228" t="s">
        <v>70</v>
      </c>
      <c r="B49" s="270"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row>
    <row r="50" spans="1:46" x14ac:dyDescent="0.25">
      <c r="A50" s="228" t="s">
        <v>71</v>
      </c>
      <c r="B50" s="270" t="s">
        <v>202</v>
      </c>
      <c r="C50" s="229"/>
      <c r="D50" s="229"/>
      <c r="E50" s="223" t="s">
        <v>202</v>
      </c>
      <c r="F50" s="239">
        <v>0.2</v>
      </c>
      <c r="G50" s="231" t="s">
        <v>22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271">
        <v>5</v>
      </c>
      <c r="AM50" s="229" t="s">
        <v>25</v>
      </c>
      <c r="AN50" s="267"/>
      <c r="AO50" s="267"/>
      <c r="AP50" s="273"/>
      <c r="AR50" s="123" t="s">
        <v>71</v>
      </c>
      <c r="AT50" s="214"/>
    </row>
    <row r="51" spans="1:46" x14ac:dyDescent="0.25">
      <c r="A51" s="228" t="s">
        <v>72</v>
      </c>
      <c r="B51" s="270"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271">
        <v>0.5</v>
      </c>
      <c r="AM53" s="229" t="s">
        <v>25</v>
      </c>
      <c r="AN53" s="267"/>
      <c r="AO53" s="267"/>
      <c r="AP53" s="273"/>
      <c r="AR53" s="111" t="s">
        <v>74</v>
      </c>
      <c r="AT53" s="214"/>
    </row>
    <row r="54" spans="1:46" x14ac:dyDescent="0.25">
      <c r="A54" s="228" t="s">
        <v>75</v>
      </c>
      <c r="B54" s="270"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271">
        <v>0.6</v>
      </c>
      <c r="AM54" s="229" t="s">
        <v>25</v>
      </c>
      <c r="AN54" s="267"/>
      <c r="AO54" s="267"/>
      <c r="AP54" s="273"/>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row>
    <row r="56" spans="1:46" x14ac:dyDescent="0.25">
      <c r="A56" s="228" t="s">
        <v>77</v>
      </c>
      <c r="B56" s="270"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111" t="s">
        <v>77</v>
      </c>
      <c r="AT56" s="214"/>
    </row>
    <row r="57" spans="1:46" x14ac:dyDescent="0.25">
      <c r="A57" s="228" t="s">
        <v>78</v>
      </c>
      <c r="B57" s="270"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111" t="s">
        <v>78</v>
      </c>
      <c r="AT57" s="214"/>
    </row>
    <row r="58" spans="1:46" x14ac:dyDescent="0.25">
      <c r="A58" s="228" t="s">
        <v>79</v>
      </c>
      <c r="B58" s="270"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111" t="s">
        <v>79</v>
      </c>
      <c r="AT58" s="214"/>
    </row>
    <row r="59" spans="1:46" x14ac:dyDescent="0.25">
      <c r="A59" s="228" t="s">
        <v>80</v>
      </c>
      <c r="B59" s="270"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111" t="s">
        <v>80</v>
      </c>
      <c r="AT59" s="214"/>
    </row>
    <row r="60" spans="1:46" x14ac:dyDescent="0.25">
      <c r="A60" s="228" t="s">
        <v>81</v>
      </c>
      <c r="B60" s="270"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1.69</v>
      </c>
      <c r="X60" s="229"/>
      <c r="Y60" s="267"/>
      <c r="Z60" s="267"/>
      <c r="AA60" s="273"/>
      <c r="AB60" s="271">
        <v>0.01</v>
      </c>
      <c r="AC60" s="229" t="s">
        <v>25</v>
      </c>
      <c r="AD60" s="267"/>
      <c r="AE60" s="267"/>
      <c r="AF60" s="273"/>
      <c r="AG60" s="309"/>
      <c r="AH60" s="298"/>
      <c r="AI60" s="310"/>
      <c r="AJ60" s="310"/>
      <c r="AK60" s="311"/>
      <c r="AL60" s="271">
        <v>0.01</v>
      </c>
      <c r="AM60" s="229" t="s">
        <v>25</v>
      </c>
      <c r="AN60" s="267"/>
      <c r="AO60" s="267"/>
      <c r="AP60" s="273"/>
      <c r="AR60" s="123" t="s">
        <v>81</v>
      </c>
      <c r="AT60" s="214"/>
    </row>
    <row r="61" spans="1:4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111" t="s">
        <v>82</v>
      </c>
      <c r="AT61" s="214"/>
    </row>
    <row r="62" spans="1:4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271">
        <v>0.3</v>
      </c>
      <c r="AM62" s="229" t="s">
        <v>25</v>
      </c>
      <c r="AN62" s="267"/>
      <c r="AO62" s="267"/>
      <c r="AP62" s="273"/>
      <c r="AR62" s="111" t="s">
        <v>83</v>
      </c>
      <c r="AT62" s="214"/>
    </row>
    <row r="63" spans="1:46" x14ac:dyDescent="0.25">
      <c r="A63" s="228" t="s">
        <v>84</v>
      </c>
      <c r="B63" s="270"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111" t="s">
        <v>84</v>
      </c>
      <c r="AT63" s="214"/>
    </row>
    <row r="64" spans="1:46" x14ac:dyDescent="0.25">
      <c r="A64" s="228" t="s">
        <v>85</v>
      </c>
      <c r="B64" s="270"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111" t="s">
        <v>85</v>
      </c>
      <c r="AT64" s="214"/>
    </row>
    <row r="65" spans="1:46" x14ac:dyDescent="0.25">
      <c r="A65" s="228" t="s">
        <v>86</v>
      </c>
      <c r="B65" s="270"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111" t="s">
        <v>86</v>
      </c>
      <c r="AT65" s="214"/>
    </row>
    <row r="66" spans="1:46" x14ac:dyDescent="0.25">
      <c r="A66" s="228" t="s">
        <v>87</v>
      </c>
      <c r="B66" s="270"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271">
        <v>0.3</v>
      </c>
      <c r="AM66" s="229" t="s">
        <v>25</v>
      </c>
      <c r="AN66" s="267"/>
      <c r="AO66" s="267"/>
      <c r="AP66" s="273"/>
      <c r="AR66" s="111" t="s">
        <v>87</v>
      </c>
      <c r="AT66" s="214"/>
    </row>
    <row r="67" spans="1:46" x14ac:dyDescent="0.25">
      <c r="A67" s="228" t="s">
        <v>88</v>
      </c>
      <c r="B67" s="222" t="s">
        <v>24</v>
      </c>
      <c r="C67" s="229"/>
      <c r="D67" s="229"/>
      <c r="E67" s="322">
        <v>1</v>
      </c>
      <c r="F67" s="239">
        <v>100</v>
      </c>
      <c r="G67" s="231" t="s">
        <v>22</v>
      </c>
      <c r="H67" s="278">
        <v>0.2</v>
      </c>
      <c r="I67" s="229" t="s">
        <v>25</v>
      </c>
      <c r="J67" s="267"/>
      <c r="K67" s="267"/>
      <c r="L67" s="273"/>
      <c r="M67" s="294">
        <v>0.49</v>
      </c>
      <c r="N67" s="229"/>
      <c r="O67" s="267"/>
      <c r="P67" s="267"/>
      <c r="Q67" s="273"/>
      <c r="R67" s="294">
        <v>0.38</v>
      </c>
      <c r="S67" s="229"/>
      <c r="T67" s="267"/>
      <c r="U67" s="267"/>
      <c r="V67" s="273"/>
      <c r="W67" s="294">
        <v>2.2799999999999998</v>
      </c>
      <c r="X67" s="229"/>
      <c r="Y67" s="267"/>
      <c r="Z67" s="267"/>
      <c r="AA67" s="273"/>
      <c r="AB67" s="278">
        <v>0.2</v>
      </c>
      <c r="AC67" s="229" t="s">
        <v>25</v>
      </c>
      <c r="AD67" s="267"/>
      <c r="AE67" s="267"/>
      <c r="AF67" s="273"/>
      <c r="AG67" s="312"/>
      <c r="AH67" s="298"/>
      <c r="AI67" s="310"/>
      <c r="AJ67" s="310"/>
      <c r="AK67" s="311"/>
      <c r="AL67" s="278">
        <v>0.2</v>
      </c>
      <c r="AM67" s="229" t="s">
        <v>25</v>
      </c>
      <c r="AN67" s="267"/>
      <c r="AO67" s="267"/>
      <c r="AP67" s="273"/>
      <c r="AR67" s="111" t="s">
        <v>88</v>
      </c>
      <c r="AT67" s="214"/>
    </row>
    <row r="68" spans="1:46" x14ac:dyDescent="0.25">
      <c r="A68" s="228" t="s">
        <v>89</v>
      </c>
      <c r="B68" s="270"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312"/>
      <c r="AH68" s="298"/>
      <c r="AI68" s="310"/>
      <c r="AJ68" s="310"/>
      <c r="AK68" s="311"/>
      <c r="AL68" s="237">
        <v>0.5</v>
      </c>
      <c r="AM68" s="229" t="s">
        <v>25</v>
      </c>
      <c r="AN68" s="267"/>
      <c r="AO68" s="267"/>
      <c r="AP68" s="273"/>
      <c r="AR68" s="123" t="s">
        <v>89</v>
      </c>
      <c r="AT68" s="214"/>
    </row>
    <row r="69" spans="1:46" x14ac:dyDescent="0.25">
      <c r="A69" s="228" t="s">
        <v>90</v>
      </c>
      <c r="B69" s="270"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97"/>
      <c r="AH69" s="298"/>
      <c r="AI69" s="310"/>
      <c r="AJ69" s="310"/>
      <c r="AK69" s="311"/>
      <c r="AL69" s="236">
        <v>1</v>
      </c>
      <c r="AM69" s="229" t="s">
        <v>25</v>
      </c>
      <c r="AN69" s="267"/>
      <c r="AO69" s="267"/>
      <c r="AP69" s="273"/>
      <c r="AR69" s="111" t="s">
        <v>90</v>
      </c>
      <c r="AT69" s="214"/>
    </row>
    <row r="70" spans="1:46" x14ac:dyDescent="0.25">
      <c r="A70" s="228" t="s">
        <v>91</v>
      </c>
      <c r="B70" s="222" t="s">
        <v>24</v>
      </c>
      <c r="C70" s="229"/>
      <c r="D70" s="229"/>
      <c r="E70" s="329">
        <v>2.1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97"/>
      <c r="AH70" s="298"/>
      <c r="AI70" s="310"/>
      <c r="AJ70" s="310"/>
      <c r="AK70" s="311"/>
      <c r="AL70" s="236">
        <v>1</v>
      </c>
      <c r="AM70" s="229" t="s">
        <v>25</v>
      </c>
      <c r="AN70" s="267"/>
      <c r="AO70" s="267"/>
      <c r="AP70" s="273"/>
      <c r="AR70" s="111" t="s">
        <v>91</v>
      </c>
      <c r="AT70" s="214"/>
    </row>
    <row r="71" spans="1:46" x14ac:dyDescent="0.25">
      <c r="A71" s="228" t="s">
        <v>92</v>
      </c>
      <c r="B71" s="270"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97"/>
      <c r="AH71" s="298"/>
      <c r="AI71" s="310"/>
      <c r="AJ71" s="310"/>
      <c r="AK71" s="311"/>
      <c r="AL71" s="236">
        <v>1</v>
      </c>
      <c r="AM71" s="229" t="s">
        <v>25</v>
      </c>
      <c r="AN71" s="267"/>
      <c r="AO71" s="267"/>
      <c r="AP71" s="273"/>
      <c r="AR71" s="111" t="s">
        <v>92</v>
      </c>
      <c r="AT71" s="214"/>
    </row>
    <row r="72" spans="1:46" x14ac:dyDescent="0.25">
      <c r="A72" s="228" t="s">
        <v>93</v>
      </c>
      <c r="B72" s="222" t="s">
        <v>24</v>
      </c>
      <c r="C72" s="229"/>
      <c r="D72" s="229"/>
      <c r="E72" s="322">
        <v>1</v>
      </c>
      <c r="F72" s="239">
        <v>70</v>
      </c>
      <c r="G72" s="231" t="s">
        <v>22</v>
      </c>
      <c r="H72" s="237">
        <v>0.2</v>
      </c>
      <c r="I72" s="229" t="s">
        <v>25</v>
      </c>
      <c r="J72" s="267"/>
      <c r="K72" s="267"/>
      <c r="L72" s="273"/>
      <c r="M72" s="237">
        <v>0.2</v>
      </c>
      <c r="N72" s="229" t="s">
        <v>25</v>
      </c>
      <c r="O72" s="267"/>
      <c r="P72" s="267"/>
      <c r="Q72" s="273"/>
      <c r="R72" s="237">
        <v>0.2</v>
      </c>
      <c r="S72" s="229" t="s">
        <v>25</v>
      </c>
      <c r="T72" s="267"/>
      <c r="U72" s="267"/>
      <c r="V72" s="273"/>
      <c r="W72" s="295">
        <v>0.33</v>
      </c>
      <c r="X72" s="229"/>
      <c r="Y72" s="267"/>
      <c r="Z72" s="267"/>
      <c r="AA72" s="273"/>
      <c r="AB72" s="237">
        <v>0.2</v>
      </c>
      <c r="AC72" s="229" t="s">
        <v>25</v>
      </c>
      <c r="AD72" s="267"/>
      <c r="AE72" s="267"/>
      <c r="AF72" s="273"/>
      <c r="AG72" s="312"/>
      <c r="AH72" s="298"/>
      <c r="AI72" s="310"/>
      <c r="AJ72" s="310"/>
      <c r="AK72" s="311"/>
      <c r="AL72" s="237">
        <v>0.2</v>
      </c>
      <c r="AM72" s="229" t="s">
        <v>25</v>
      </c>
      <c r="AN72" s="267"/>
      <c r="AO72" s="267"/>
      <c r="AP72" s="273"/>
      <c r="AR72" s="123" t="s">
        <v>93</v>
      </c>
      <c r="AT72" s="214"/>
    </row>
    <row r="73" spans="1:46"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279">
        <v>0.2</v>
      </c>
      <c r="AM73" s="229" t="s">
        <v>25</v>
      </c>
      <c r="AN73" s="267"/>
      <c r="AO73" s="267"/>
      <c r="AP73" s="273"/>
      <c r="AR73" s="123" t="s">
        <v>94</v>
      </c>
      <c r="AT73" s="214"/>
    </row>
    <row r="74" spans="1:46" x14ac:dyDescent="0.25">
      <c r="A74" s="228" t="s">
        <v>95</v>
      </c>
      <c r="B74" s="270"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300"/>
      <c r="AH74" s="298"/>
      <c r="AI74" s="310"/>
      <c r="AJ74" s="310"/>
      <c r="AK74" s="311"/>
      <c r="AL74" s="234">
        <v>0.01</v>
      </c>
      <c r="AM74" s="229" t="s">
        <v>25</v>
      </c>
      <c r="AN74" s="267"/>
      <c r="AO74" s="267"/>
      <c r="AP74" s="273"/>
      <c r="AR74" s="123" t="s">
        <v>95</v>
      </c>
      <c r="AT74" s="214"/>
    </row>
    <row r="75" spans="1:4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280">
        <v>1</v>
      </c>
      <c r="AM75" s="229" t="s">
        <v>25</v>
      </c>
      <c r="AN75" s="267"/>
      <c r="AO75" s="267"/>
      <c r="AP75" s="273"/>
      <c r="AR75" s="111" t="s">
        <v>96</v>
      </c>
      <c r="AT75" s="214"/>
    </row>
    <row r="76" spans="1:46" x14ac:dyDescent="0.25">
      <c r="A76" s="228" t="s">
        <v>97</v>
      </c>
      <c r="B76" s="270"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97"/>
      <c r="AH76" s="298"/>
      <c r="AI76" s="310"/>
      <c r="AJ76" s="310"/>
      <c r="AK76" s="311"/>
      <c r="AL76" s="236">
        <v>1</v>
      </c>
      <c r="AM76" s="229" t="s">
        <v>25</v>
      </c>
      <c r="AN76" s="267"/>
      <c r="AO76" s="267"/>
      <c r="AP76" s="273"/>
      <c r="AR76" s="123" t="s">
        <v>97</v>
      </c>
      <c r="AT76" s="214"/>
    </row>
    <row r="77" spans="1:46" x14ac:dyDescent="0.25">
      <c r="A77" s="228" t="s">
        <v>98</v>
      </c>
      <c r="B77" s="270"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97"/>
      <c r="AH77" s="298"/>
      <c r="AI77" s="310"/>
      <c r="AJ77" s="310"/>
      <c r="AK77" s="311"/>
      <c r="AL77" s="236">
        <v>1</v>
      </c>
      <c r="AM77" s="229" t="s">
        <v>25</v>
      </c>
      <c r="AN77" s="267"/>
      <c r="AO77" s="267"/>
      <c r="AP77" s="273"/>
      <c r="AR77" s="123" t="s">
        <v>98</v>
      </c>
      <c r="AT77" s="214"/>
    </row>
    <row r="78" spans="1:4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97"/>
      <c r="AH78" s="298"/>
      <c r="AI78" s="310"/>
      <c r="AJ78" s="310"/>
      <c r="AK78" s="311"/>
      <c r="AL78" s="236">
        <v>2</v>
      </c>
      <c r="AM78" s="229" t="s">
        <v>25</v>
      </c>
      <c r="AN78" s="267"/>
      <c r="AO78" s="267"/>
      <c r="AP78" s="273"/>
      <c r="AR78" s="111" t="s">
        <v>99</v>
      </c>
      <c r="AT78" s="214"/>
    </row>
    <row r="79" spans="1:46" x14ac:dyDescent="0.25">
      <c r="A79" s="228" t="s">
        <v>100</v>
      </c>
      <c r="B79" s="222" t="s">
        <v>24</v>
      </c>
      <c r="C79" s="229"/>
      <c r="D79" s="229"/>
      <c r="E79" s="329">
        <v>1.2</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97"/>
      <c r="AH79" s="298"/>
      <c r="AI79" s="310"/>
      <c r="AJ79" s="310"/>
      <c r="AK79" s="311"/>
      <c r="AL79" s="236">
        <v>1</v>
      </c>
      <c r="AM79" s="229" t="s">
        <v>25</v>
      </c>
      <c r="AN79" s="267"/>
      <c r="AO79" s="267"/>
      <c r="AP79" s="273"/>
      <c r="AR79" s="123" t="s">
        <v>100</v>
      </c>
      <c r="AT79" s="214"/>
    </row>
    <row r="80" spans="1:4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97"/>
      <c r="AH80" s="298"/>
      <c r="AI80" s="310"/>
      <c r="AJ80" s="310"/>
      <c r="AK80" s="311"/>
      <c r="AL80" s="236">
        <v>1</v>
      </c>
      <c r="AM80" s="229" t="s">
        <v>25</v>
      </c>
      <c r="AN80" s="267"/>
      <c r="AO80" s="267"/>
      <c r="AP80" s="273"/>
      <c r="AR80" s="111" t="s">
        <v>101</v>
      </c>
      <c r="AT80" s="214"/>
    </row>
    <row r="81" spans="1:46" x14ac:dyDescent="0.25">
      <c r="A81" s="228" t="s">
        <v>102</v>
      </c>
      <c r="B81" s="270"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312"/>
      <c r="AH81" s="298"/>
      <c r="AI81" s="310"/>
      <c r="AJ81" s="310"/>
      <c r="AK81" s="311"/>
      <c r="AL81" s="237">
        <v>0.8</v>
      </c>
      <c r="AM81" s="229" t="s">
        <v>25</v>
      </c>
      <c r="AN81" s="267"/>
      <c r="AO81" s="267"/>
      <c r="AP81" s="273"/>
      <c r="AR81" s="111" t="s">
        <v>102</v>
      </c>
      <c r="AT81" s="214"/>
    </row>
    <row r="82" spans="1:46" x14ac:dyDescent="0.25">
      <c r="A82" s="228" t="s">
        <v>103</v>
      </c>
      <c r="B82" s="222" t="s">
        <v>24</v>
      </c>
      <c r="C82" s="229"/>
      <c r="D82" s="229"/>
      <c r="E82" s="322">
        <v>1.4</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97"/>
      <c r="AH82" s="298"/>
      <c r="AI82" s="310"/>
      <c r="AJ82" s="310"/>
      <c r="AK82" s="311"/>
      <c r="AL82" s="236">
        <v>1</v>
      </c>
      <c r="AM82" s="229" t="s">
        <v>25</v>
      </c>
      <c r="AN82" s="267"/>
      <c r="AO82" s="267"/>
      <c r="AP82" s="273"/>
      <c r="AR82" s="111" t="s">
        <v>103</v>
      </c>
      <c r="AT82" s="214"/>
    </row>
    <row r="83" spans="1:46" x14ac:dyDescent="0.25">
      <c r="A83" s="228" t="s">
        <v>104</v>
      </c>
      <c r="B83" s="270"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97"/>
      <c r="AH83" s="298"/>
      <c r="AI83" s="310"/>
      <c r="AJ83" s="310"/>
      <c r="AK83" s="311"/>
      <c r="AL83" s="236">
        <v>1</v>
      </c>
      <c r="AM83" s="229" t="s">
        <v>25</v>
      </c>
      <c r="AN83" s="267"/>
      <c r="AO83" s="267"/>
      <c r="AP83" s="273"/>
      <c r="AR83" s="123" t="s">
        <v>104</v>
      </c>
      <c r="AT83" s="214"/>
    </row>
    <row r="84" spans="1:46" x14ac:dyDescent="0.25">
      <c r="A84" s="228" t="s">
        <v>105</v>
      </c>
      <c r="B84" s="270"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312"/>
      <c r="AH84" s="298"/>
      <c r="AI84" s="310"/>
      <c r="AJ84" s="310"/>
      <c r="AK84" s="311"/>
      <c r="AL84" s="237">
        <v>0.2</v>
      </c>
      <c r="AM84" s="229" t="s">
        <v>25</v>
      </c>
      <c r="AN84" s="267"/>
      <c r="AO84" s="267"/>
      <c r="AP84" s="273"/>
      <c r="AR84" s="123" t="s">
        <v>105</v>
      </c>
      <c r="AT84" s="214"/>
    </row>
    <row r="85" spans="1:46" x14ac:dyDescent="0.25">
      <c r="A85" s="228" t="s">
        <v>106</v>
      </c>
      <c r="B85" s="222" t="s">
        <v>24</v>
      </c>
      <c r="C85" s="229"/>
      <c r="D85" s="229"/>
      <c r="E85" s="322">
        <v>5</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97"/>
      <c r="AH85" s="298"/>
      <c r="AI85" s="310"/>
      <c r="AJ85" s="310"/>
      <c r="AK85" s="311"/>
      <c r="AL85" s="236">
        <v>5</v>
      </c>
      <c r="AM85" s="229" t="s">
        <v>25</v>
      </c>
      <c r="AN85" s="267"/>
      <c r="AO85" s="267"/>
      <c r="AP85" s="273"/>
      <c r="AR85" s="123" t="s">
        <v>106</v>
      </c>
      <c r="AT85" s="214"/>
    </row>
    <row r="86" spans="1:4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97"/>
      <c r="AH86" s="298"/>
      <c r="AI86" s="310"/>
      <c r="AJ86" s="310"/>
      <c r="AK86" s="311"/>
      <c r="AL86" s="236">
        <v>1</v>
      </c>
      <c r="AM86" s="229" t="s">
        <v>25</v>
      </c>
      <c r="AN86" s="267"/>
      <c r="AO86" s="267"/>
      <c r="AP86" s="273"/>
      <c r="AR86" s="123" t="s">
        <v>107</v>
      </c>
      <c r="AT86" s="214"/>
    </row>
    <row r="87" spans="1:46" x14ac:dyDescent="0.25">
      <c r="A87" s="228" t="s">
        <v>108</v>
      </c>
      <c r="B87" s="270"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97"/>
      <c r="AH87" s="298"/>
      <c r="AI87" s="310"/>
      <c r="AJ87" s="310"/>
      <c r="AK87" s="311"/>
      <c r="AL87" s="236">
        <v>1</v>
      </c>
      <c r="AM87" s="229" t="s">
        <v>25</v>
      </c>
      <c r="AN87" s="267"/>
      <c r="AO87" s="267"/>
      <c r="AP87" s="273"/>
      <c r="AR87" s="111" t="s">
        <v>108</v>
      </c>
      <c r="AT87" s="214"/>
    </row>
    <row r="88" spans="1:46" x14ac:dyDescent="0.25">
      <c r="A88" s="228" t="s">
        <v>109</v>
      </c>
      <c r="B88" s="270"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97"/>
      <c r="AH88" s="298"/>
      <c r="AI88" s="310"/>
      <c r="AJ88" s="310"/>
      <c r="AK88" s="311"/>
      <c r="AL88" s="236">
        <v>5</v>
      </c>
      <c r="AM88" s="229" t="s">
        <v>25</v>
      </c>
      <c r="AN88" s="267"/>
      <c r="AO88" s="267"/>
      <c r="AP88" s="273"/>
      <c r="AR88" s="111" t="s">
        <v>109</v>
      </c>
      <c r="AT88" s="214"/>
    </row>
    <row r="89" spans="1:46"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283">
        <v>0.03</v>
      </c>
      <c r="S89" s="263"/>
      <c r="T89" s="275"/>
      <c r="U89" s="275"/>
      <c r="V89" s="276"/>
      <c r="W89" s="283">
        <v>0.66</v>
      </c>
      <c r="X89" s="263"/>
      <c r="Y89" s="275"/>
      <c r="Z89" s="275"/>
      <c r="AA89" s="276"/>
      <c r="AB89" s="283">
        <v>0.01</v>
      </c>
      <c r="AC89" s="263" t="s">
        <v>25</v>
      </c>
      <c r="AD89" s="275"/>
      <c r="AE89" s="275"/>
      <c r="AF89" s="276"/>
      <c r="AG89" s="315"/>
      <c r="AH89" s="303"/>
      <c r="AI89" s="316"/>
      <c r="AJ89" s="316"/>
      <c r="AK89" s="317"/>
      <c r="AL89" s="283">
        <v>0.01</v>
      </c>
      <c r="AM89" s="263" t="s">
        <v>25</v>
      </c>
      <c r="AN89" s="275"/>
      <c r="AO89" s="275"/>
      <c r="AP89" s="276"/>
      <c r="AR89" s="130" t="s">
        <v>110</v>
      </c>
      <c r="AT89" s="214"/>
    </row>
    <row r="90" spans="1:46" ht="12.95" customHeight="1" x14ac:dyDescent="0.25">
      <c r="A90" s="139" t="s">
        <v>196</v>
      </c>
      <c r="B90" s="284"/>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6" ht="12.95" customHeight="1" x14ac:dyDescent="0.25">
      <c r="A91" s="139" t="s">
        <v>197</v>
      </c>
      <c r="B91" s="284"/>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6" ht="12.95" customHeight="1" x14ac:dyDescent="0.25">
      <c r="A92" s="139" t="s">
        <v>198</v>
      </c>
      <c r="B92" s="284"/>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6" ht="12.95" customHeight="1" x14ac:dyDescent="0.25">
      <c r="A93" s="139" t="s">
        <v>199</v>
      </c>
      <c r="B93" s="284"/>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6" ht="12.95" customHeight="1" x14ac:dyDescent="0.25">
      <c r="A94" s="139" t="s">
        <v>200</v>
      </c>
      <c r="B94" s="284"/>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6" ht="12.95" customHeight="1" x14ac:dyDescent="0.25">
      <c r="A95" s="293" t="s">
        <v>204</v>
      </c>
      <c r="B95" s="284"/>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6" x14ac:dyDescent="0.25">
      <c r="A96" s="139"/>
      <c r="B96" s="284"/>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B1048558"/>
      <c r="C1048558"/>
      <c r="D1048558"/>
      <c r="E1048558"/>
      <c r="F1048558" s="213"/>
      <c r="S1048558" s="266"/>
      <c r="AQ1048558"/>
      <c r="AR1048558"/>
      <c r="AS1048558"/>
      <c r="AT1048558"/>
      <c r="AU1048558"/>
      <c r="AV1048558"/>
      <c r="AW1048558"/>
      <c r="AX1048558"/>
      <c r="AY1048558"/>
      <c r="AZ1048558"/>
      <c r="BA1048558"/>
      <c r="BB1048558"/>
      <c r="BC1048558"/>
      <c r="BD1048558"/>
    </row>
  </sheetData>
  <mergeCells count="25">
    <mergeCell ref="A1:AP1"/>
    <mergeCell ref="A2:AP2"/>
    <mergeCell ref="B4:B6"/>
    <mergeCell ref="C4:C6"/>
    <mergeCell ref="D4:D6"/>
    <mergeCell ref="E4:E6"/>
    <mergeCell ref="F4:F6"/>
    <mergeCell ref="G4:G6"/>
    <mergeCell ref="H4:AF4"/>
    <mergeCell ref="AG4:AP4"/>
    <mergeCell ref="AL5:AP5"/>
    <mergeCell ref="A7:AP7"/>
    <mergeCell ref="AG8:AK8"/>
    <mergeCell ref="A24:AP24"/>
    <mergeCell ref="H5:L5"/>
    <mergeCell ref="M5:Q5"/>
    <mergeCell ref="R5:V5"/>
    <mergeCell ref="W5:AA5"/>
    <mergeCell ref="AB5:AF5"/>
    <mergeCell ref="AG5:AK5"/>
    <mergeCell ref="A47:AP47"/>
    <mergeCell ref="AG48:AK48"/>
    <mergeCell ref="AG25:AK25"/>
    <mergeCell ref="A42:AP42"/>
    <mergeCell ref="AG43:AK43"/>
  </mergeCells>
  <conditionalFormatting sqref="W18 R18 M18">
    <cfRule type="cellIs" dxfId="19620" priority="700" operator="lessThan">
      <formula>$AS$18</formula>
    </cfRule>
    <cfRule type="cellIs" dxfId="19619" priority="701" operator="greaterThan">
      <formula>$AT$18</formula>
    </cfRule>
    <cfRule type="cellIs" dxfId="19618" priority="702" operator="lessThan">
      <formula>$AQ$18</formula>
    </cfRule>
    <cfRule type="cellIs" dxfId="19617" priority="703" operator="greaterThan">
      <formula>$AR$18</formula>
    </cfRule>
  </conditionalFormatting>
  <conditionalFormatting sqref="AL10 W10 R10 M10">
    <cfRule type="cellIs" dxfId="19616" priority="699" operator="greaterThan">
      <formula>$E$10</formula>
    </cfRule>
  </conditionalFormatting>
  <conditionalFormatting sqref="AL11 W11 R11 M11">
    <cfRule type="cellIs" dxfId="19615" priority="698" operator="greaterThan">
      <formula>$E$11</formula>
    </cfRule>
  </conditionalFormatting>
  <conditionalFormatting sqref="AL12 W12 R12 M12">
    <cfRule type="cellIs" dxfId="19614" priority="697" operator="greaterThan">
      <formula>$E$12</formula>
    </cfRule>
  </conditionalFormatting>
  <conditionalFormatting sqref="AL13 W13 R13 M13">
    <cfRule type="cellIs" dxfId="19613" priority="695" operator="greaterThan">
      <formula>$E$13</formula>
    </cfRule>
    <cfRule type="cellIs" dxfId="19612" priority="696" operator="greaterThan">
      <formula>$G$13</formula>
    </cfRule>
  </conditionalFormatting>
  <conditionalFormatting sqref="AL14 W14 R14 M14">
    <cfRule type="cellIs" dxfId="19611" priority="693" operator="greaterThan">
      <formula>$E$14</formula>
    </cfRule>
    <cfRule type="cellIs" dxfId="19610" priority="694" operator="greaterThan">
      <formula>$G$14</formula>
    </cfRule>
  </conditionalFormatting>
  <conditionalFormatting sqref="AL15 W15 R15 M15">
    <cfRule type="cellIs" dxfId="19609" priority="692" operator="greaterThan">
      <formula>$E$15</formula>
    </cfRule>
  </conditionalFormatting>
  <conditionalFormatting sqref="AL16 W16 R16 M16">
    <cfRule type="cellIs" dxfId="19608" priority="691" operator="greaterThan">
      <formula>$E$16</formula>
    </cfRule>
  </conditionalFormatting>
  <conditionalFormatting sqref="AL16 W16 R16 M16">
    <cfRule type="cellIs" dxfId="19607" priority="690" operator="greaterThan">
      <formula>$G$16</formula>
    </cfRule>
  </conditionalFormatting>
  <conditionalFormatting sqref="AL17 W17 R17 M17">
    <cfRule type="cellIs" dxfId="19606" priority="688" operator="greaterThan">
      <formula>$E$17</formula>
    </cfRule>
  </conditionalFormatting>
  <conditionalFormatting sqref="AL17 W17 R17 M17">
    <cfRule type="cellIs" dxfId="19605" priority="689" operator="greaterThan">
      <formula>$G$17</formula>
    </cfRule>
  </conditionalFormatting>
  <conditionalFormatting sqref="AL19 W19 R19 M19">
    <cfRule type="cellIs" dxfId="19604" priority="687" operator="greaterThan">
      <formula>$E$19</formula>
    </cfRule>
  </conditionalFormatting>
  <conditionalFormatting sqref="AL20 W20 R20 M20">
    <cfRule type="cellIs" dxfId="19603" priority="685" operator="greaterThan">
      <formula>$E$20</formula>
    </cfRule>
    <cfRule type="cellIs" dxfId="19602" priority="686" operator="greaterThan">
      <formula>$G$20</formula>
    </cfRule>
  </conditionalFormatting>
  <conditionalFormatting sqref="AL21 W21 R21 M21">
    <cfRule type="cellIs" dxfId="19601" priority="683" operator="greaterThan">
      <formula>$E$21</formula>
    </cfRule>
    <cfRule type="cellIs" dxfId="19600" priority="684" operator="greaterThan">
      <formula>$G$21</formula>
    </cfRule>
  </conditionalFormatting>
  <conditionalFormatting sqref="AL22 W22 R22 M22">
    <cfRule type="cellIs" dxfId="19599" priority="681" operator="greaterThan">
      <formula>$E$22</formula>
    </cfRule>
    <cfRule type="cellIs" dxfId="19598" priority="682" operator="greaterThan">
      <formula>$G$22</formula>
    </cfRule>
  </conditionalFormatting>
  <conditionalFormatting sqref="AL23 W23 R23 M23">
    <cfRule type="cellIs" dxfId="19597" priority="680" operator="greaterThan">
      <formula>$E$23</formula>
    </cfRule>
  </conditionalFormatting>
  <conditionalFormatting sqref="W9 R9 M9">
    <cfRule type="cellIs" dxfId="19596" priority="679" operator="greaterThan">
      <formula>$E$9</formula>
    </cfRule>
  </conditionalFormatting>
  <conditionalFormatting sqref="AL18">
    <cfRule type="cellIs" dxfId="19595" priority="675" operator="lessThan">
      <formula>$AS$18</formula>
    </cfRule>
    <cfRule type="cellIs" dxfId="19594" priority="676" operator="greaterThan">
      <formula>$AT$18</formula>
    </cfRule>
    <cfRule type="cellIs" dxfId="19593" priority="677" operator="lessThan">
      <formula>$AQ$18</formula>
    </cfRule>
    <cfRule type="cellIs" dxfId="19592" priority="678" operator="greaterThan">
      <formula>$AR$18</formula>
    </cfRule>
  </conditionalFormatting>
  <conditionalFormatting sqref="M26">
    <cfRule type="cellIs" dxfId="19591" priority="673" operator="greaterThan">
      <formula>$E$26</formula>
    </cfRule>
    <cfRule type="cellIs" dxfId="19590" priority="674" operator="greaterThan">
      <formula>$G$26</formula>
    </cfRule>
  </conditionalFormatting>
  <conditionalFormatting sqref="M25">
    <cfRule type="cellIs" dxfId="19589" priority="671" operator="greaterThan">
      <formula>$E$25</formula>
    </cfRule>
    <cfRule type="cellIs" dxfId="19588" priority="672" operator="greaterThan">
      <formula>$G$25</formula>
    </cfRule>
  </conditionalFormatting>
  <conditionalFormatting sqref="M27">
    <cfRule type="cellIs" dxfId="19587" priority="669" operator="greaterThan">
      <formula>$E$27</formula>
    </cfRule>
    <cfRule type="cellIs" dxfId="19586" priority="670" operator="greaterThan">
      <formula>$G$27</formula>
    </cfRule>
  </conditionalFormatting>
  <conditionalFormatting sqref="M28">
    <cfRule type="cellIs" dxfId="19585" priority="667" operator="greaterThan">
      <formula>$E$28</formula>
    </cfRule>
    <cfRule type="cellIs" dxfId="19584" priority="668" operator="greaterThan">
      <formula>$G$28</formula>
    </cfRule>
  </conditionalFormatting>
  <conditionalFormatting sqref="M29">
    <cfRule type="cellIs" dxfId="19583" priority="644" operator="greaterThan">
      <formula>$E$29</formula>
    </cfRule>
  </conditionalFormatting>
  <conditionalFormatting sqref="M31">
    <cfRule type="cellIs" dxfId="19582" priority="663" operator="greaterThan">
      <formula>$E$31</formula>
    </cfRule>
  </conditionalFormatting>
  <conditionalFormatting sqref="M32">
    <cfRule type="cellIs" dxfId="19581" priority="661" operator="greaterThan">
      <formula>$E$32</formula>
    </cfRule>
    <cfRule type="cellIs" dxfId="19580" priority="662" operator="greaterThan">
      <formula>$G$32</formula>
    </cfRule>
  </conditionalFormatting>
  <conditionalFormatting sqref="M33">
    <cfRule type="cellIs" dxfId="19579" priority="659" operator="greaterThan">
      <formula>$E$33</formula>
    </cfRule>
    <cfRule type="cellIs" dxfId="19578" priority="660" operator="greaterThan">
      <formula>$G$33</formula>
    </cfRule>
  </conditionalFormatting>
  <conditionalFormatting sqref="M34">
    <cfRule type="cellIs" dxfId="19577" priority="656" operator="greaterThan">
      <formula>$E$34</formula>
    </cfRule>
    <cfRule type="cellIs" dxfId="19576" priority="657" operator="greaterThan">
      <formula>$G$34</formula>
    </cfRule>
    <cfRule type="cellIs" dxfId="19575" priority="658" operator="greaterThan">
      <formula>$F$34</formula>
    </cfRule>
  </conditionalFormatting>
  <conditionalFormatting sqref="M35">
    <cfRule type="cellIs" dxfId="19574" priority="654" operator="greaterThan">
      <formula>$E$35</formula>
    </cfRule>
    <cfRule type="cellIs" dxfId="19573" priority="655" operator="greaterThan">
      <formula>$G$35</formula>
    </cfRule>
  </conditionalFormatting>
  <conditionalFormatting sqref="M36">
    <cfRule type="cellIs" dxfId="19572" priority="652" operator="greaterThan">
      <formula>$E$36</formula>
    </cfRule>
    <cfRule type="cellIs" dxfId="19571" priority="653" operator="greaterThan">
      <formula>$G$36</formula>
    </cfRule>
  </conditionalFormatting>
  <conditionalFormatting sqref="M37">
    <cfRule type="cellIs" dxfId="19570" priority="651" operator="greaterThan">
      <formula>$E$37</formula>
    </cfRule>
  </conditionalFormatting>
  <conditionalFormatting sqref="M38">
    <cfRule type="cellIs" dxfId="19569" priority="649" operator="greaterThan">
      <formula>$E$38</formula>
    </cfRule>
    <cfRule type="cellIs" dxfId="19568" priority="650" operator="greaterThan">
      <formula>$G$38</formula>
    </cfRule>
  </conditionalFormatting>
  <conditionalFormatting sqref="M39">
    <cfRule type="cellIs" dxfId="19567" priority="647" operator="greaterThan">
      <formula>$E$39</formula>
    </cfRule>
    <cfRule type="cellIs" dxfId="19566" priority="648" operator="greaterThan">
      <formula>$G$39</formula>
    </cfRule>
  </conditionalFormatting>
  <conditionalFormatting sqref="M41">
    <cfRule type="cellIs" dxfId="19565" priority="645" operator="greaterThan">
      <formula>$E$41</formula>
    </cfRule>
    <cfRule type="cellIs" dxfId="19564" priority="646" operator="greaterThan">
      <formula>$G$41</formula>
    </cfRule>
  </conditionalFormatting>
  <conditionalFormatting sqref="M29">
    <cfRule type="cellIs" dxfId="19563" priority="666" operator="greaterThan">
      <formula>$G$29</formula>
    </cfRule>
  </conditionalFormatting>
  <conditionalFormatting sqref="M37">
    <cfRule type="cellIs" dxfId="19562" priority="643" operator="greaterThan">
      <formula>$G$37</formula>
    </cfRule>
  </conditionalFormatting>
  <conditionalFormatting sqref="W26 R26">
    <cfRule type="cellIs" dxfId="19561" priority="641" operator="greaterThan">
      <formula>$E$26</formula>
    </cfRule>
    <cfRule type="cellIs" dxfId="19560" priority="642" operator="greaterThan">
      <formula>$G$26</formula>
    </cfRule>
  </conditionalFormatting>
  <conditionalFormatting sqref="W25 R25">
    <cfRule type="cellIs" dxfId="19559" priority="639" operator="greaterThan">
      <formula>$E$25</formula>
    </cfRule>
    <cfRule type="cellIs" dxfId="19558" priority="640" operator="greaterThan">
      <formula>$G$25</formula>
    </cfRule>
  </conditionalFormatting>
  <conditionalFormatting sqref="W27 R27">
    <cfRule type="cellIs" dxfId="19557" priority="637" operator="greaterThan">
      <formula>$E$27</formula>
    </cfRule>
    <cfRule type="cellIs" dxfId="19556" priority="638" operator="greaterThan">
      <formula>$G$27</formula>
    </cfRule>
  </conditionalFormatting>
  <conditionalFormatting sqref="W28 R28">
    <cfRule type="cellIs" dxfId="19555" priority="635" operator="greaterThan">
      <formula>$E$28</formula>
    </cfRule>
    <cfRule type="cellIs" dxfId="19554" priority="636" operator="greaterThan">
      <formula>$G$28</formula>
    </cfRule>
  </conditionalFormatting>
  <conditionalFormatting sqref="W29 R29">
    <cfRule type="cellIs" dxfId="19553" priority="612" operator="greaterThan">
      <formula>$E$29</formula>
    </cfRule>
  </conditionalFormatting>
  <conditionalFormatting sqref="W31 R31">
    <cfRule type="cellIs" dxfId="19552" priority="631" operator="greaterThan">
      <formula>$E$31</formula>
    </cfRule>
  </conditionalFormatting>
  <conditionalFormatting sqref="W32 R32">
    <cfRule type="cellIs" dxfId="19551" priority="629" operator="greaterThan">
      <formula>$E$32</formula>
    </cfRule>
    <cfRule type="cellIs" dxfId="19550" priority="630" operator="greaterThan">
      <formula>$G$32</formula>
    </cfRule>
  </conditionalFormatting>
  <conditionalFormatting sqref="W33 R33">
    <cfRule type="cellIs" dxfId="19549" priority="627" operator="greaterThan">
      <formula>$E$33</formula>
    </cfRule>
    <cfRule type="cellIs" dxfId="19548" priority="628" operator="greaterThan">
      <formula>$G$33</formula>
    </cfRule>
  </conditionalFormatting>
  <conditionalFormatting sqref="W34 R34">
    <cfRule type="cellIs" dxfId="19547" priority="624" operator="greaterThan">
      <formula>$E$34</formula>
    </cfRule>
    <cfRule type="cellIs" dxfId="19546" priority="625" operator="greaterThan">
      <formula>$G$34</formula>
    </cfRule>
    <cfRule type="cellIs" dxfId="19545" priority="626" operator="greaterThan">
      <formula>$F$34</formula>
    </cfRule>
  </conditionalFormatting>
  <conditionalFormatting sqref="W35 R35">
    <cfRule type="cellIs" dxfId="19544" priority="622" operator="greaterThan">
      <formula>$E$35</formula>
    </cfRule>
    <cfRule type="cellIs" dxfId="19543" priority="623" operator="greaterThan">
      <formula>$G$35</formula>
    </cfRule>
  </conditionalFormatting>
  <conditionalFormatting sqref="W36 R36">
    <cfRule type="cellIs" dxfId="19542" priority="620" operator="greaterThan">
      <formula>$E$36</formula>
    </cfRule>
    <cfRule type="cellIs" dxfId="19541" priority="621" operator="greaterThan">
      <formula>$G$36</formula>
    </cfRule>
  </conditionalFormatting>
  <conditionalFormatting sqref="W37 R37">
    <cfRule type="cellIs" dxfId="19540" priority="619" operator="greaterThan">
      <formula>$E$37</formula>
    </cfRule>
  </conditionalFormatting>
  <conditionalFormatting sqref="W38 R38">
    <cfRule type="cellIs" dxfId="19539" priority="617" operator="greaterThan">
      <formula>$E$38</formula>
    </cfRule>
    <cfRule type="cellIs" dxfId="19538" priority="618" operator="greaterThan">
      <formula>$G$38</formula>
    </cfRule>
  </conditionalFormatting>
  <conditionalFormatting sqref="W39 R39">
    <cfRule type="cellIs" dxfId="19537" priority="615" operator="greaterThan">
      <formula>$E$39</formula>
    </cfRule>
    <cfRule type="cellIs" dxfId="19536" priority="616" operator="greaterThan">
      <formula>$G$39</formula>
    </cfRule>
  </conditionalFormatting>
  <conditionalFormatting sqref="W41 R41">
    <cfRule type="cellIs" dxfId="19535" priority="613" operator="greaterThan">
      <formula>$E$41</formula>
    </cfRule>
    <cfRule type="cellIs" dxfId="19534" priority="614" operator="greaterThan">
      <formula>$G$41</formula>
    </cfRule>
  </conditionalFormatting>
  <conditionalFormatting sqref="W29 R29">
    <cfRule type="cellIs" dxfId="19533" priority="634" operator="greaterThan">
      <formula>$G$29</formula>
    </cfRule>
  </conditionalFormatting>
  <conditionalFormatting sqref="W37 R37">
    <cfRule type="cellIs" dxfId="19532" priority="611" operator="greaterThan">
      <formula>$G$37</formula>
    </cfRule>
  </conditionalFormatting>
  <conditionalFormatting sqref="AG10">
    <cfRule type="cellIs" dxfId="19531" priority="610" operator="greaterThan">
      <formula>$E$10</formula>
    </cfRule>
  </conditionalFormatting>
  <conditionalFormatting sqref="AG11">
    <cfRule type="cellIs" dxfId="19530" priority="609" operator="greaterThan">
      <formula>$E$11</formula>
    </cfRule>
  </conditionalFormatting>
  <conditionalFormatting sqref="AG12">
    <cfRule type="cellIs" dxfId="19529" priority="608" operator="greaterThan">
      <formula>$E$12</formula>
    </cfRule>
  </conditionalFormatting>
  <conditionalFormatting sqref="AG13">
    <cfRule type="cellIs" dxfId="19528" priority="606" operator="greaterThan">
      <formula>$E$13</formula>
    </cfRule>
    <cfRule type="cellIs" dxfId="19527" priority="607" operator="greaterThan">
      <formula>$G$13</formula>
    </cfRule>
  </conditionalFormatting>
  <conditionalFormatting sqref="AG14">
    <cfRule type="cellIs" dxfId="19526" priority="604" operator="greaterThan">
      <formula>$E$14</formula>
    </cfRule>
    <cfRule type="cellIs" dxfId="19525" priority="605" operator="greaterThan">
      <formula>$G$14</formula>
    </cfRule>
  </conditionalFormatting>
  <conditionalFormatting sqref="AG15">
    <cfRule type="cellIs" dxfId="19524" priority="603" operator="greaterThan">
      <formula>$E$15</formula>
    </cfRule>
  </conditionalFormatting>
  <conditionalFormatting sqref="AG16">
    <cfRule type="cellIs" dxfId="19523" priority="602" operator="greaterThan">
      <formula>$E$16</formula>
    </cfRule>
  </conditionalFormatting>
  <conditionalFormatting sqref="AG16">
    <cfRule type="cellIs" dxfId="19522" priority="601" operator="greaterThan">
      <formula>$G$16</formula>
    </cfRule>
  </conditionalFormatting>
  <conditionalFormatting sqref="AG17">
    <cfRule type="cellIs" dxfId="19521" priority="599" operator="greaterThan">
      <formula>$E$17</formula>
    </cfRule>
  </conditionalFormatting>
  <conditionalFormatting sqref="AG17">
    <cfRule type="cellIs" dxfId="19520" priority="600" operator="greaterThan">
      <formula>$G$17</formula>
    </cfRule>
  </conditionalFormatting>
  <conditionalFormatting sqref="AG19">
    <cfRule type="cellIs" dxfId="19519" priority="598" operator="greaterThan">
      <formula>$E$19</formula>
    </cfRule>
  </conditionalFormatting>
  <conditionalFormatting sqref="AG20">
    <cfRule type="cellIs" dxfId="19518" priority="596" operator="greaterThan">
      <formula>$E$20</formula>
    </cfRule>
    <cfRule type="cellIs" dxfId="19517" priority="597" operator="greaterThan">
      <formula>$G$20</formula>
    </cfRule>
  </conditionalFormatting>
  <conditionalFormatting sqref="AG21">
    <cfRule type="cellIs" dxfId="19516" priority="594" operator="greaterThan">
      <formula>$E$21</formula>
    </cfRule>
    <cfRule type="cellIs" dxfId="19515" priority="595" operator="greaterThan">
      <formula>$G$21</formula>
    </cfRule>
  </conditionalFormatting>
  <conditionalFormatting sqref="AG22">
    <cfRule type="cellIs" dxfId="19514" priority="592" operator="greaterThan">
      <formula>$E$22</formula>
    </cfRule>
    <cfRule type="cellIs" dxfId="19513" priority="593" operator="greaterThan">
      <formula>$G$22</formula>
    </cfRule>
  </conditionalFormatting>
  <conditionalFormatting sqref="AG23">
    <cfRule type="cellIs" dxfId="19512" priority="591" operator="greaterThan">
      <formula>$E$23</formula>
    </cfRule>
  </conditionalFormatting>
  <conditionalFormatting sqref="AG9">
    <cfRule type="cellIs" dxfId="19511" priority="590" operator="greaterThan">
      <formula>$E$9</formula>
    </cfRule>
  </conditionalFormatting>
  <conditionalFormatting sqref="AG18">
    <cfRule type="cellIs" dxfId="19510" priority="586" operator="lessThan">
      <formula>$AS$18</formula>
    </cfRule>
    <cfRule type="cellIs" dxfId="19509" priority="587" operator="greaterThan">
      <formula>$AT$18</formula>
    </cfRule>
    <cfRule type="cellIs" dxfId="19508" priority="588" operator="lessThan">
      <formula>$AQ$18</formula>
    </cfRule>
    <cfRule type="cellIs" dxfId="19507" priority="589" operator="greaterThan">
      <formula>$AR$18</formula>
    </cfRule>
  </conditionalFormatting>
  <conditionalFormatting sqref="H18">
    <cfRule type="cellIs" dxfId="19506" priority="582" operator="lessThan">
      <formula>$AS$18</formula>
    </cfRule>
    <cfRule type="cellIs" dxfId="19505" priority="583" operator="greaterThan">
      <formula>$AT$18</formula>
    </cfRule>
    <cfRule type="cellIs" dxfId="19504" priority="584" operator="lessThan">
      <formula>$AQ$18</formula>
    </cfRule>
    <cfRule type="cellIs" dxfId="19503" priority="585" operator="greaterThan">
      <formula>$AR$18</formula>
    </cfRule>
  </conditionalFormatting>
  <conditionalFormatting sqref="H10">
    <cfRule type="cellIs" dxfId="19502" priority="581" operator="greaterThan">
      <formula>$E$10</formula>
    </cfRule>
  </conditionalFormatting>
  <conditionalFormatting sqref="H11">
    <cfRule type="cellIs" dxfId="19501" priority="580" operator="greaterThan">
      <formula>$E$11</formula>
    </cfRule>
  </conditionalFormatting>
  <conditionalFormatting sqref="H12">
    <cfRule type="cellIs" dxfId="19500" priority="579" operator="greaterThan">
      <formula>$E$12</formula>
    </cfRule>
  </conditionalFormatting>
  <conditionalFormatting sqref="H13">
    <cfRule type="cellIs" dxfId="19499" priority="577" operator="greaterThan">
      <formula>$E$13</formula>
    </cfRule>
    <cfRule type="cellIs" dxfId="19498" priority="578" operator="greaterThan">
      <formula>$G$13</formula>
    </cfRule>
  </conditionalFormatting>
  <conditionalFormatting sqref="H14">
    <cfRule type="cellIs" dxfId="19497" priority="575" operator="greaterThan">
      <formula>$E$14</formula>
    </cfRule>
    <cfRule type="cellIs" dxfId="19496" priority="576" operator="greaterThan">
      <formula>$G$14</formula>
    </cfRule>
  </conditionalFormatting>
  <conditionalFormatting sqref="H15">
    <cfRule type="cellIs" dxfId="19495" priority="574" operator="greaterThan">
      <formula>$E$15</formula>
    </cfRule>
  </conditionalFormatting>
  <conditionalFormatting sqref="H16">
    <cfRule type="cellIs" dxfId="19494" priority="573" operator="greaterThan">
      <formula>$E$16</formula>
    </cfRule>
  </conditionalFormatting>
  <conditionalFormatting sqref="H16">
    <cfRule type="cellIs" dxfId="19493" priority="572" operator="greaterThan">
      <formula>$G$16</formula>
    </cfRule>
  </conditionalFormatting>
  <conditionalFormatting sqref="H17">
    <cfRule type="cellIs" dxfId="19492" priority="570" operator="greaterThan">
      <formula>$E$17</formula>
    </cfRule>
  </conditionalFormatting>
  <conditionalFormatting sqref="H17">
    <cfRule type="cellIs" dxfId="19491" priority="571" operator="greaterThan">
      <formula>$G$17</formula>
    </cfRule>
  </conditionalFormatting>
  <conditionalFormatting sqref="H19">
    <cfRule type="cellIs" dxfId="19490" priority="569" operator="greaterThan">
      <formula>$E$19</formula>
    </cfRule>
  </conditionalFormatting>
  <conditionalFormatting sqref="H20">
    <cfRule type="cellIs" dxfId="19489" priority="567" operator="greaterThan">
      <formula>$E$20</formula>
    </cfRule>
    <cfRule type="cellIs" dxfId="19488" priority="568" operator="greaterThan">
      <formula>$G$20</formula>
    </cfRule>
  </conditionalFormatting>
  <conditionalFormatting sqref="H21">
    <cfRule type="cellIs" dxfId="19487" priority="565" operator="greaterThan">
      <formula>$E$21</formula>
    </cfRule>
    <cfRule type="cellIs" dxfId="19486" priority="566" operator="greaterThan">
      <formula>$G$21</formula>
    </cfRule>
  </conditionalFormatting>
  <conditionalFormatting sqref="H22">
    <cfRule type="cellIs" dxfId="19485" priority="563" operator="greaterThan">
      <formula>$E$22</formula>
    </cfRule>
    <cfRule type="cellIs" dxfId="19484" priority="564" operator="greaterThan">
      <formula>$G$22</formula>
    </cfRule>
  </conditionalFormatting>
  <conditionalFormatting sqref="H23">
    <cfRule type="cellIs" dxfId="19483" priority="562" operator="greaterThan">
      <formula>$E$23</formula>
    </cfRule>
  </conditionalFormatting>
  <conditionalFormatting sqref="H8">
    <cfRule type="cellIs" dxfId="19482" priority="561" operator="greaterThan">
      <formula>$E$8</formula>
    </cfRule>
  </conditionalFormatting>
  <conditionalFormatting sqref="H9">
    <cfRule type="cellIs" dxfId="19481" priority="560" operator="greaterThan">
      <formula>$E$9</formula>
    </cfRule>
  </conditionalFormatting>
  <conditionalFormatting sqref="H26">
    <cfRule type="cellIs" dxfId="19480" priority="558" operator="greaterThan">
      <formula>$E$26</formula>
    </cfRule>
    <cfRule type="cellIs" dxfId="19479" priority="559" operator="greaterThan">
      <formula>$G$26</formula>
    </cfRule>
  </conditionalFormatting>
  <conditionalFormatting sqref="H25">
    <cfRule type="cellIs" dxfId="19478" priority="556" operator="greaterThan">
      <formula>$E$25</formula>
    </cfRule>
    <cfRule type="cellIs" dxfId="19477" priority="557" operator="greaterThan">
      <formula>$G$25</formula>
    </cfRule>
  </conditionalFormatting>
  <conditionalFormatting sqref="H27">
    <cfRule type="cellIs" dxfId="19476" priority="554" operator="greaterThan">
      <formula>$E$27</formula>
    </cfRule>
    <cfRule type="cellIs" dxfId="19475" priority="555" operator="greaterThan">
      <formula>$G$27</formula>
    </cfRule>
  </conditionalFormatting>
  <conditionalFormatting sqref="H28">
    <cfRule type="cellIs" dxfId="19474" priority="552" operator="greaterThan">
      <formula>$E$28</formula>
    </cfRule>
    <cfRule type="cellIs" dxfId="19473" priority="553" operator="greaterThan">
      <formula>$G$28</formula>
    </cfRule>
  </conditionalFormatting>
  <conditionalFormatting sqref="H29">
    <cfRule type="cellIs" dxfId="19472" priority="529" operator="greaterThan">
      <formula>$E$29</formula>
    </cfRule>
  </conditionalFormatting>
  <conditionalFormatting sqref="H31">
    <cfRule type="cellIs" dxfId="19471" priority="548" operator="greaterThan">
      <formula>$E$31</formula>
    </cfRule>
  </conditionalFormatting>
  <conditionalFormatting sqref="H32">
    <cfRule type="cellIs" dxfId="19470" priority="546" operator="greaterThan">
      <formula>$E$32</formula>
    </cfRule>
    <cfRule type="cellIs" dxfId="19469" priority="547" operator="greaterThan">
      <formula>$G$32</formula>
    </cfRule>
  </conditionalFormatting>
  <conditionalFormatting sqref="H33">
    <cfRule type="cellIs" dxfId="19468" priority="544" operator="greaterThan">
      <formula>$E$33</formula>
    </cfRule>
    <cfRule type="cellIs" dxfId="19467" priority="545" operator="greaterThan">
      <formula>$G$33</formula>
    </cfRule>
  </conditionalFormatting>
  <conditionalFormatting sqref="H34">
    <cfRule type="cellIs" dxfId="19466" priority="541" operator="greaterThan">
      <formula>$E$34</formula>
    </cfRule>
    <cfRule type="cellIs" dxfId="19465" priority="542" operator="greaterThan">
      <formula>$G$34</formula>
    </cfRule>
    <cfRule type="cellIs" dxfId="19464" priority="543" operator="greaterThan">
      <formula>$F$34</formula>
    </cfRule>
  </conditionalFormatting>
  <conditionalFormatting sqref="H35">
    <cfRule type="cellIs" dxfId="19463" priority="539" operator="greaterThan">
      <formula>$E$35</formula>
    </cfRule>
    <cfRule type="cellIs" dxfId="19462" priority="540" operator="greaterThan">
      <formula>$G$35</formula>
    </cfRule>
  </conditionalFormatting>
  <conditionalFormatting sqref="H36">
    <cfRule type="cellIs" dxfId="19461" priority="537" operator="greaterThan">
      <formula>$E$36</formula>
    </cfRule>
    <cfRule type="cellIs" dxfId="19460" priority="538" operator="greaterThan">
      <formula>$G$36</formula>
    </cfRule>
  </conditionalFormatting>
  <conditionalFormatting sqref="H37">
    <cfRule type="cellIs" dxfId="19459" priority="536" operator="greaterThan">
      <formula>$E$37</formula>
    </cfRule>
  </conditionalFormatting>
  <conditionalFormatting sqref="H38">
    <cfRule type="cellIs" dxfId="19458" priority="534" operator="greaterThan">
      <formula>$E$38</formula>
    </cfRule>
    <cfRule type="cellIs" dxfId="19457" priority="535" operator="greaterThan">
      <formula>$G$38</formula>
    </cfRule>
  </conditionalFormatting>
  <conditionalFormatting sqref="H39">
    <cfRule type="cellIs" dxfId="19456" priority="532" operator="greaterThan">
      <formula>$E$39</formula>
    </cfRule>
    <cfRule type="cellIs" dxfId="19455" priority="533" operator="greaterThan">
      <formula>$G$39</formula>
    </cfRule>
  </conditionalFormatting>
  <conditionalFormatting sqref="H41">
    <cfRule type="cellIs" dxfId="19454" priority="530" operator="greaterThan">
      <formula>$E$41</formula>
    </cfRule>
    <cfRule type="cellIs" dxfId="19453" priority="531" operator="greaterThan">
      <formula>$G$41</formula>
    </cfRule>
  </conditionalFormatting>
  <conditionalFormatting sqref="H29">
    <cfRule type="cellIs" dxfId="19452" priority="551" operator="greaterThan">
      <formula>$G$29</formula>
    </cfRule>
  </conditionalFormatting>
  <conditionalFormatting sqref="H37">
    <cfRule type="cellIs" dxfId="19451" priority="528" operator="greaterThan">
      <formula>$G$37</formula>
    </cfRule>
  </conditionalFormatting>
  <conditionalFormatting sqref="AG26">
    <cfRule type="cellIs" dxfId="19450" priority="526" operator="greaterThan">
      <formula>$E$26</formula>
    </cfRule>
    <cfRule type="cellIs" dxfId="19449" priority="527" operator="greaterThan">
      <formula>$G$26</formula>
    </cfRule>
  </conditionalFormatting>
  <conditionalFormatting sqref="AG27">
    <cfRule type="cellIs" dxfId="19448" priority="524" operator="greaterThan">
      <formula>$E$27</formula>
    </cfRule>
    <cfRule type="cellIs" dxfId="19447" priority="525" operator="greaterThan">
      <formula>$G$27</formula>
    </cfRule>
  </conditionalFormatting>
  <conditionalFormatting sqref="AG28">
    <cfRule type="cellIs" dxfId="19446" priority="522" operator="greaterThan">
      <formula>$E$28</formula>
    </cfRule>
    <cfRule type="cellIs" dxfId="19445" priority="523" operator="greaterThan">
      <formula>$G$28</formula>
    </cfRule>
  </conditionalFormatting>
  <conditionalFormatting sqref="AG31">
    <cfRule type="cellIs" dxfId="19444" priority="519" operator="greaterThan">
      <formula>$E$31</formula>
    </cfRule>
  </conditionalFormatting>
  <conditionalFormatting sqref="AG32">
    <cfRule type="cellIs" dxfId="19443" priority="517" operator="greaterThan">
      <formula>$E$32</formula>
    </cfRule>
    <cfRule type="cellIs" dxfId="19442" priority="518" operator="greaterThan">
      <formula>$G$32</formula>
    </cfRule>
  </conditionalFormatting>
  <conditionalFormatting sqref="AG33">
    <cfRule type="cellIs" dxfId="19441" priority="515" operator="greaterThan">
      <formula>$E$33</formula>
    </cfRule>
    <cfRule type="cellIs" dxfId="19440" priority="516" operator="greaterThan">
      <formula>$G$33</formula>
    </cfRule>
  </conditionalFormatting>
  <conditionalFormatting sqref="AG34">
    <cfRule type="cellIs" dxfId="19439" priority="512" operator="greaterThan">
      <formula>$E$34</formula>
    </cfRule>
    <cfRule type="cellIs" dxfId="19438" priority="513" operator="greaterThan">
      <formula>$G$34</formula>
    </cfRule>
    <cfRule type="cellIs" dxfId="19437" priority="514" operator="greaterThan">
      <formula>$F$34</formula>
    </cfRule>
  </conditionalFormatting>
  <conditionalFormatting sqref="AG35">
    <cfRule type="cellIs" dxfId="19436" priority="510" operator="greaterThan">
      <formula>$E$35</formula>
    </cfRule>
    <cfRule type="cellIs" dxfId="19435" priority="511" operator="greaterThan">
      <formula>$G$35</formula>
    </cfRule>
  </conditionalFormatting>
  <conditionalFormatting sqref="AG36">
    <cfRule type="cellIs" dxfId="19434" priority="508" operator="greaterThan">
      <formula>$E$36</formula>
    </cfRule>
    <cfRule type="cellIs" dxfId="19433" priority="509" operator="greaterThan">
      <formula>$G$36</formula>
    </cfRule>
  </conditionalFormatting>
  <conditionalFormatting sqref="AG37">
    <cfRule type="cellIs" dxfId="19432" priority="507" operator="greaterThan">
      <formula>$E$37</formula>
    </cfRule>
  </conditionalFormatting>
  <conditionalFormatting sqref="AG38">
    <cfRule type="cellIs" dxfId="19431" priority="505" operator="greaterThan">
      <formula>$E$38</formula>
    </cfRule>
    <cfRule type="cellIs" dxfId="19430" priority="506" operator="greaterThan">
      <formula>$G$38</formula>
    </cfRule>
  </conditionalFormatting>
  <conditionalFormatting sqref="AG39">
    <cfRule type="cellIs" dxfId="19429" priority="503" operator="greaterThan">
      <formula>$E$39</formula>
    </cfRule>
    <cfRule type="cellIs" dxfId="19428" priority="504" operator="greaterThan">
      <formula>$G$39</formula>
    </cfRule>
  </conditionalFormatting>
  <conditionalFormatting sqref="AG40">
    <cfRule type="cellIs" dxfId="19427" priority="501" operator="greaterThan">
      <formula>$E$40</formula>
    </cfRule>
    <cfRule type="cellIs" dxfId="19426" priority="502" operator="greaterThan">
      <formula>$G$40</formula>
    </cfRule>
  </conditionalFormatting>
  <conditionalFormatting sqref="AG41">
    <cfRule type="cellIs" dxfId="19425" priority="499" operator="greaterThan">
      <formula>$E$41</formula>
    </cfRule>
    <cfRule type="cellIs" dxfId="19424" priority="500" operator="greaterThan">
      <formula>$G$41</formula>
    </cfRule>
  </conditionalFormatting>
  <conditionalFormatting sqref="AG37">
    <cfRule type="cellIs" dxfId="19423" priority="498" operator="greaterThan">
      <formula>$G$37</formula>
    </cfRule>
  </conditionalFormatting>
  <conditionalFormatting sqref="AG72">
    <cfRule type="cellIs" dxfId="19422" priority="497" operator="greaterThan">
      <formula>$F$72</formula>
    </cfRule>
  </conditionalFormatting>
  <conditionalFormatting sqref="AG55">
    <cfRule type="cellIs" dxfId="19421" priority="496" operator="greaterThan">
      <formula>$G$55</formula>
    </cfRule>
  </conditionalFormatting>
  <conditionalFormatting sqref="AG60">
    <cfRule type="cellIs" dxfId="19420" priority="495" operator="greaterThan">
      <formula>$G$60</formula>
    </cfRule>
  </conditionalFormatting>
  <conditionalFormatting sqref="AG63">
    <cfRule type="cellIs" dxfId="19419" priority="494" operator="greaterThan">
      <formula>$G$63</formula>
    </cfRule>
  </conditionalFormatting>
  <conditionalFormatting sqref="AG66">
    <cfRule type="cellIs" dxfId="19418" priority="492" operator="greaterThan">
      <formula>$G$66</formula>
    </cfRule>
    <cfRule type="cellIs" dxfId="19417" priority="493" operator="greaterThan">
      <formula>$F$66</formula>
    </cfRule>
  </conditionalFormatting>
  <conditionalFormatting sqref="AG53">
    <cfRule type="cellIs" dxfId="19416" priority="491" operator="greaterThan">
      <formula>$F$53</formula>
    </cfRule>
  </conditionalFormatting>
  <conditionalFormatting sqref="AG52">
    <cfRule type="cellIs" dxfId="19415" priority="489" operator="greaterThan">
      <formula>$F$52</formula>
    </cfRule>
  </conditionalFormatting>
  <conditionalFormatting sqref="AG61">
    <cfRule type="cellIs" dxfId="19414" priority="486" operator="greaterThan">
      <formula>$F$61</formula>
    </cfRule>
  </conditionalFormatting>
  <conditionalFormatting sqref="AG62">
    <cfRule type="cellIs" dxfId="19413" priority="484" operator="greaterThan">
      <formula>$G$62</formula>
    </cfRule>
  </conditionalFormatting>
  <conditionalFormatting sqref="AG54">
    <cfRule type="cellIs" dxfId="19412" priority="487" operator="greaterThan">
      <formula>$G$54</formula>
    </cfRule>
    <cfRule type="cellIs" dxfId="19411" priority="488" operator="greaterThan">
      <formula>$F$54</formula>
    </cfRule>
  </conditionalFormatting>
  <conditionalFormatting sqref="AG61">
    <cfRule type="cellIs" dxfId="19410" priority="485" operator="greaterThan">
      <formula>$G$61</formula>
    </cfRule>
  </conditionalFormatting>
  <conditionalFormatting sqref="AG67">
    <cfRule type="cellIs" dxfId="19409" priority="483" operator="greaterThan">
      <formula>$F$67</formula>
    </cfRule>
  </conditionalFormatting>
  <conditionalFormatting sqref="AG68">
    <cfRule type="cellIs" dxfId="19408" priority="482" operator="greaterThan">
      <formula>$G$68</formula>
    </cfRule>
  </conditionalFormatting>
  <conditionalFormatting sqref="AG70">
    <cfRule type="cellIs" dxfId="19407" priority="481" operator="greaterThan">
      <formula>$G$70</formula>
    </cfRule>
  </conditionalFormatting>
  <conditionalFormatting sqref="AG73">
    <cfRule type="cellIs" dxfId="19406" priority="480" operator="greaterThan">
      <formula>$G$73</formula>
    </cfRule>
  </conditionalFormatting>
  <conditionalFormatting sqref="AG75">
    <cfRule type="cellIs" dxfId="19405" priority="479" operator="greaterThan">
      <formula>$F$75</formula>
    </cfRule>
  </conditionalFormatting>
  <conditionalFormatting sqref="AG76">
    <cfRule type="cellIs" dxfId="19404" priority="478" operator="greaterThan">
      <formula>$F$76</formula>
    </cfRule>
  </conditionalFormatting>
  <conditionalFormatting sqref="AG78">
    <cfRule type="cellIs" dxfId="19403" priority="477" operator="greaterThan">
      <formula>$G$78</formula>
    </cfRule>
  </conditionalFormatting>
  <conditionalFormatting sqref="AG80">
    <cfRule type="cellIs" dxfId="19402" priority="476" operator="greaterThan">
      <formula>$F$80</formula>
    </cfRule>
  </conditionalFormatting>
  <conditionalFormatting sqref="AG82">
    <cfRule type="cellIs" dxfId="19401" priority="475" operator="greaterThan">
      <formula>$F$82</formula>
    </cfRule>
  </conditionalFormatting>
  <conditionalFormatting sqref="AG81">
    <cfRule type="cellIs" dxfId="19400" priority="473" operator="greaterThan">
      <formula>$G$81</formula>
    </cfRule>
    <cfRule type="cellIs" dxfId="19399" priority="474" operator="greaterThan">
      <formula>$F$81</formula>
    </cfRule>
  </conditionalFormatting>
  <conditionalFormatting sqref="AG84">
    <cfRule type="cellIs" dxfId="19398" priority="472" operator="greaterThan">
      <formula>$G$84</formula>
    </cfRule>
  </conditionalFormatting>
  <conditionalFormatting sqref="AG86">
    <cfRule type="cellIs" dxfId="19397" priority="470" operator="greaterThan">
      <formula>$G$86</formula>
    </cfRule>
    <cfRule type="cellIs" dxfId="19396" priority="471" operator="greaterThan">
      <formula>$F$86</formula>
    </cfRule>
  </conditionalFormatting>
  <conditionalFormatting sqref="AG89">
    <cfRule type="cellIs" dxfId="19395" priority="468" operator="greaterThan">
      <formula>$G$89</formula>
    </cfRule>
    <cfRule type="cellIs" dxfId="19394" priority="469" operator="greaterThan">
      <formula>$F$89</formula>
    </cfRule>
  </conditionalFormatting>
  <conditionalFormatting sqref="AG53">
    <cfRule type="cellIs" dxfId="19393" priority="490" operator="greaterThan">
      <formula>$G$53</formula>
    </cfRule>
  </conditionalFormatting>
  <conditionalFormatting sqref="R48">
    <cfRule type="cellIs" dxfId="19392" priority="437" operator="greaterThan">
      <formula>$F$48</formula>
    </cfRule>
  </conditionalFormatting>
  <conditionalFormatting sqref="R72">
    <cfRule type="cellIs" dxfId="19391" priority="467" operator="greaterThan">
      <formula>$F$72</formula>
    </cfRule>
  </conditionalFormatting>
  <conditionalFormatting sqref="R55">
    <cfRule type="cellIs" dxfId="19390" priority="466" operator="greaterThan">
      <formula>$G$55</formula>
    </cfRule>
  </conditionalFormatting>
  <conditionalFormatting sqref="R60">
    <cfRule type="cellIs" dxfId="19389" priority="465" operator="greaterThan">
      <formula>$G$60</formula>
    </cfRule>
  </conditionalFormatting>
  <conditionalFormatting sqref="R63">
    <cfRule type="cellIs" dxfId="19388" priority="464" operator="greaterThan">
      <formula>$G$63</formula>
    </cfRule>
  </conditionalFormatting>
  <conditionalFormatting sqref="R66">
    <cfRule type="cellIs" dxfId="19387" priority="462" operator="greaterThan">
      <formula>$G$66</formula>
    </cfRule>
    <cfRule type="cellIs" dxfId="19386" priority="463" operator="greaterThan">
      <formula>$F$66</formula>
    </cfRule>
  </conditionalFormatting>
  <conditionalFormatting sqref="R53">
    <cfRule type="cellIs" dxfId="19385" priority="461" operator="greaterThan">
      <formula>$F$53</formula>
    </cfRule>
  </conditionalFormatting>
  <conditionalFormatting sqref="R52">
    <cfRule type="cellIs" dxfId="19384" priority="459" operator="greaterThan">
      <formula>$F$52</formula>
    </cfRule>
  </conditionalFormatting>
  <conditionalFormatting sqref="R61">
    <cfRule type="cellIs" dxfId="19383" priority="456" operator="greaterThan">
      <formula>$F$61</formula>
    </cfRule>
  </conditionalFormatting>
  <conditionalFormatting sqref="R62">
    <cfRule type="cellIs" dxfId="19382" priority="454" operator="greaterThan">
      <formula>$G$62</formula>
    </cfRule>
  </conditionalFormatting>
  <conditionalFormatting sqref="R54">
    <cfRule type="cellIs" dxfId="19381" priority="457" operator="greaterThan">
      <formula>$G$54</formula>
    </cfRule>
    <cfRule type="cellIs" dxfId="19380" priority="458" operator="greaterThan">
      <formula>$F$54</formula>
    </cfRule>
  </conditionalFormatting>
  <conditionalFormatting sqref="R61">
    <cfRule type="cellIs" dxfId="19379" priority="455" operator="greaterThan">
      <formula>$G$61</formula>
    </cfRule>
  </conditionalFormatting>
  <conditionalFormatting sqref="R67">
    <cfRule type="cellIs" dxfId="19378" priority="453" operator="greaterThan">
      <formula>$F$67</formula>
    </cfRule>
  </conditionalFormatting>
  <conditionalFormatting sqref="R68">
    <cfRule type="cellIs" dxfId="19377" priority="452" operator="greaterThan">
      <formula>$G$68</formula>
    </cfRule>
  </conditionalFormatting>
  <conditionalFormatting sqref="R70">
    <cfRule type="cellIs" dxfId="19376" priority="451" operator="greaterThan">
      <formula>$G$70</formula>
    </cfRule>
  </conditionalFormatting>
  <conditionalFormatting sqref="R73">
    <cfRule type="cellIs" dxfId="19375" priority="450" operator="greaterThan">
      <formula>$G$73</formula>
    </cfRule>
  </conditionalFormatting>
  <conditionalFormatting sqref="R75">
    <cfRule type="cellIs" dxfId="19374" priority="449" operator="greaterThan">
      <formula>$F$75</formula>
    </cfRule>
  </conditionalFormatting>
  <conditionalFormatting sqref="R76">
    <cfRule type="cellIs" dxfId="19373" priority="448" operator="greaterThan">
      <formula>$F$76</formula>
    </cfRule>
  </conditionalFormatting>
  <conditionalFormatting sqref="R78">
    <cfRule type="cellIs" dxfId="19372" priority="447" operator="greaterThan">
      <formula>$G$78</formula>
    </cfRule>
  </conditionalFormatting>
  <conditionalFormatting sqref="R80">
    <cfRule type="cellIs" dxfId="19371" priority="446" operator="greaterThan">
      <formula>$F$80</formula>
    </cfRule>
  </conditionalFormatting>
  <conditionalFormatting sqref="R82">
    <cfRule type="cellIs" dxfId="19370" priority="445" operator="greaterThan">
      <formula>$F$82</formula>
    </cfRule>
  </conditionalFormatting>
  <conditionalFormatting sqref="R81">
    <cfRule type="cellIs" dxfId="19369" priority="443" operator="greaterThan">
      <formula>$G$81</formula>
    </cfRule>
    <cfRule type="cellIs" dxfId="19368" priority="444" operator="greaterThan">
      <formula>$F$81</formula>
    </cfRule>
  </conditionalFormatting>
  <conditionalFormatting sqref="R84">
    <cfRule type="cellIs" dxfId="19367" priority="442" operator="greaterThan">
      <formula>$G$84</formula>
    </cfRule>
  </conditionalFormatting>
  <conditionalFormatting sqref="R86">
    <cfRule type="cellIs" dxfId="19366" priority="440" operator="greaterThan">
      <formula>$G$86</formula>
    </cfRule>
    <cfRule type="cellIs" dxfId="19365" priority="441" operator="greaterThan">
      <formula>$F$86</formula>
    </cfRule>
  </conditionalFormatting>
  <conditionalFormatting sqref="R89">
    <cfRule type="cellIs" dxfId="19364" priority="438" operator="greaterThan">
      <formula>$G$89</formula>
    </cfRule>
    <cfRule type="cellIs" dxfId="19363" priority="439" operator="greaterThan">
      <formula>$F$89</formula>
    </cfRule>
  </conditionalFormatting>
  <conditionalFormatting sqref="R53">
    <cfRule type="cellIs" dxfId="19362" priority="460" operator="greaterThan">
      <formula>$G$53</formula>
    </cfRule>
  </conditionalFormatting>
  <conditionalFormatting sqref="W48">
    <cfRule type="cellIs" dxfId="19361" priority="406" operator="greaterThan">
      <formula>$F$48</formula>
    </cfRule>
  </conditionalFormatting>
  <conditionalFormatting sqref="W72">
    <cfRule type="cellIs" dxfId="19360" priority="436" operator="greaterThan">
      <formula>$F$72</formula>
    </cfRule>
  </conditionalFormatting>
  <conditionalFormatting sqref="W55">
    <cfRule type="cellIs" dxfId="19359" priority="435" operator="greaterThan">
      <formula>$G$55</formula>
    </cfRule>
  </conditionalFormatting>
  <conditionalFormatting sqref="W60">
    <cfRule type="cellIs" dxfId="19358" priority="434" operator="greaterThan">
      <formula>$G$60</formula>
    </cfRule>
  </conditionalFormatting>
  <conditionalFormatting sqref="W63">
    <cfRule type="cellIs" dxfId="19357" priority="433" operator="greaterThan">
      <formula>$G$63</formula>
    </cfRule>
  </conditionalFormatting>
  <conditionalFormatting sqref="W66">
    <cfRule type="cellIs" dxfId="19356" priority="431" operator="greaterThan">
      <formula>$G$66</formula>
    </cfRule>
    <cfRule type="cellIs" dxfId="19355" priority="432" operator="greaterThan">
      <formula>$F$66</formula>
    </cfRule>
  </conditionalFormatting>
  <conditionalFormatting sqref="W53">
    <cfRule type="cellIs" dxfId="19354" priority="430" operator="greaterThan">
      <formula>$F$53</formula>
    </cfRule>
  </conditionalFormatting>
  <conditionalFormatting sqref="W52">
    <cfRule type="cellIs" dxfId="19353" priority="428" operator="greaterThan">
      <formula>$F$52</formula>
    </cfRule>
  </conditionalFormatting>
  <conditionalFormatting sqref="W61">
    <cfRule type="cellIs" dxfId="19352" priority="425" operator="greaterThan">
      <formula>$F$61</formula>
    </cfRule>
  </conditionalFormatting>
  <conditionalFormatting sqref="W62">
    <cfRule type="cellIs" dxfId="19351" priority="423" operator="greaterThan">
      <formula>$G$62</formula>
    </cfRule>
  </conditionalFormatting>
  <conditionalFormatting sqref="W54">
    <cfRule type="cellIs" dxfId="19350" priority="426" operator="greaterThan">
      <formula>$G$54</formula>
    </cfRule>
    <cfRule type="cellIs" dxfId="19349" priority="427" operator="greaterThan">
      <formula>$F$54</formula>
    </cfRule>
  </conditionalFormatting>
  <conditionalFormatting sqref="W61">
    <cfRule type="cellIs" dxfId="19348" priority="424" operator="greaterThan">
      <formula>$G$61</formula>
    </cfRule>
  </conditionalFormatting>
  <conditionalFormatting sqref="W67">
    <cfRule type="cellIs" dxfId="19347" priority="422" operator="greaterThan">
      <formula>$F$67</formula>
    </cfRule>
  </conditionalFormatting>
  <conditionalFormatting sqref="W68">
    <cfRule type="cellIs" dxfId="19346" priority="421" operator="greaterThan">
      <formula>$G$68</formula>
    </cfRule>
  </conditionalFormatting>
  <conditionalFormatting sqref="W70">
    <cfRule type="cellIs" dxfId="19345" priority="420" operator="greaterThan">
      <formula>$G$70</formula>
    </cfRule>
  </conditionalFormatting>
  <conditionalFormatting sqref="W73">
    <cfRule type="cellIs" dxfId="19344" priority="419" operator="greaterThan">
      <formula>$G$73</formula>
    </cfRule>
  </conditionalFormatting>
  <conditionalFormatting sqref="W75">
    <cfRule type="cellIs" dxfId="19343" priority="418" operator="greaterThan">
      <formula>$F$75</formula>
    </cfRule>
  </conditionalFormatting>
  <conditionalFormatting sqref="W76">
    <cfRule type="cellIs" dxfId="19342" priority="417" operator="greaterThan">
      <formula>$F$76</formula>
    </cfRule>
  </conditionalFormatting>
  <conditionalFormatting sqref="W78">
    <cfRule type="cellIs" dxfId="19341" priority="416" operator="greaterThan">
      <formula>$G$78</formula>
    </cfRule>
  </conditionalFormatting>
  <conditionalFormatting sqref="W80">
    <cfRule type="cellIs" dxfId="19340" priority="415" operator="greaterThan">
      <formula>$F$80</formula>
    </cfRule>
  </conditionalFormatting>
  <conditionalFormatting sqref="W82">
    <cfRule type="cellIs" dxfId="19339" priority="414" operator="greaterThan">
      <formula>$F$82</formula>
    </cfRule>
  </conditionalFormatting>
  <conditionalFormatting sqref="W81">
    <cfRule type="cellIs" dxfId="19338" priority="412" operator="greaterThan">
      <formula>$G$81</formula>
    </cfRule>
    <cfRule type="cellIs" dxfId="19337" priority="413" operator="greaterThan">
      <formula>$F$81</formula>
    </cfRule>
  </conditionalFormatting>
  <conditionalFormatting sqref="W84">
    <cfRule type="cellIs" dxfId="19336" priority="411" operator="greaterThan">
      <formula>$G$84</formula>
    </cfRule>
  </conditionalFormatting>
  <conditionalFormatting sqref="W86">
    <cfRule type="cellIs" dxfId="19335" priority="409" operator="greaterThan">
      <formula>$G$86</formula>
    </cfRule>
    <cfRule type="cellIs" dxfId="19334" priority="410" operator="greaterThan">
      <formula>$F$86</formula>
    </cfRule>
  </conditionalFormatting>
  <conditionalFormatting sqref="W89">
    <cfRule type="cellIs" dxfId="19333" priority="407" operator="greaterThan">
      <formula>$G$89</formula>
    </cfRule>
    <cfRule type="cellIs" dxfId="19332" priority="408" operator="greaterThan">
      <formula>$F$89</formula>
    </cfRule>
  </conditionalFormatting>
  <conditionalFormatting sqref="W53">
    <cfRule type="cellIs" dxfId="19331" priority="429" operator="greaterThan">
      <formula>$G$53</formula>
    </cfRule>
  </conditionalFormatting>
  <conditionalFormatting sqref="M48">
    <cfRule type="cellIs" dxfId="19330" priority="375" operator="greaterThan">
      <formula>$F$48</formula>
    </cfRule>
  </conditionalFormatting>
  <conditionalFormatting sqref="M72">
    <cfRule type="cellIs" dxfId="19329" priority="405" operator="greaterThan">
      <formula>$F$72</formula>
    </cfRule>
  </conditionalFormatting>
  <conditionalFormatting sqref="M55">
    <cfRule type="cellIs" dxfId="19328" priority="404" operator="greaterThan">
      <formula>$G$55</formula>
    </cfRule>
  </conditionalFormatting>
  <conditionalFormatting sqref="M60">
    <cfRule type="cellIs" dxfId="19327" priority="403" operator="greaterThan">
      <formula>$G$60</formula>
    </cfRule>
  </conditionalFormatting>
  <conditionalFormatting sqref="M63">
    <cfRule type="cellIs" dxfId="19326" priority="402" operator="greaterThan">
      <formula>$G$63</formula>
    </cfRule>
  </conditionalFormatting>
  <conditionalFormatting sqref="M66">
    <cfRule type="cellIs" dxfId="19325" priority="400" operator="greaterThan">
      <formula>$G$66</formula>
    </cfRule>
    <cfRule type="cellIs" dxfId="19324" priority="401" operator="greaterThan">
      <formula>$F$66</formula>
    </cfRule>
  </conditionalFormatting>
  <conditionalFormatting sqref="M53">
    <cfRule type="cellIs" dxfId="19323" priority="399" operator="greaterThan">
      <formula>$F$53</formula>
    </cfRule>
  </conditionalFormatting>
  <conditionalFormatting sqref="M52">
    <cfRule type="cellIs" dxfId="19322" priority="397" operator="greaterThan">
      <formula>$F$52</formula>
    </cfRule>
  </conditionalFormatting>
  <conditionalFormatting sqref="M61">
    <cfRule type="cellIs" dxfId="19321" priority="394" operator="greaterThan">
      <formula>$F$61</formula>
    </cfRule>
  </conditionalFormatting>
  <conditionalFormatting sqref="M62">
    <cfRule type="cellIs" dxfId="19320" priority="392" operator="greaterThan">
      <formula>$G$62</formula>
    </cfRule>
  </conditionalFormatting>
  <conditionalFormatting sqref="M54">
    <cfRule type="cellIs" dxfId="19319" priority="395" operator="greaterThan">
      <formula>$G$54</formula>
    </cfRule>
    <cfRule type="cellIs" dxfId="19318" priority="396" operator="greaterThan">
      <formula>$F$54</formula>
    </cfRule>
  </conditionalFormatting>
  <conditionalFormatting sqref="M61">
    <cfRule type="cellIs" dxfId="19317" priority="393" operator="greaterThan">
      <formula>$G$61</formula>
    </cfRule>
  </conditionalFormatting>
  <conditionalFormatting sqref="M68">
    <cfRule type="cellIs" dxfId="19316" priority="390" operator="greaterThan">
      <formula>$G$68</formula>
    </cfRule>
  </conditionalFormatting>
  <conditionalFormatting sqref="M70">
    <cfRule type="cellIs" dxfId="19315" priority="389" operator="greaterThan">
      <formula>$G$70</formula>
    </cfRule>
  </conditionalFormatting>
  <conditionalFormatting sqref="M73">
    <cfRule type="cellIs" dxfId="19314" priority="388" operator="greaterThan">
      <formula>$G$73</formula>
    </cfRule>
  </conditionalFormatting>
  <conditionalFormatting sqref="M75">
    <cfRule type="cellIs" dxfId="19313" priority="387" operator="greaterThan">
      <formula>$F$75</formula>
    </cfRule>
  </conditionalFormatting>
  <conditionalFormatting sqref="M76">
    <cfRule type="cellIs" dxfId="19312" priority="386" operator="greaterThan">
      <formula>$F$76</formula>
    </cfRule>
  </conditionalFormatting>
  <conditionalFormatting sqref="M78">
    <cfRule type="cellIs" dxfId="19311" priority="385" operator="greaterThan">
      <formula>$G$78</formula>
    </cfRule>
  </conditionalFormatting>
  <conditionalFormatting sqref="M80">
    <cfRule type="cellIs" dxfId="19310" priority="384" operator="greaterThan">
      <formula>$F$80</formula>
    </cfRule>
  </conditionalFormatting>
  <conditionalFormatting sqref="M82">
    <cfRule type="cellIs" dxfId="19309" priority="383" operator="greaterThan">
      <formula>$F$82</formula>
    </cfRule>
  </conditionalFormatting>
  <conditionalFormatting sqref="M81">
    <cfRule type="cellIs" dxfId="19308" priority="381" operator="greaterThan">
      <formula>$G$81</formula>
    </cfRule>
    <cfRule type="cellIs" dxfId="19307" priority="382" operator="greaterThan">
      <formula>$F$81</formula>
    </cfRule>
  </conditionalFormatting>
  <conditionalFormatting sqref="M84">
    <cfRule type="cellIs" dxfId="19306" priority="380" operator="greaterThan">
      <formula>$G$84</formula>
    </cfRule>
  </conditionalFormatting>
  <conditionalFormatting sqref="M86">
    <cfRule type="cellIs" dxfId="19305" priority="378" operator="greaterThan">
      <formula>$G$86</formula>
    </cfRule>
    <cfRule type="cellIs" dxfId="19304" priority="379" operator="greaterThan">
      <formula>$F$86</formula>
    </cfRule>
  </conditionalFormatting>
  <conditionalFormatting sqref="M53">
    <cfRule type="cellIs" dxfId="19303" priority="398" operator="greaterThan">
      <formula>$G$53</formula>
    </cfRule>
  </conditionalFormatting>
  <conditionalFormatting sqref="H43">
    <cfRule type="cellIs" dxfId="19302" priority="374" operator="greaterThan">
      <formula>$G$43</formula>
    </cfRule>
  </conditionalFormatting>
  <conditionalFormatting sqref="H45">
    <cfRule type="cellIs" dxfId="19301" priority="373" operator="greaterThan">
      <formula>$F$45</formula>
    </cfRule>
  </conditionalFormatting>
  <conditionalFormatting sqref="H46">
    <cfRule type="cellIs" dxfId="19300" priority="372" operator="greaterThan">
      <formula>$G$46</formula>
    </cfRule>
  </conditionalFormatting>
  <conditionalFormatting sqref="H48">
    <cfRule type="cellIs" dxfId="19299" priority="341" operator="greaterThan">
      <formula>$F$48</formula>
    </cfRule>
  </conditionalFormatting>
  <conditionalFormatting sqref="H72">
    <cfRule type="cellIs" dxfId="19298" priority="371" operator="greaterThan">
      <formula>$F$72</formula>
    </cfRule>
  </conditionalFormatting>
  <conditionalFormatting sqref="H55">
    <cfRule type="cellIs" dxfId="19297" priority="370" operator="greaterThan">
      <formula>$G$55</formula>
    </cfRule>
  </conditionalFormatting>
  <conditionalFormatting sqref="H60">
    <cfRule type="cellIs" dxfId="19296" priority="369" operator="greaterThan">
      <formula>$G$60</formula>
    </cfRule>
  </conditionalFormatting>
  <conditionalFormatting sqref="H63">
    <cfRule type="cellIs" dxfId="19295" priority="368" operator="greaterThan">
      <formula>$G$63</formula>
    </cfRule>
  </conditionalFormatting>
  <conditionalFormatting sqref="H66">
    <cfRule type="cellIs" dxfId="19294" priority="366" operator="greaterThan">
      <formula>$G$66</formula>
    </cfRule>
    <cfRule type="cellIs" dxfId="19293" priority="367" operator="greaterThan">
      <formula>$F$66</formula>
    </cfRule>
  </conditionalFormatting>
  <conditionalFormatting sqref="H53">
    <cfRule type="cellIs" dxfId="19292" priority="365" operator="greaterThan">
      <formula>$F$53</formula>
    </cfRule>
  </conditionalFormatting>
  <conditionalFormatting sqref="H52">
    <cfRule type="cellIs" dxfId="19291" priority="363" operator="greaterThan">
      <formula>$F$52</formula>
    </cfRule>
  </conditionalFormatting>
  <conditionalFormatting sqref="H61">
    <cfRule type="cellIs" dxfId="19290" priority="360" operator="greaterThan">
      <formula>$F$61</formula>
    </cfRule>
  </conditionalFormatting>
  <conditionalFormatting sqref="H62">
    <cfRule type="cellIs" dxfId="19289" priority="358" operator="greaterThan">
      <formula>$G$62</formula>
    </cfRule>
  </conditionalFormatting>
  <conditionalFormatting sqref="H54">
    <cfRule type="cellIs" dxfId="19288" priority="361" operator="greaterThan">
      <formula>$G$54</formula>
    </cfRule>
    <cfRule type="cellIs" dxfId="19287" priority="362" operator="greaterThan">
      <formula>$F$54</formula>
    </cfRule>
  </conditionalFormatting>
  <conditionalFormatting sqref="H61">
    <cfRule type="cellIs" dxfId="19286" priority="359" operator="greaterThan">
      <formula>$G$61</formula>
    </cfRule>
  </conditionalFormatting>
  <conditionalFormatting sqref="H67">
    <cfRule type="cellIs" dxfId="19285" priority="357" operator="greaterThan">
      <formula>$F$67</formula>
    </cfRule>
  </conditionalFormatting>
  <conditionalFormatting sqref="H68">
    <cfRule type="cellIs" dxfId="19284" priority="356" operator="greaterThan">
      <formula>$G$68</formula>
    </cfRule>
  </conditionalFormatting>
  <conditionalFormatting sqref="H70">
    <cfRule type="cellIs" dxfId="19283" priority="355" operator="greaterThan">
      <formula>$G$70</formula>
    </cfRule>
  </conditionalFormatting>
  <conditionalFormatting sqref="H73">
    <cfRule type="cellIs" dxfId="19282" priority="354" operator="greaterThan">
      <formula>$G$73</formula>
    </cfRule>
  </conditionalFormatting>
  <conditionalFormatting sqref="H75">
    <cfRule type="cellIs" dxfId="19281" priority="353" operator="greaterThan">
      <formula>$F$75</formula>
    </cfRule>
  </conditionalFormatting>
  <conditionalFormatting sqref="H76">
    <cfRule type="cellIs" dxfId="19280" priority="352" operator="greaterThan">
      <formula>$F$76</formula>
    </cfRule>
  </conditionalFormatting>
  <conditionalFormatting sqref="H78">
    <cfRule type="cellIs" dxfId="19279" priority="351" operator="greaterThan">
      <formula>$G$78</formula>
    </cfRule>
  </conditionalFormatting>
  <conditionalFormatting sqref="H80">
    <cfRule type="cellIs" dxfId="19278" priority="350" operator="greaterThan">
      <formula>$F$80</formula>
    </cfRule>
  </conditionalFormatting>
  <conditionalFormatting sqref="H82">
    <cfRule type="cellIs" dxfId="19277" priority="349" operator="greaterThan">
      <formula>$F$82</formula>
    </cfRule>
  </conditionalFormatting>
  <conditionalFormatting sqref="H81">
    <cfRule type="cellIs" dxfId="19276" priority="347" operator="greaterThan">
      <formula>$G$81</formula>
    </cfRule>
    <cfRule type="cellIs" dxfId="19275" priority="348" operator="greaterThan">
      <formula>$F$81</formula>
    </cfRule>
  </conditionalFormatting>
  <conditionalFormatting sqref="H84">
    <cfRule type="cellIs" dxfId="19274" priority="346" operator="greaterThan">
      <formula>$G$84</formula>
    </cfRule>
  </conditionalFormatting>
  <conditionalFormatting sqref="H86">
    <cfRule type="cellIs" dxfId="19273" priority="344" operator="greaterThan">
      <formula>$G$86</formula>
    </cfRule>
    <cfRule type="cellIs" dxfId="19272" priority="345" operator="greaterThan">
      <formula>$F$86</formula>
    </cfRule>
  </conditionalFormatting>
  <conditionalFormatting sqref="H89">
    <cfRule type="cellIs" dxfId="19271" priority="342" operator="greaterThan">
      <formula>$G$89</formula>
    </cfRule>
    <cfRule type="cellIs" dxfId="19270" priority="343" operator="greaterThan">
      <formula>$F$89</formula>
    </cfRule>
  </conditionalFormatting>
  <conditionalFormatting sqref="H53">
    <cfRule type="cellIs" dxfId="19269" priority="364" operator="greaterThan">
      <formula>$G$53</formula>
    </cfRule>
  </conditionalFormatting>
  <conditionalFormatting sqref="AG29">
    <cfRule type="cellIs" dxfId="19268" priority="339" operator="greaterThan">
      <formula>$E$29</formula>
    </cfRule>
  </conditionalFormatting>
  <conditionalFormatting sqref="AG29">
    <cfRule type="cellIs" dxfId="19267" priority="340" operator="greaterThan">
      <formula>$G$29</formula>
    </cfRule>
  </conditionalFormatting>
  <conditionalFormatting sqref="AG44">
    <cfRule type="cellIs" dxfId="19266" priority="337" operator="greaterThan">
      <formula>$E$26</formula>
    </cfRule>
    <cfRule type="cellIs" dxfId="19265" priority="338" operator="greaterThan">
      <formula>$G$26</formula>
    </cfRule>
  </conditionalFormatting>
  <conditionalFormatting sqref="AG45">
    <cfRule type="cellIs" dxfId="19264" priority="335" operator="greaterThan">
      <formula>$E$27</formula>
    </cfRule>
    <cfRule type="cellIs" dxfId="19263" priority="336" operator="greaterThan">
      <formula>$G$27</formula>
    </cfRule>
  </conditionalFormatting>
  <conditionalFormatting sqref="AG46">
    <cfRule type="cellIs" dxfId="19262" priority="333" operator="greaterThan">
      <formula>$E$28</formula>
    </cfRule>
    <cfRule type="cellIs" dxfId="19261" priority="334" operator="greaterThan">
      <formula>$G$28</formula>
    </cfRule>
  </conditionalFormatting>
  <conditionalFormatting sqref="AG49">
    <cfRule type="cellIs" dxfId="19260" priority="331" operator="greaterThan">
      <formula>$E$26</formula>
    </cfRule>
    <cfRule type="cellIs" dxfId="19259" priority="332" operator="greaterThan">
      <formula>$G$26</formula>
    </cfRule>
  </conditionalFormatting>
  <conditionalFormatting sqref="R43 M43">
    <cfRule type="cellIs" dxfId="19258" priority="330" operator="greaterThan">
      <formula>$G$43</formula>
    </cfRule>
  </conditionalFormatting>
  <conditionalFormatting sqref="R45 M45">
    <cfRule type="cellIs" dxfId="19257" priority="329" operator="greaterThan">
      <formula>$F$45</formula>
    </cfRule>
  </conditionalFormatting>
  <conditionalFormatting sqref="R46 M46">
    <cfRule type="cellIs" dxfId="19256" priority="328" operator="greaterThan">
      <formula>$G$46</formula>
    </cfRule>
  </conditionalFormatting>
  <conditionalFormatting sqref="W43">
    <cfRule type="cellIs" dxfId="19255" priority="327" operator="greaterThan">
      <formula>$G$43</formula>
    </cfRule>
  </conditionalFormatting>
  <conditionalFormatting sqref="W45">
    <cfRule type="cellIs" dxfId="19254" priority="326" operator="greaterThan">
      <formula>$F$45</formula>
    </cfRule>
  </conditionalFormatting>
  <conditionalFormatting sqref="W46">
    <cfRule type="cellIs" dxfId="19253" priority="325" operator="greaterThan">
      <formula>$G$46</formula>
    </cfRule>
  </conditionalFormatting>
  <conditionalFormatting sqref="H40">
    <cfRule type="expression" priority="181" stopIfTrue="1">
      <formula>I40="U"</formula>
    </cfRule>
    <cfRule type="cellIs" dxfId="19252" priority="182" operator="greaterThan">
      <formula>$E$40</formula>
    </cfRule>
  </conditionalFormatting>
  <conditionalFormatting sqref="W40 R40 M40">
    <cfRule type="expression" priority="179" stopIfTrue="1">
      <formula>N40="U"</formula>
    </cfRule>
    <cfRule type="cellIs" dxfId="19251" priority="180" operator="greaterThan">
      <formula>$E$40</formula>
    </cfRule>
  </conditionalFormatting>
  <conditionalFormatting sqref="W8">
    <cfRule type="cellIs" dxfId="19250" priority="178" operator="greaterThan">
      <formula>$E$8</formula>
    </cfRule>
  </conditionalFormatting>
  <conditionalFormatting sqref="AL9">
    <cfRule type="cellIs" dxfId="19249" priority="175" operator="greaterThan">
      <formula>$E$9</formula>
    </cfRule>
  </conditionalFormatting>
  <conditionalFormatting sqref="AL8">
    <cfRule type="cellIs" dxfId="19248" priority="174" operator="greaterThan">
      <formula>$E$8</formula>
    </cfRule>
  </conditionalFormatting>
  <conditionalFormatting sqref="AL26">
    <cfRule type="cellIs" dxfId="19247" priority="168" operator="greaterThan">
      <formula>$E$26</formula>
    </cfRule>
    <cfRule type="cellIs" dxfId="19246" priority="169" operator="greaterThan">
      <formula>$G$26</formula>
    </cfRule>
  </conditionalFormatting>
  <conditionalFormatting sqref="AL25">
    <cfRule type="cellIs" dxfId="19245" priority="166" operator="greaterThan">
      <formula>$E$25</formula>
    </cfRule>
    <cfRule type="cellIs" dxfId="19244" priority="167" operator="greaterThan">
      <formula>$G$25</formula>
    </cfRule>
  </conditionalFormatting>
  <conditionalFormatting sqref="AL27">
    <cfRule type="cellIs" dxfId="19243" priority="164" operator="greaterThan">
      <formula>$E$27</formula>
    </cfRule>
    <cfRule type="cellIs" dxfId="19242" priority="165" operator="greaterThan">
      <formula>$G$27</formula>
    </cfRule>
  </conditionalFormatting>
  <conditionalFormatting sqref="AL28">
    <cfRule type="cellIs" dxfId="19241" priority="162" operator="greaterThan">
      <formula>$E$28</formula>
    </cfRule>
    <cfRule type="cellIs" dxfId="19240" priority="163" operator="greaterThan">
      <formula>$G$28</formula>
    </cfRule>
  </conditionalFormatting>
  <conditionalFormatting sqref="AL29">
    <cfRule type="cellIs" dxfId="19239" priority="139" operator="greaterThan">
      <formula>$E$29</formula>
    </cfRule>
  </conditionalFormatting>
  <conditionalFormatting sqref="AL31">
    <cfRule type="cellIs" dxfId="19238" priority="158" operator="greaterThan">
      <formula>$E$31</formula>
    </cfRule>
  </conditionalFormatting>
  <conditionalFormatting sqref="AL32">
    <cfRule type="cellIs" dxfId="19237" priority="156" operator="greaterThan">
      <formula>$E$32</formula>
    </cfRule>
    <cfRule type="cellIs" dxfId="19236" priority="157" operator="greaterThan">
      <formula>$G$32</formula>
    </cfRule>
  </conditionalFormatting>
  <conditionalFormatting sqref="AL33">
    <cfRule type="cellIs" dxfId="19235" priority="154" operator="greaterThan">
      <formula>$E$33</formula>
    </cfRule>
    <cfRule type="cellIs" dxfId="19234" priority="155" operator="greaterThan">
      <formula>$G$33</formula>
    </cfRule>
  </conditionalFormatting>
  <conditionalFormatting sqref="AL34">
    <cfRule type="cellIs" dxfId="19233" priority="151" operator="greaterThan">
      <formula>$E$34</formula>
    </cfRule>
    <cfRule type="cellIs" dxfId="19232" priority="152" operator="greaterThan">
      <formula>$G$34</formula>
    </cfRule>
    <cfRule type="cellIs" dxfId="19231" priority="153" operator="greaterThan">
      <formula>$F$34</formula>
    </cfRule>
  </conditionalFormatting>
  <conditionalFormatting sqref="AL35">
    <cfRule type="cellIs" dxfId="19230" priority="149" operator="greaterThan">
      <formula>$E$35</formula>
    </cfRule>
    <cfRule type="cellIs" dxfId="19229" priority="150" operator="greaterThan">
      <formula>$G$35</formula>
    </cfRule>
  </conditionalFormatting>
  <conditionalFormatting sqref="AL36">
    <cfRule type="cellIs" dxfId="19228" priority="147" operator="greaterThan">
      <formula>$E$36</formula>
    </cfRule>
    <cfRule type="cellIs" dxfId="19227" priority="148" operator="greaterThan">
      <formula>$G$36</formula>
    </cfRule>
  </conditionalFormatting>
  <conditionalFormatting sqref="AL37">
    <cfRule type="cellIs" dxfId="19226" priority="146" operator="greaterThan">
      <formula>$E$37</formula>
    </cfRule>
  </conditionalFormatting>
  <conditionalFormatting sqref="AL38">
    <cfRule type="cellIs" dxfId="19225" priority="144" operator="greaterThan">
      <formula>$E$38</formula>
    </cfRule>
    <cfRule type="cellIs" dxfId="19224" priority="145" operator="greaterThan">
      <formula>$G$38</formula>
    </cfRule>
  </conditionalFormatting>
  <conditionalFormatting sqref="AL39">
    <cfRule type="cellIs" dxfId="19223" priority="142" operator="greaterThan">
      <formula>$E$39</formula>
    </cfRule>
    <cfRule type="cellIs" dxfId="19222" priority="143" operator="greaterThan">
      <formula>$G$39</formula>
    </cfRule>
  </conditionalFormatting>
  <conditionalFormatting sqref="AL41">
    <cfRule type="cellIs" dxfId="19221" priority="140" operator="greaterThan">
      <formula>$E$41</formula>
    </cfRule>
    <cfRule type="cellIs" dxfId="19220" priority="141" operator="greaterThan">
      <formula>$G$41</formula>
    </cfRule>
  </conditionalFormatting>
  <conditionalFormatting sqref="AL29">
    <cfRule type="cellIs" dxfId="19219" priority="161" operator="greaterThan">
      <formula>$G$29</formula>
    </cfRule>
  </conditionalFormatting>
  <conditionalFormatting sqref="AL37">
    <cfRule type="cellIs" dxfId="19218" priority="138" operator="greaterThan">
      <formula>$G$37</formula>
    </cfRule>
  </conditionalFormatting>
  <conditionalFormatting sqref="AL40">
    <cfRule type="expression" priority="136" stopIfTrue="1">
      <formula>AM40="U"</formula>
    </cfRule>
    <cfRule type="cellIs" dxfId="19217" priority="137" operator="greaterThan">
      <formula>$E$40</formula>
    </cfRule>
  </conditionalFormatting>
  <conditionalFormatting sqref="AL43">
    <cfRule type="cellIs" dxfId="19216" priority="135" operator="greaterThan">
      <formula>$G$43</formula>
    </cfRule>
  </conditionalFormatting>
  <conditionalFormatting sqref="AL45">
    <cfRule type="cellIs" dxfId="19215" priority="134" operator="greaterThan">
      <formula>$F$45</formula>
    </cfRule>
  </conditionalFormatting>
  <conditionalFormatting sqref="AL46">
    <cfRule type="cellIs" dxfId="19214" priority="133" operator="greaterThan">
      <formula>$G$46</formula>
    </cfRule>
  </conditionalFormatting>
  <conditionalFormatting sqref="AL48">
    <cfRule type="cellIs" dxfId="19213" priority="102" operator="greaterThan">
      <formula>$F$48</formula>
    </cfRule>
  </conditionalFormatting>
  <conditionalFormatting sqref="AL72">
    <cfRule type="cellIs" dxfId="19212" priority="132" operator="greaterThan">
      <formula>$F$72</formula>
    </cfRule>
  </conditionalFormatting>
  <conditionalFormatting sqref="AL55">
    <cfRule type="cellIs" dxfId="19211" priority="131" operator="greaterThan">
      <formula>$G$55</formula>
    </cfRule>
  </conditionalFormatting>
  <conditionalFormatting sqref="AL60">
    <cfRule type="cellIs" dxfId="19210" priority="130" operator="greaterThan">
      <formula>$G$60</formula>
    </cfRule>
  </conditionalFormatting>
  <conditionalFormatting sqref="AL63">
    <cfRule type="cellIs" dxfId="19209" priority="129" operator="greaterThan">
      <formula>$G$63</formula>
    </cfRule>
  </conditionalFormatting>
  <conditionalFormatting sqref="AL66">
    <cfRule type="cellIs" dxfId="19208" priority="127" operator="greaterThan">
      <formula>$G$66</formula>
    </cfRule>
    <cfRule type="cellIs" dxfId="19207" priority="128" operator="greaterThan">
      <formula>$F$66</formula>
    </cfRule>
  </conditionalFormatting>
  <conditionalFormatting sqref="AL53">
    <cfRule type="cellIs" dxfId="19206" priority="126" operator="greaterThan">
      <formula>$F$53</formula>
    </cfRule>
  </conditionalFormatting>
  <conditionalFormatting sqref="AL52">
    <cfRule type="cellIs" dxfId="19205" priority="124" operator="greaterThan">
      <formula>$F$52</formula>
    </cfRule>
  </conditionalFormatting>
  <conditionalFormatting sqref="AL61">
    <cfRule type="cellIs" dxfId="19204" priority="121" operator="greaterThan">
      <formula>$F$61</formula>
    </cfRule>
  </conditionalFormatting>
  <conditionalFormatting sqref="AL62">
    <cfRule type="cellIs" dxfId="19203" priority="119" operator="greaterThan">
      <formula>$G$62</formula>
    </cfRule>
  </conditionalFormatting>
  <conditionalFormatting sqref="AL54">
    <cfRule type="cellIs" dxfId="19202" priority="122" operator="greaterThan">
      <formula>$G$54</formula>
    </cfRule>
    <cfRule type="cellIs" dxfId="19201" priority="123" operator="greaterThan">
      <formula>$F$54</formula>
    </cfRule>
  </conditionalFormatting>
  <conditionalFormatting sqref="AL61">
    <cfRule type="cellIs" dxfId="19200" priority="120" operator="greaterThan">
      <formula>$G$61</formula>
    </cfRule>
  </conditionalFormatting>
  <conditionalFormatting sqref="AL67">
    <cfRule type="cellIs" dxfId="19199" priority="118" operator="greaterThan">
      <formula>$F$67</formula>
    </cfRule>
  </conditionalFormatting>
  <conditionalFormatting sqref="AL68">
    <cfRule type="cellIs" dxfId="19198" priority="117" operator="greaterThan">
      <formula>$G$68</formula>
    </cfRule>
  </conditionalFormatting>
  <conditionalFormatting sqref="AL70">
    <cfRule type="cellIs" dxfId="19197" priority="116" operator="greaterThan">
      <formula>$G$70</formula>
    </cfRule>
  </conditionalFormatting>
  <conditionalFormatting sqref="AL73">
    <cfRule type="cellIs" dxfId="19196" priority="115" operator="greaterThan">
      <formula>$G$73</formula>
    </cfRule>
  </conditionalFormatting>
  <conditionalFormatting sqref="AL75">
    <cfRule type="cellIs" dxfId="19195" priority="114" operator="greaterThan">
      <formula>$F$75</formula>
    </cfRule>
  </conditionalFormatting>
  <conditionalFormatting sqref="AL76">
    <cfRule type="cellIs" dxfId="19194" priority="113" operator="greaterThan">
      <formula>$F$76</formula>
    </cfRule>
  </conditionalFormatting>
  <conditionalFormatting sqref="AL78">
    <cfRule type="cellIs" dxfId="19193" priority="112" operator="greaterThan">
      <formula>$G$78</formula>
    </cfRule>
  </conditionalFormatting>
  <conditionalFormatting sqref="AL80">
    <cfRule type="cellIs" dxfId="19192" priority="111" operator="greaterThan">
      <formula>$F$80</formula>
    </cfRule>
  </conditionalFormatting>
  <conditionalFormatting sqref="AL82">
    <cfRule type="cellIs" dxfId="19191" priority="110" operator="greaterThan">
      <formula>$F$82</formula>
    </cfRule>
  </conditionalFormatting>
  <conditionalFormatting sqref="AL81">
    <cfRule type="cellIs" dxfId="19190" priority="108" operator="greaterThan">
      <formula>$G$81</formula>
    </cfRule>
    <cfRule type="cellIs" dxfId="19189" priority="109" operator="greaterThan">
      <formula>$F$81</formula>
    </cfRule>
  </conditionalFormatting>
  <conditionalFormatting sqref="AL84">
    <cfRule type="cellIs" dxfId="19188" priority="107" operator="greaterThan">
      <formula>$G$84</formula>
    </cfRule>
  </conditionalFormatting>
  <conditionalFormatting sqref="AL86">
    <cfRule type="cellIs" dxfId="19187" priority="105" operator="greaterThan">
      <formula>$G$86</formula>
    </cfRule>
    <cfRule type="cellIs" dxfId="19186" priority="106" operator="greaterThan">
      <formula>$F$86</formula>
    </cfRule>
  </conditionalFormatting>
  <conditionalFormatting sqref="AL89">
    <cfRule type="cellIs" dxfId="19185" priority="103" operator="greaterThan">
      <formula>$G$89</formula>
    </cfRule>
    <cfRule type="cellIs" dxfId="19184" priority="104" operator="greaterThan">
      <formula>$F$89</formula>
    </cfRule>
  </conditionalFormatting>
  <conditionalFormatting sqref="AL53">
    <cfRule type="cellIs" dxfId="19183" priority="125" operator="greaterThan">
      <formula>$G$53</formula>
    </cfRule>
  </conditionalFormatting>
  <conditionalFormatting sqref="AB18">
    <cfRule type="cellIs" dxfId="19182" priority="98" operator="lessThan">
      <formula>$AS$18</formula>
    </cfRule>
    <cfRule type="cellIs" dxfId="19181" priority="99" operator="greaterThan">
      <formula>$AT$18</formula>
    </cfRule>
    <cfRule type="cellIs" dxfId="19180" priority="100" operator="lessThan">
      <formula>$AQ$18</formula>
    </cfRule>
    <cfRule type="cellIs" dxfId="19179" priority="101" operator="greaterThan">
      <formula>$AR$18</formula>
    </cfRule>
  </conditionalFormatting>
  <conditionalFormatting sqref="AB10">
    <cfRule type="cellIs" dxfId="19178" priority="97" operator="greaterThan">
      <formula>$E$10</formula>
    </cfRule>
  </conditionalFormatting>
  <conditionalFormatting sqref="AB11">
    <cfRule type="cellIs" dxfId="19177" priority="96" operator="greaterThan">
      <formula>$E$11</formula>
    </cfRule>
  </conditionalFormatting>
  <conditionalFormatting sqref="AB12">
    <cfRule type="cellIs" dxfId="19176" priority="95" operator="greaterThan">
      <formula>$E$12</formula>
    </cfRule>
  </conditionalFormatting>
  <conditionalFormatting sqref="AB13">
    <cfRule type="cellIs" dxfId="19175" priority="93" operator="greaterThan">
      <formula>$E$13</formula>
    </cfRule>
    <cfRule type="cellIs" dxfId="19174" priority="94" operator="greaterThan">
      <formula>$G$13</formula>
    </cfRule>
  </conditionalFormatting>
  <conditionalFormatting sqref="AB14">
    <cfRule type="cellIs" dxfId="19173" priority="91" operator="greaterThan">
      <formula>$E$14</formula>
    </cfRule>
    <cfRule type="cellIs" dxfId="19172" priority="92" operator="greaterThan">
      <formula>$G$14</formula>
    </cfRule>
  </conditionalFormatting>
  <conditionalFormatting sqref="AB15">
    <cfRule type="cellIs" dxfId="19171" priority="90" operator="greaterThan">
      <formula>$E$15</formula>
    </cfRule>
  </conditionalFormatting>
  <conditionalFormatting sqref="AB16">
    <cfRule type="cellIs" dxfId="19170" priority="89" operator="greaterThan">
      <formula>$E$16</formula>
    </cfRule>
  </conditionalFormatting>
  <conditionalFormatting sqref="AB16">
    <cfRule type="cellIs" dxfId="19169" priority="88" operator="greaterThan">
      <formula>$G$16</formula>
    </cfRule>
  </conditionalFormatting>
  <conditionalFormatting sqref="AB17">
    <cfRule type="cellIs" dxfId="19168" priority="86" operator="greaterThan">
      <formula>$E$17</formula>
    </cfRule>
  </conditionalFormatting>
  <conditionalFormatting sqref="AB17">
    <cfRule type="cellIs" dxfId="19167" priority="87" operator="greaterThan">
      <formula>$G$17</formula>
    </cfRule>
  </conditionalFormatting>
  <conditionalFormatting sqref="AB19">
    <cfRule type="cellIs" dxfId="19166" priority="85" operator="greaterThan">
      <formula>$E$19</formula>
    </cfRule>
  </conditionalFormatting>
  <conditionalFormatting sqref="AB20">
    <cfRule type="cellIs" dxfId="19165" priority="83" operator="greaterThan">
      <formula>$E$20</formula>
    </cfRule>
    <cfRule type="cellIs" dxfId="19164" priority="84" operator="greaterThan">
      <formula>$G$20</formula>
    </cfRule>
  </conditionalFormatting>
  <conditionalFormatting sqref="AB21">
    <cfRule type="cellIs" dxfId="19163" priority="81" operator="greaterThan">
      <formula>$E$21</formula>
    </cfRule>
    <cfRule type="cellIs" dxfId="19162" priority="82" operator="greaterThan">
      <formula>$G$21</formula>
    </cfRule>
  </conditionalFormatting>
  <conditionalFormatting sqref="AB22">
    <cfRule type="cellIs" dxfId="19161" priority="79" operator="greaterThan">
      <formula>$E$22</formula>
    </cfRule>
    <cfRule type="cellIs" dxfId="19160" priority="80" operator="greaterThan">
      <formula>$G$22</formula>
    </cfRule>
  </conditionalFormatting>
  <conditionalFormatting sqref="AB23">
    <cfRule type="cellIs" dxfId="19159" priority="78" operator="greaterThan">
      <formula>$E$23</formula>
    </cfRule>
  </conditionalFormatting>
  <conditionalFormatting sqref="AB9">
    <cfRule type="cellIs" dxfId="19158" priority="77" operator="greaterThan">
      <formula>$E$9</formula>
    </cfRule>
  </conditionalFormatting>
  <conditionalFormatting sqref="AB8">
    <cfRule type="cellIs" dxfId="19157" priority="76" operator="greaterThan">
      <formula>$E$8</formula>
    </cfRule>
  </conditionalFormatting>
  <conditionalFormatting sqref="AB26">
    <cfRule type="cellIs" dxfId="19156" priority="74" operator="greaterThan">
      <formula>$E$26</formula>
    </cfRule>
    <cfRule type="cellIs" dxfId="19155" priority="75" operator="greaterThan">
      <formula>$G$26</formula>
    </cfRule>
  </conditionalFormatting>
  <conditionalFormatting sqref="AB25">
    <cfRule type="cellIs" dxfId="19154" priority="72" operator="greaterThan">
      <formula>$E$25</formula>
    </cfRule>
    <cfRule type="cellIs" dxfId="19153" priority="73" operator="greaterThan">
      <formula>$G$25</formula>
    </cfRule>
  </conditionalFormatting>
  <conditionalFormatting sqref="AB27">
    <cfRule type="cellIs" dxfId="19152" priority="70" operator="greaterThan">
      <formula>$E$27</formula>
    </cfRule>
    <cfRule type="cellIs" dxfId="19151" priority="71" operator="greaterThan">
      <formula>$G$27</formula>
    </cfRule>
  </conditionalFormatting>
  <conditionalFormatting sqref="AB28">
    <cfRule type="cellIs" dxfId="19150" priority="68" operator="greaterThan">
      <formula>$E$28</formula>
    </cfRule>
    <cfRule type="cellIs" dxfId="19149" priority="69" operator="greaterThan">
      <formula>$G$28</formula>
    </cfRule>
  </conditionalFormatting>
  <conditionalFormatting sqref="AB29">
    <cfRule type="cellIs" dxfId="19148" priority="45" operator="greaterThan">
      <formula>$E$29</formula>
    </cfRule>
  </conditionalFormatting>
  <conditionalFormatting sqref="AB30">
    <cfRule type="expression" priority="7" stopIfTrue="1">
      <formula>$AC$30="U"</formula>
    </cfRule>
    <cfRule type="cellIs" dxfId="19147" priority="65" operator="greaterThan">
      <formula>$E$30</formula>
    </cfRule>
    <cfRule type="cellIs" dxfId="19146" priority="66" operator="greaterThan">
      <formula>$G$30</formula>
    </cfRule>
  </conditionalFormatting>
  <conditionalFormatting sqref="AB31">
    <cfRule type="cellIs" dxfId="19145" priority="64" operator="greaterThan">
      <formula>$E$31</formula>
    </cfRule>
  </conditionalFormatting>
  <conditionalFormatting sqref="AB32">
    <cfRule type="cellIs" dxfId="19144" priority="62" operator="greaterThan">
      <formula>$E$32</formula>
    </cfRule>
    <cfRule type="cellIs" dxfId="19143" priority="63" operator="greaterThan">
      <formula>$G$32</formula>
    </cfRule>
  </conditionalFormatting>
  <conditionalFormatting sqref="AB33">
    <cfRule type="cellIs" dxfId="19142" priority="60" operator="greaterThan">
      <formula>$E$33</formula>
    </cfRule>
    <cfRule type="cellIs" dxfId="19141" priority="61" operator="greaterThan">
      <formula>$G$33</formula>
    </cfRule>
  </conditionalFormatting>
  <conditionalFormatting sqref="AB34">
    <cfRule type="cellIs" dxfId="19140" priority="57" operator="greaterThan">
      <formula>$E$34</formula>
    </cfRule>
    <cfRule type="cellIs" dxfId="19139" priority="58" operator="greaterThan">
      <formula>$G$34</formula>
    </cfRule>
    <cfRule type="cellIs" dxfId="19138" priority="59" operator="greaterThan">
      <formula>$F$34</formula>
    </cfRule>
  </conditionalFormatting>
  <conditionalFormatting sqref="AB35">
    <cfRule type="cellIs" dxfId="19137" priority="55" operator="greaterThan">
      <formula>$E$35</formula>
    </cfRule>
    <cfRule type="cellIs" dxfId="19136" priority="56" operator="greaterThan">
      <formula>$G$35</formula>
    </cfRule>
  </conditionalFormatting>
  <conditionalFormatting sqref="AB36">
    <cfRule type="cellIs" dxfId="19135" priority="53" operator="greaterThan">
      <formula>$E$36</formula>
    </cfRule>
    <cfRule type="cellIs" dxfId="19134" priority="54" operator="greaterThan">
      <formula>$G$36</formula>
    </cfRule>
  </conditionalFormatting>
  <conditionalFormatting sqref="AB37">
    <cfRule type="cellIs" dxfId="19133" priority="52" operator="greaterThan">
      <formula>$E$37</formula>
    </cfRule>
  </conditionalFormatting>
  <conditionalFormatting sqref="AB38">
    <cfRule type="cellIs" dxfId="19132" priority="50" operator="greaterThan">
      <formula>$E$38</formula>
    </cfRule>
    <cfRule type="cellIs" dxfId="19131" priority="51" operator="greaterThan">
      <formula>$G$38</formula>
    </cfRule>
  </conditionalFormatting>
  <conditionalFormatting sqref="AB39">
    <cfRule type="cellIs" dxfId="19130" priority="48" operator="greaterThan">
      <formula>$E$39</formula>
    </cfRule>
    <cfRule type="cellIs" dxfId="19129" priority="49" operator="greaterThan">
      <formula>$G$39</formula>
    </cfRule>
  </conditionalFormatting>
  <conditionalFormatting sqref="AB41">
    <cfRule type="cellIs" dxfId="19128" priority="46" operator="greaterThan">
      <formula>$E$41</formula>
    </cfRule>
    <cfRule type="cellIs" dxfId="19127" priority="47" operator="greaterThan">
      <formula>$G$41</formula>
    </cfRule>
  </conditionalFormatting>
  <conditionalFormatting sqref="AB29">
    <cfRule type="cellIs" dxfId="19126" priority="67" operator="greaterThan">
      <formula>$G$29</formula>
    </cfRule>
  </conditionalFormatting>
  <conditionalFormatting sqref="AB37">
    <cfRule type="cellIs" dxfId="19125" priority="44" operator="greaterThan">
      <formula>$G$37</formula>
    </cfRule>
  </conditionalFormatting>
  <conditionalFormatting sqref="AB40">
    <cfRule type="expression" priority="42" stopIfTrue="1">
      <formula>AC40="U"</formula>
    </cfRule>
    <cfRule type="cellIs" dxfId="19124" priority="43" operator="greaterThan">
      <formula>$E$40</formula>
    </cfRule>
  </conditionalFormatting>
  <conditionalFormatting sqref="AB43">
    <cfRule type="cellIs" dxfId="19123" priority="41" operator="greaterThan">
      <formula>$G$43</formula>
    </cfRule>
  </conditionalFormatting>
  <conditionalFormatting sqref="AB45">
    <cfRule type="cellIs" dxfId="19122" priority="40" operator="greaterThan">
      <formula>$F$45</formula>
    </cfRule>
  </conditionalFormatting>
  <conditionalFormatting sqref="AB46">
    <cfRule type="cellIs" dxfId="19121" priority="39" operator="greaterThan">
      <formula>$G$46</formula>
    </cfRule>
  </conditionalFormatting>
  <conditionalFormatting sqref="AB48">
    <cfRule type="cellIs" dxfId="19120" priority="8" operator="greaterThan">
      <formula>$F$48</formula>
    </cfRule>
  </conditionalFormatting>
  <conditionalFormatting sqref="AB72">
    <cfRule type="cellIs" dxfId="19119" priority="38" operator="greaterThan">
      <formula>$F$72</formula>
    </cfRule>
  </conditionalFormatting>
  <conditionalFormatting sqref="AB55">
    <cfRule type="cellIs" dxfId="19118" priority="37" operator="greaterThan">
      <formula>$G$55</formula>
    </cfRule>
  </conditionalFormatting>
  <conditionalFormatting sqref="AB60">
    <cfRule type="cellIs" dxfId="19117" priority="36" operator="greaterThan">
      <formula>$G$60</formula>
    </cfRule>
  </conditionalFormatting>
  <conditionalFormatting sqref="AB63">
    <cfRule type="cellIs" dxfId="19116" priority="35" operator="greaterThan">
      <formula>$G$63</formula>
    </cfRule>
  </conditionalFormatting>
  <conditionalFormatting sqref="AB66">
    <cfRule type="cellIs" dxfId="19115" priority="33" operator="greaterThan">
      <formula>$G$66</formula>
    </cfRule>
    <cfRule type="cellIs" dxfId="19114" priority="34" operator="greaterThan">
      <formula>$F$66</formula>
    </cfRule>
  </conditionalFormatting>
  <conditionalFormatting sqref="AB53">
    <cfRule type="cellIs" dxfId="19113" priority="32" operator="greaterThan">
      <formula>$F$53</formula>
    </cfRule>
  </conditionalFormatting>
  <conditionalFormatting sqref="AB52">
    <cfRule type="cellIs" dxfId="19112" priority="30" operator="greaterThan">
      <formula>$F$52</formula>
    </cfRule>
  </conditionalFormatting>
  <conditionalFormatting sqref="AB61">
    <cfRule type="cellIs" dxfId="19111" priority="27" operator="greaterThan">
      <formula>$F$61</formula>
    </cfRule>
  </conditionalFormatting>
  <conditionalFormatting sqref="AB62">
    <cfRule type="cellIs" dxfId="19110" priority="25" operator="greaterThan">
      <formula>$G$62</formula>
    </cfRule>
  </conditionalFormatting>
  <conditionalFormatting sqref="AB54">
    <cfRule type="cellIs" dxfId="19109" priority="28" operator="greaterThan">
      <formula>$G$54</formula>
    </cfRule>
    <cfRule type="cellIs" dxfId="19108" priority="29" operator="greaterThan">
      <formula>$F$54</formula>
    </cfRule>
  </conditionalFormatting>
  <conditionalFormatting sqref="AB61">
    <cfRule type="cellIs" dxfId="19107" priority="26" operator="greaterThan">
      <formula>$G$61</formula>
    </cfRule>
  </conditionalFormatting>
  <conditionalFormatting sqref="AB67">
    <cfRule type="cellIs" dxfId="19106" priority="24" operator="greaterThan">
      <formula>$F$67</formula>
    </cfRule>
  </conditionalFormatting>
  <conditionalFormatting sqref="AB68">
    <cfRule type="cellIs" dxfId="19105" priority="23" operator="greaterThan">
      <formula>$G$68</formula>
    </cfRule>
  </conditionalFormatting>
  <conditionalFormatting sqref="AB70">
    <cfRule type="cellIs" dxfId="19104" priority="22" operator="greaterThan">
      <formula>$G$70</formula>
    </cfRule>
  </conditionalFormatting>
  <conditionalFormatting sqref="AB73">
    <cfRule type="cellIs" dxfId="19103" priority="21" operator="greaterThan">
      <formula>$G$73</formula>
    </cfRule>
  </conditionalFormatting>
  <conditionalFormatting sqref="AB75">
    <cfRule type="cellIs" dxfId="19102" priority="20" operator="greaterThan">
      <formula>$F$75</formula>
    </cfRule>
  </conditionalFormatting>
  <conditionalFormatting sqref="AB76">
    <cfRule type="cellIs" dxfId="19101" priority="19" operator="greaterThan">
      <formula>$F$76</formula>
    </cfRule>
  </conditionalFormatting>
  <conditionalFormatting sqref="AB78">
    <cfRule type="cellIs" dxfId="19100" priority="18" operator="greaterThan">
      <formula>$G$78</formula>
    </cfRule>
  </conditionalFormatting>
  <conditionalFormatting sqref="AB80">
    <cfRule type="cellIs" dxfId="19099" priority="17" operator="greaterThan">
      <formula>$F$80</formula>
    </cfRule>
  </conditionalFormatting>
  <conditionalFormatting sqref="AB82">
    <cfRule type="cellIs" dxfId="19098" priority="16" operator="greaterThan">
      <formula>$F$82</formula>
    </cfRule>
  </conditionalFormatting>
  <conditionalFormatting sqref="AB81">
    <cfRule type="cellIs" dxfId="19097" priority="14" operator="greaterThan">
      <formula>$G$81</formula>
    </cfRule>
    <cfRule type="cellIs" dxfId="19096" priority="15" operator="greaterThan">
      <formula>$F$81</formula>
    </cfRule>
  </conditionalFormatting>
  <conditionalFormatting sqref="AB84">
    <cfRule type="cellIs" dxfId="19095" priority="13" operator="greaterThan">
      <formula>$G$84</formula>
    </cfRule>
  </conditionalFormatting>
  <conditionalFormatting sqref="AB86">
    <cfRule type="cellIs" dxfId="19094" priority="11" operator="greaterThan">
      <formula>$G$86</formula>
    </cfRule>
    <cfRule type="cellIs" dxfId="19093" priority="12" operator="greaterThan">
      <formula>$F$86</formula>
    </cfRule>
  </conditionalFormatting>
  <conditionalFormatting sqref="AB89">
    <cfRule type="cellIs" dxfId="19092" priority="9" operator="greaterThan">
      <formula>$G$89</formula>
    </cfRule>
    <cfRule type="cellIs" dxfId="19091" priority="10" operator="greaterThan">
      <formula>$F$89</formula>
    </cfRule>
  </conditionalFormatting>
  <conditionalFormatting sqref="AB53">
    <cfRule type="cellIs" dxfId="19090" priority="31" operator="greaterThan">
      <formula>$G$53</formula>
    </cfRule>
  </conditionalFormatting>
  <conditionalFormatting sqref="AL30 AG30 W30 R30 M30 H30">
    <cfRule type="expression" priority="4" stopIfTrue="1">
      <formula>$AC$30="U"</formula>
    </cfRule>
    <cfRule type="cellIs" dxfId="19089" priority="5" operator="greaterThan">
      <formula>$E$30</formula>
    </cfRule>
    <cfRule type="cellIs" dxfId="19088" priority="6" operator="greaterThan">
      <formula>$G$30</formula>
    </cfRule>
  </conditionalFormatting>
  <conditionalFormatting sqref="M67">
    <cfRule type="cellIs" dxfId="19087" priority="3" operator="greaterThan">
      <formula>$F$67</formula>
    </cfRule>
  </conditionalFormatting>
  <conditionalFormatting sqref="M89">
    <cfRule type="cellIs" dxfId="19086" priority="1" operator="greaterThan">
      <formula>$G$89</formula>
    </cfRule>
    <cfRule type="cellIs" dxfId="19085" priority="2" operator="greaterThan">
      <formula>$F$89</formula>
    </cfRule>
  </conditionalFormatting>
  <printOptions horizontalCentered="1"/>
  <pageMargins left="1" right="1" top="0.6" bottom="0.6" header="0.3" footer="0.3"/>
  <pageSetup paperSize="17" scale="80" orientation="landscape" r:id="rId1"/>
  <headerFooter>
    <oddFooter>&amp;L&amp;8&amp;Z&amp;F&amp;RPage &amp;P of &amp;N</oddFooter>
  </headerFooter>
  <rowBreaks count="1" manualBreakCount="1">
    <brk id="46" max="4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N1048558"/>
  <sheetViews>
    <sheetView view="pageBreakPreview" topLeftCell="A4" zoomScale="115" zoomScaleNormal="145" zoomScaleSheetLayoutView="115" workbookViewId="0">
      <pane ySplit="1410" activePane="bottomLeft"/>
      <selection activeCell="O84" sqref="O84"/>
      <selection pane="bottomLeft" activeCell="A2" sqref="A2:AZ2"/>
    </sheetView>
  </sheetViews>
  <sheetFormatPr defaultRowHeight="15" x14ac:dyDescent="0.25"/>
  <cols>
    <col min="1" max="1" width="32.85546875" customWidth="1"/>
    <col min="2" max="2" width="9.7109375" customWidth="1"/>
    <col min="3" max="4" width="9.7109375" hidden="1" customWidth="1"/>
    <col min="5" max="5" width="9.7109375" customWidth="1"/>
    <col min="6" max="6" width="9.7109375" style="213"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 min="43" max="43" width="8.7109375" style="214" customWidth="1"/>
    <col min="44" max="47" width="3.28515625" style="214" customWidth="1"/>
    <col min="48" max="48" width="8.7109375" style="214" customWidth="1"/>
    <col min="49" max="52" width="3.28515625" style="214" customWidth="1"/>
  </cols>
  <sheetData>
    <row r="1" spans="1:57" ht="15.75" x14ac:dyDescent="0.25">
      <c r="A1" s="483" t="s">
        <v>230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85"/>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86"/>
      <c r="G6" s="489"/>
      <c r="H6" s="218">
        <v>42717</v>
      </c>
      <c r="I6" s="219" t="s">
        <v>15</v>
      </c>
      <c r="J6" s="219" t="s">
        <v>16</v>
      </c>
      <c r="K6" s="219" t="s">
        <v>190</v>
      </c>
      <c r="L6" s="220" t="s">
        <v>191</v>
      </c>
      <c r="M6" s="218">
        <v>42717</v>
      </c>
      <c r="N6" s="219" t="s">
        <v>15</v>
      </c>
      <c r="O6" s="219" t="s">
        <v>16</v>
      </c>
      <c r="P6" s="219" t="s">
        <v>190</v>
      </c>
      <c r="Q6" s="220" t="s">
        <v>191</v>
      </c>
      <c r="R6" s="218">
        <v>42717</v>
      </c>
      <c r="S6" s="219" t="s">
        <v>15</v>
      </c>
      <c r="T6" s="219" t="s">
        <v>16</v>
      </c>
      <c r="U6" s="219" t="s">
        <v>190</v>
      </c>
      <c r="V6" s="220" t="s">
        <v>191</v>
      </c>
      <c r="W6" s="218">
        <v>42717</v>
      </c>
      <c r="X6" s="219" t="s">
        <v>15</v>
      </c>
      <c r="Y6" s="219" t="s">
        <v>16</v>
      </c>
      <c r="Z6" s="219" t="s">
        <v>190</v>
      </c>
      <c r="AA6" s="220" t="s">
        <v>191</v>
      </c>
      <c r="AB6" s="218">
        <v>42718</v>
      </c>
      <c r="AC6" s="219" t="s">
        <v>15</v>
      </c>
      <c r="AD6" s="219" t="s">
        <v>16</v>
      </c>
      <c r="AE6" s="219" t="s">
        <v>190</v>
      </c>
      <c r="AF6" s="220" t="s">
        <v>191</v>
      </c>
      <c r="AG6" s="218">
        <v>42718</v>
      </c>
      <c r="AH6" s="219" t="s">
        <v>15</v>
      </c>
      <c r="AI6" s="219" t="s">
        <v>16</v>
      </c>
      <c r="AJ6" s="219" t="s">
        <v>190</v>
      </c>
      <c r="AK6" s="220" t="s">
        <v>191</v>
      </c>
      <c r="AL6" s="218">
        <v>42718</v>
      </c>
      <c r="AM6" s="219" t="s">
        <v>15</v>
      </c>
      <c r="AN6" s="219" t="s">
        <v>16</v>
      </c>
      <c r="AO6" s="219" t="s">
        <v>190</v>
      </c>
      <c r="AP6" s="220" t="s">
        <v>191</v>
      </c>
      <c r="AQ6" s="218"/>
      <c r="AR6" s="219" t="s">
        <v>15</v>
      </c>
      <c r="AS6" s="219" t="s">
        <v>16</v>
      </c>
      <c r="AT6" s="219" t="s">
        <v>190</v>
      </c>
      <c r="AU6" s="220" t="s">
        <v>191</v>
      </c>
      <c r="AV6" s="218">
        <v>42718</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24</v>
      </c>
      <c r="C8" s="223"/>
      <c r="D8" s="223"/>
      <c r="E8" s="324">
        <v>170</v>
      </c>
      <c r="F8" s="224" t="s">
        <v>22</v>
      </c>
      <c r="G8" s="225" t="s">
        <v>22</v>
      </c>
      <c r="H8" s="226">
        <v>74</v>
      </c>
      <c r="I8" s="223"/>
      <c r="J8" s="223"/>
      <c r="K8" s="223"/>
      <c r="L8" s="227"/>
      <c r="M8" s="226">
        <v>56</v>
      </c>
      <c r="N8" s="223"/>
      <c r="O8" s="223"/>
      <c r="P8" s="223"/>
      <c r="Q8" s="227"/>
      <c r="R8" s="226">
        <v>270</v>
      </c>
      <c r="S8" s="223"/>
      <c r="T8" s="223"/>
      <c r="U8" s="223"/>
      <c r="V8" s="227"/>
      <c r="W8" s="226">
        <v>72</v>
      </c>
      <c r="X8" s="223"/>
      <c r="Y8" s="223"/>
      <c r="Z8" s="223"/>
      <c r="AA8" s="227"/>
      <c r="AB8" s="226">
        <v>520</v>
      </c>
      <c r="AC8" s="223"/>
      <c r="AD8" s="223"/>
      <c r="AE8" s="223"/>
      <c r="AF8" s="227"/>
      <c r="AG8" s="226">
        <v>90</v>
      </c>
      <c r="AH8" s="223"/>
      <c r="AI8" s="223"/>
      <c r="AJ8" s="223"/>
      <c r="AK8" s="227"/>
      <c r="AL8" s="226">
        <v>88</v>
      </c>
      <c r="AM8" s="223"/>
      <c r="AN8" s="223"/>
      <c r="AO8" s="223"/>
      <c r="AP8" s="227"/>
      <c r="AQ8" s="504" t="s">
        <v>205</v>
      </c>
      <c r="AR8" s="505"/>
      <c r="AS8" s="505"/>
      <c r="AT8" s="505"/>
      <c r="AU8" s="506"/>
      <c r="AV8" s="226">
        <v>92</v>
      </c>
      <c r="AW8" s="223"/>
      <c r="AX8" s="223"/>
      <c r="AY8" s="223"/>
      <c r="AZ8" s="227"/>
      <c r="BE8" s="20" t="s">
        <v>20</v>
      </c>
    </row>
    <row r="9" spans="1:57" s="214" customFormat="1" x14ac:dyDescent="0.25">
      <c r="A9" s="228" t="s">
        <v>23</v>
      </c>
      <c r="B9" s="222" t="s">
        <v>24</v>
      </c>
      <c r="C9" s="229"/>
      <c r="D9" s="229"/>
      <c r="E9" s="325">
        <v>0.1</v>
      </c>
      <c r="F9" s="230" t="s">
        <v>22</v>
      </c>
      <c r="G9" s="231" t="s">
        <v>22</v>
      </c>
      <c r="H9" s="232">
        <v>2.4E-2</v>
      </c>
      <c r="I9" s="229"/>
      <c r="J9" s="229"/>
      <c r="K9" s="223"/>
      <c r="L9" s="233"/>
      <c r="M9" s="232">
        <v>1.7999999999999999E-2</v>
      </c>
      <c r="N9" s="229"/>
      <c r="O9" s="229"/>
      <c r="P9" s="229"/>
      <c r="Q9" s="233"/>
      <c r="R9" s="232">
        <v>5.3999999999999999E-2</v>
      </c>
      <c r="S9" s="229"/>
      <c r="T9" s="229"/>
      <c r="U9" s="229"/>
      <c r="V9" s="233"/>
      <c r="W9" s="237">
        <v>11.5</v>
      </c>
      <c r="X9" s="229"/>
      <c r="Y9" s="229"/>
      <c r="Z9" s="229"/>
      <c r="AA9" s="233"/>
      <c r="AB9" s="232">
        <v>7.8E-2</v>
      </c>
      <c r="AC9" s="229"/>
      <c r="AD9" s="229"/>
      <c r="AE9" s="229"/>
      <c r="AF9" s="233"/>
      <c r="AG9" s="234">
        <v>0.02</v>
      </c>
      <c r="AH9" s="229"/>
      <c r="AI9" s="229"/>
      <c r="AJ9" s="229"/>
      <c r="AK9" s="233"/>
      <c r="AL9" s="232">
        <v>2.3E-2</v>
      </c>
      <c r="AM9" s="229"/>
      <c r="AN9" s="229"/>
      <c r="AO9" s="229"/>
      <c r="AP9" s="233"/>
      <c r="AQ9" s="301"/>
      <c r="AR9" s="298"/>
      <c r="AS9" s="298"/>
      <c r="AT9" s="298"/>
      <c r="AU9" s="299"/>
      <c r="AV9" s="232">
        <v>1.9E-2</v>
      </c>
      <c r="AW9" s="229"/>
      <c r="AX9" s="229"/>
      <c r="AY9" s="229"/>
      <c r="AZ9" s="233"/>
      <c r="BE9" s="33" t="s">
        <v>23</v>
      </c>
    </row>
    <row r="10" spans="1:57" s="214" customFormat="1" x14ac:dyDescent="0.25">
      <c r="A10" s="228" t="s">
        <v>26</v>
      </c>
      <c r="B10" s="222" t="s">
        <v>24</v>
      </c>
      <c r="C10" s="223"/>
      <c r="D10" s="223"/>
      <c r="E10" s="326">
        <v>170</v>
      </c>
      <c r="F10" s="235" t="s">
        <v>22</v>
      </c>
      <c r="G10" s="231" t="s">
        <v>22</v>
      </c>
      <c r="H10" s="236">
        <v>74</v>
      </c>
      <c r="I10" s="229"/>
      <c r="J10" s="229"/>
      <c r="K10" s="229"/>
      <c r="L10" s="233"/>
      <c r="M10" s="236">
        <v>56</v>
      </c>
      <c r="N10" s="229"/>
      <c r="O10" s="229"/>
      <c r="P10" s="229"/>
      <c r="Q10" s="233"/>
      <c r="R10" s="236">
        <v>270</v>
      </c>
      <c r="S10" s="229"/>
      <c r="T10" s="229"/>
      <c r="U10" s="229"/>
      <c r="V10" s="233"/>
      <c r="W10" s="236">
        <v>72</v>
      </c>
      <c r="X10" s="229"/>
      <c r="Y10" s="229"/>
      <c r="Z10" s="229"/>
      <c r="AA10" s="233"/>
      <c r="AB10" s="236">
        <v>520</v>
      </c>
      <c r="AC10" s="229"/>
      <c r="AD10" s="229"/>
      <c r="AE10" s="229"/>
      <c r="AF10" s="233"/>
      <c r="AG10" s="236">
        <v>90</v>
      </c>
      <c r="AH10" s="229"/>
      <c r="AI10" s="229"/>
      <c r="AJ10" s="229"/>
      <c r="AK10" s="233"/>
      <c r="AL10" s="236">
        <v>88</v>
      </c>
      <c r="AM10" s="229"/>
      <c r="AN10" s="229"/>
      <c r="AO10" s="229"/>
      <c r="AP10" s="233"/>
      <c r="AQ10" s="297"/>
      <c r="AR10" s="298"/>
      <c r="AS10" s="298"/>
      <c r="AT10" s="298"/>
      <c r="AU10" s="299"/>
      <c r="AV10" s="236">
        <v>92</v>
      </c>
      <c r="AW10" s="229"/>
      <c r="AX10" s="229"/>
      <c r="AY10" s="229"/>
      <c r="AZ10" s="233"/>
      <c r="BE10" s="33" t="s">
        <v>26</v>
      </c>
    </row>
    <row r="11" spans="1:57" s="214" customFormat="1" x14ac:dyDescent="0.25">
      <c r="A11" s="228" t="s">
        <v>27</v>
      </c>
      <c r="B11" s="222" t="s">
        <v>21</v>
      </c>
      <c r="C11" s="229"/>
      <c r="D11" s="229"/>
      <c r="E11" s="325">
        <v>32.699199999999998</v>
      </c>
      <c r="F11" s="230" t="s">
        <v>22</v>
      </c>
      <c r="G11" s="231" t="s">
        <v>22</v>
      </c>
      <c r="H11" s="237">
        <v>16.399999999999999</v>
      </c>
      <c r="I11" s="229"/>
      <c r="J11" s="229"/>
      <c r="K11" s="229"/>
      <c r="L11" s="233"/>
      <c r="M11" s="237">
        <v>14.9</v>
      </c>
      <c r="N11" s="229"/>
      <c r="O11" s="229"/>
      <c r="P11" s="229"/>
      <c r="Q11" s="233"/>
      <c r="R11" s="237">
        <v>52.9</v>
      </c>
      <c r="S11" s="229"/>
      <c r="T11" s="229"/>
      <c r="U11" s="229"/>
      <c r="V11" s="233"/>
      <c r="W11" s="234">
        <v>7.36</v>
      </c>
      <c r="X11" s="229"/>
      <c r="Y11" s="229"/>
      <c r="Z11" s="229"/>
      <c r="AA11" s="233"/>
      <c r="AB11" s="236">
        <v>98</v>
      </c>
      <c r="AC11" s="229"/>
      <c r="AD11" s="229"/>
      <c r="AE11" s="229"/>
      <c r="AF11" s="233"/>
      <c r="AG11" s="236">
        <v>18</v>
      </c>
      <c r="AH11" s="229"/>
      <c r="AI11" s="229"/>
      <c r="AJ11" s="229"/>
      <c r="AK11" s="233"/>
      <c r="AL11" s="237">
        <v>17.5</v>
      </c>
      <c r="AM11" s="229"/>
      <c r="AN11" s="229"/>
      <c r="AO11" s="229"/>
      <c r="AP11" s="233"/>
      <c r="AQ11" s="300"/>
      <c r="AR11" s="298"/>
      <c r="AS11" s="298"/>
      <c r="AT11" s="298"/>
      <c r="AU11" s="299"/>
      <c r="AV11" s="237">
        <v>20.100000000000001</v>
      </c>
      <c r="AW11" s="229"/>
      <c r="AX11" s="229"/>
      <c r="AY11" s="229"/>
      <c r="AZ11" s="233"/>
      <c r="BE11" s="33" t="s">
        <v>27</v>
      </c>
    </row>
    <row r="12" spans="1:57" s="214" customFormat="1" x14ac:dyDescent="0.25">
      <c r="A12" s="238" t="s">
        <v>28</v>
      </c>
      <c r="B12" s="222" t="s">
        <v>24</v>
      </c>
      <c r="C12" s="229"/>
      <c r="D12" s="229"/>
      <c r="E12" s="325">
        <v>28</v>
      </c>
      <c r="F12" s="230" t="s">
        <v>22</v>
      </c>
      <c r="G12" s="231" t="s">
        <v>22</v>
      </c>
      <c r="H12" s="236">
        <v>10</v>
      </c>
      <c r="I12" s="229" t="s">
        <v>25</v>
      </c>
      <c r="J12" s="229"/>
      <c r="K12" s="229"/>
      <c r="L12" s="233"/>
      <c r="M12" s="236">
        <v>10</v>
      </c>
      <c r="N12" s="229" t="s">
        <v>25</v>
      </c>
      <c r="O12" s="229"/>
      <c r="P12" s="229"/>
      <c r="Q12" s="233"/>
      <c r="R12" s="236">
        <v>10</v>
      </c>
      <c r="S12" s="229" t="s">
        <v>25</v>
      </c>
      <c r="T12" s="229"/>
      <c r="U12" s="229"/>
      <c r="V12" s="233"/>
      <c r="W12" s="236">
        <v>11</v>
      </c>
      <c r="X12" s="229"/>
      <c r="Y12" s="229"/>
      <c r="Z12" s="229"/>
      <c r="AA12" s="233"/>
      <c r="AB12" s="236">
        <v>18</v>
      </c>
      <c r="AC12" s="229"/>
      <c r="AD12" s="229"/>
      <c r="AE12" s="229"/>
      <c r="AF12" s="233"/>
      <c r="AG12" s="236">
        <v>10</v>
      </c>
      <c r="AH12" s="229" t="s">
        <v>25</v>
      </c>
      <c r="AI12" s="229"/>
      <c r="AJ12" s="229"/>
      <c r="AK12" s="233"/>
      <c r="AL12" s="236">
        <v>10</v>
      </c>
      <c r="AM12" s="229" t="s">
        <v>25</v>
      </c>
      <c r="AN12" s="229"/>
      <c r="AO12" s="229"/>
      <c r="AP12" s="233"/>
      <c r="AQ12" s="297"/>
      <c r="AR12" s="298"/>
      <c r="AS12" s="298"/>
      <c r="AT12" s="298"/>
      <c r="AU12" s="299"/>
      <c r="AV12" s="236">
        <v>10</v>
      </c>
      <c r="AW12" s="229" t="s">
        <v>25</v>
      </c>
      <c r="AX12" s="229"/>
      <c r="AY12" s="229"/>
      <c r="AZ12" s="233"/>
      <c r="BE12" s="50" t="s">
        <v>28</v>
      </c>
    </row>
    <row r="13" spans="1:57" s="214" customFormat="1" x14ac:dyDescent="0.25">
      <c r="A13" s="228" t="s">
        <v>29</v>
      </c>
      <c r="B13" s="222" t="s">
        <v>21</v>
      </c>
      <c r="C13" s="229"/>
      <c r="D13" s="229"/>
      <c r="E13" s="325">
        <v>14.0162</v>
      </c>
      <c r="F13" s="239">
        <v>250</v>
      </c>
      <c r="G13" s="231">
        <v>250</v>
      </c>
      <c r="H13" s="236">
        <v>10</v>
      </c>
      <c r="I13" s="229"/>
      <c r="J13" s="229"/>
      <c r="K13" s="229"/>
      <c r="L13" s="233"/>
      <c r="M13" s="237">
        <v>10.4</v>
      </c>
      <c r="N13" s="229"/>
      <c r="O13" s="229"/>
      <c r="P13" s="229"/>
      <c r="Q13" s="233"/>
      <c r="R13" s="237">
        <v>6.6</v>
      </c>
      <c r="S13" s="229"/>
      <c r="T13" s="229"/>
      <c r="U13" s="229"/>
      <c r="V13" s="233"/>
      <c r="W13" s="237">
        <v>8</v>
      </c>
      <c r="X13" s="229"/>
      <c r="Y13" s="229"/>
      <c r="Z13" s="229"/>
      <c r="AA13" s="233"/>
      <c r="AB13" s="237">
        <v>10.8</v>
      </c>
      <c r="AC13" s="229"/>
      <c r="AD13" s="229"/>
      <c r="AE13" s="229"/>
      <c r="AF13" s="233"/>
      <c r="AG13" s="237">
        <v>8.1</v>
      </c>
      <c r="AH13" s="229"/>
      <c r="AI13" s="229"/>
      <c r="AJ13" s="229"/>
      <c r="AK13" s="233"/>
      <c r="AL13" s="237">
        <v>6.3</v>
      </c>
      <c r="AM13" s="229"/>
      <c r="AN13" s="229"/>
      <c r="AO13" s="229"/>
      <c r="AP13" s="233"/>
      <c r="AQ13" s="300"/>
      <c r="AR13" s="298"/>
      <c r="AS13" s="298"/>
      <c r="AT13" s="298"/>
      <c r="AU13" s="299"/>
      <c r="AV13" s="237">
        <v>9.1999999999999993</v>
      </c>
      <c r="AW13" s="229"/>
      <c r="AX13" s="229"/>
      <c r="AY13" s="229"/>
      <c r="AZ13" s="233"/>
      <c r="BE13" s="33" t="s">
        <v>29</v>
      </c>
    </row>
    <row r="14" spans="1:57" s="214" customFormat="1" x14ac:dyDescent="0.25">
      <c r="A14" s="228" t="s">
        <v>31</v>
      </c>
      <c r="B14" s="222" t="s">
        <v>21</v>
      </c>
      <c r="C14" s="223"/>
      <c r="D14" s="223"/>
      <c r="E14" s="325">
        <v>427.35919999999999</v>
      </c>
      <c r="F14" s="230" t="s">
        <v>22</v>
      </c>
      <c r="G14" s="240">
        <v>700</v>
      </c>
      <c r="H14" s="236">
        <v>240</v>
      </c>
      <c r="I14" s="229"/>
      <c r="J14" s="229"/>
      <c r="K14" s="229"/>
      <c r="L14" s="233"/>
      <c r="M14" s="236">
        <v>180</v>
      </c>
      <c r="N14" s="229"/>
      <c r="O14" s="229"/>
      <c r="P14" s="229"/>
      <c r="Q14" s="233"/>
      <c r="R14" s="236">
        <v>540</v>
      </c>
      <c r="S14" s="229"/>
      <c r="T14" s="229"/>
      <c r="U14" s="229"/>
      <c r="V14" s="233"/>
      <c r="W14" s="236">
        <v>220</v>
      </c>
      <c r="X14" s="229"/>
      <c r="Y14" s="229"/>
      <c r="Z14" s="229"/>
      <c r="AA14" s="233"/>
      <c r="AB14" s="236">
        <v>1200</v>
      </c>
      <c r="AC14" s="229"/>
      <c r="AD14" s="229"/>
      <c r="AE14" s="229"/>
      <c r="AF14" s="233"/>
      <c r="AG14" s="236">
        <v>230</v>
      </c>
      <c r="AH14" s="229"/>
      <c r="AI14" s="229"/>
      <c r="AJ14" s="229"/>
      <c r="AK14" s="233"/>
      <c r="AL14" s="236">
        <v>220</v>
      </c>
      <c r="AM14" s="229"/>
      <c r="AN14" s="229"/>
      <c r="AO14" s="229"/>
      <c r="AP14" s="233"/>
      <c r="AQ14" s="297"/>
      <c r="AR14" s="298"/>
      <c r="AS14" s="298"/>
      <c r="AT14" s="298"/>
      <c r="AU14" s="299"/>
      <c r="AV14" s="236">
        <v>280</v>
      </c>
      <c r="AW14" s="229"/>
      <c r="AX14" s="229"/>
      <c r="AY14" s="229"/>
      <c r="AZ14" s="233"/>
      <c r="BE14" s="33" t="s">
        <v>31</v>
      </c>
    </row>
    <row r="15" spans="1:57" s="214" customFormat="1" x14ac:dyDescent="0.25">
      <c r="A15" s="228" t="s">
        <v>32</v>
      </c>
      <c r="B15" s="222" t="s">
        <v>21</v>
      </c>
      <c r="C15" s="229"/>
      <c r="D15" s="229"/>
      <c r="E15" s="325">
        <v>28.908300000000001</v>
      </c>
      <c r="F15" s="230" t="s">
        <v>22</v>
      </c>
      <c r="G15" s="231" t="s">
        <v>22</v>
      </c>
      <c r="H15" s="237">
        <v>14.9</v>
      </c>
      <c r="I15" s="229"/>
      <c r="J15" s="229"/>
      <c r="K15" s="229"/>
      <c r="L15" s="233"/>
      <c r="M15" s="234">
        <v>7.14</v>
      </c>
      <c r="N15" s="229"/>
      <c r="O15" s="229"/>
      <c r="P15" s="229"/>
      <c r="Q15" s="233"/>
      <c r="R15" s="237">
        <v>37.5</v>
      </c>
      <c r="S15" s="229"/>
      <c r="T15" s="229"/>
      <c r="U15" s="229"/>
      <c r="V15" s="233"/>
      <c r="W15" s="234">
        <v>5.43</v>
      </c>
      <c r="X15" s="229"/>
      <c r="Y15" s="229"/>
      <c r="Z15" s="229"/>
      <c r="AA15" s="233"/>
      <c r="AB15" s="237">
        <v>87.3</v>
      </c>
      <c r="AC15" s="229"/>
      <c r="AD15" s="229"/>
      <c r="AE15" s="229"/>
      <c r="AF15" s="233"/>
      <c r="AG15" s="237">
        <v>16.5</v>
      </c>
      <c r="AH15" s="229"/>
      <c r="AI15" s="229"/>
      <c r="AJ15" s="229"/>
      <c r="AK15" s="233"/>
      <c r="AL15" s="237">
        <v>15.1</v>
      </c>
      <c r="AM15" s="229"/>
      <c r="AN15" s="229"/>
      <c r="AO15" s="229"/>
      <c r="AP15" s="233"/>
      <c r="AQ15" s="300"/>
      <c r="AR15" s="298"/>
      <c r="AS15" s="298"/>
      <c r="AT15" s="298"/>
      <c r="AU15" s="299"/>
      <c r="AV15" s="237">
        <v>18.2</v>
      </c>
      <c r="AW15" s="229"/>
      <c r="AX15" s="229"/>
      <c r="AY15" s="229"/>
      <c r="AZ15" s="233"/>
      <c r="BE15" s="33" t="s">
        <v>32</v>
      </c>
    </row>
    <row r="16" spans="1:57" s="214" customFormat="1" x14ac:dyDescent="0.25">
      <c r="A16" s="228" t="s">
        <v>33</v>
      </c>
      <c r="B16" s="222" t="s">
        <v>30</v>
      </c>
      <c r="C16" s="229"/>
      <c r="D16" s="229"/>
      <c r="E16" s="325">
        <v>5.2244000000000002</v>
      </c>
      <c r="F16" s="239">
        <v>10</v>
      </c>
      <c r="G16" s="240">
        <v>10</v>
      </c>
      <c r="H16" s="237">
        <v>2.2999999999999998</v>
      </c>
      <c r="I16" s="229"/>
      <c r="J16" s="229"/>
      <c r="K16" s="229"/>
      <c r="L16" s="233"/>
      <c r="M16" s="234">
        <v>0.56000000000000005</v>
      </c>
      <c r="N16" s="229"/>
      <c r="O16" s="229"/>
      <c r="P16" s="229"/>
      <c r="Q16" s="233"/>
      <c r="R16" s="232">
        <v>2.3E-2</v>
      </c>
      <c r="S16" s="229"/>
      <c r="T16" s="229"/>
      <c r="U16" s="229"/>
      <c r="V16" s="233"/>
      <c r="W16" s="234">
        <v>0.01</v>
      </c>
      <c r="X16" s="229" t="s">
        <v>25</v>
      </c>
      <c r="Y16" s="229"/>
      <c r="Z16" s="229"/>
      <c r="AA16" s="233"/>
      <c r="AB16" s="237">
        <v>2</v>
      </c>
      <c r="AC16" s="229"/>
      <c r="AD16" s="229"/>
      <c r="AE16" s="229"/>
      <c r="AF16" s="233"/>
      <c r="AG16" s="234">
        <v>0.46</v>
      </c>
      <c r="AH16" s="229"/>
      <c r="AI16" s="229"/>
      <c r="AJ16" s="229"/>
      <c r="AK16" s="233"/>
      <c r="AL16" s="237">
        <v>2.4</v>
      </c>
      <c r="AM16" s="229"/>
      <c r="AN16" s="229"/>
      <c r="AO16" s="229"/>
      <c r="AP16" s="233"/>
      <c r="AQ16" s="300"/>
      <c r="AR16" s="298"/>
      <c r="AS16" s="298"/>
      <c r="AT16" s="298"/>
      <c r="AU16" s="299"/>
      <c r="AV16" s="237">
        <v>2.4</v>
      </c>
      <c r="AW16" s="229"/>
      <c r="AX16" s="229"/>
      <c r="AY16" s="229"/>
      <c r="AZ16" s="233"/>
      <c r="BE16" s="33" t="s">
        <v>33</v>
      </c>
    </row>
    <row r="17" spans="1:57" s="214" customFormat="1" x14ac:dyDescent="0.25">
      <c r="A17" s="228" t="s">
        <v>34</v>
      </c>
      <c r="B17" s="222" t="s">
        <v>24</v>
      </c>
      <c r="C17" s="229"/>
      <c r="D17" s="229"/>
      <c r="E17" s="325">
        <v>2E-3</v>
      </c>
      <c r="F17" s="239">
        <v>1</v>
      </c>
      <c r="G17" s="240">
        <v>1</v>
      </c>
      <c r="H17" s="232">
        <v>1E-3</v>
      </c>
      <c r="I17" s="229" t="s">
        <v>25</v>
      </c>
      <c r="J17" s="229"/>
      <c r="K17" s="229"/>
      <c r="L17" s="233"/>
      <c r="M17" s="232">
        <v>2E-3</v>
      </c>
      <c r="N17" s="229"/>
      <c r="O17" s="229"/>
      <c r="P17" s="229"/>
      <c r="Q17" s="233"/>
      <c r="R17" s="232">
        <v>1E-3</v>
      </c>
      <c r="S17" s="229"/>
      <c r="T17" s="229"/>
      <c r="U17" s="229"/>
      <c r="V17" s="233"/>
      <c r="W17" s="232">
        <v>1E-3</v>
      </c>
      <c r="X17" s="229" t="s">
        <v>25</v>
      </c>
      <c r="Y17" s="229"/>
      <c r="Z17" s="229"/>
      <c r="AA17" s="233"/>
      <c r="AB17" s="232">
        <v>1E-3</v>
      </c>
      <c r="AC17" s="229"/>
      <c r="AD17" s="229"/>
      <c r="AE17" s="229"/>
      <c r="AF17" s="233"/>
      <c r="AG17" s="232">
        <v>1.2999999999999999E-2</v>
      </c>
      <c r="AH17" s="229"/>
      <c r="AI17" s="229"/>
      <c r="AJ17" s="229"/>
      <c r="AK17" s="233"/>
      <c r="AL17" s="232">
        <v>2E-3</v>
      </c>
      <c r="AM17" s="229"/>
      <c r="AN17" s="229"/>
      <c r="AO17" s="229"/>
      <c r="AP17" s="233"/>
      <c r="AQ17" s="301"/>
      <c r="AR17" s="298"/>
      <c r="AS17" s="298"/>
      <c r="AT17" s="298"/>
      <c r="AU17" s="299"/>
      <c r="AV17" s="232">
        <v>1E-3</v>
      </c>
      <c r="AW17" s="229" t="s">
        <v>25</v>
      </c>
      <c r="AX17" s="229"/>
      <c r="AY17" s="229"/>
      <c r="AZ17" s="233"/>
      <c r="BE17" s="33" t="s">
        <v>34</v>
      </c>
    </row>
    <row r="18" spans="1:57" s="214" customFormat="1" x14ac:dyDescent="0.25">
      <c r="A18" s="228" t="s">
        <v>35</v>
      </c>
      <c r="B18" s="222" t="s">
        <v>21</v>
      </c>
      <c r="C18" s="229"/>
      <c r="D18" s="229"/>
      <c r="E18" s="325" t="s">
        <v>219</v>
      </c>
      <c r="F18" s="239" t="s">
        <v>37</v>
      </c>
      <c r="G18" s="240" t="s">
        <v>37</v>
      </c>
      <c r="H18" s="234">
        <v>7.51</v>
      </c>
      <c r="I18" s="229"/>
      <c r="J18" s="229"/>
      <c r="K18" s="229"/>
      <c r="L18" s="233"/>
      <c r="M18" s="234">
        <v>6.56</v>
      </c>
      <c r="N18" s="229"/>
      <c r="O18" s="229"/>
      <c r="P18" s="229"/>
      <c r="Q18" s="233"/>
      <c r="R18" s="234">
        <v>7.31</v>
      </c>
      <c r="S18" s="229"/>
      <c r="T18" s="229"/>
      <c r="U18" s="229"/>
      <c r="V18" s="233"/>
      <c r="W18" s="234">
        <v>7.48</v>
      </c>
      <c r="X18" s="229"/>
      <c r="Y18" s="229"/>
      <c r="Z18" s="229"/>
      <c r="AA18" s="233"/>
      <c r="AB18" s="234">
        <v>6.9</v>
      </c>
      <c r="AC18" s="229"/>
      <c r="AD18" s="229"/>
      <c r="AE18" s="229"/>
      <c r="AF18" s="233"/>
      <c r="AG18" s="234">
        <v>7.17</v>
      </c>
      <c r="AH18" s="229"/>
      <c r="AI18" s="229"/>
      <c r="AJ18" s="229"/>
      <c r="AK18" s="233"/>
      <c r="AL18" s="234">
        <v>7.08</v>
      </c>
      <c r="AM18" s="229"/>
      <c r="AN18" s="229"/>
      <c r="AO18" s="229"/>
      <c r="AP18" s="233"/>
      <c r="AQ18" s="300"/>
      <c r="AR18" s="298"/>
      <c r="AS18" s="298"/>
      <c r="AT18" s="298"/>
      <c r="AU18" s="299"/>
      <c r="AV18" s="234">
        <v>7.25</v>
      </c>
      <c r="AW18" s="229" t="s">
        <v>25</v>
      </c>
      <c r="AX18" s="229"/>
      <c r="AY18" s="229"/>
      <c r="AZ18" s="233"/>
      <c r="BA18" s="241">
        <v>6.5</v>
      </c>
      <c r="BB18" s="214">
        <v>8.5</v>
      </c>
      <c r="BC18" s="214">
        <v>6.41</v>
      </c>
      <c r="BD18" s="241">
        <v>8.26</v>
      </c>
      <c r="BE18" s="33" t="s">
        <v>35</v>
      </c>
    </row>
    <row r="19" spans="1:57" s="214" customFormat="1" x14ac:dyDescent="0.25">
      <c r="A19" s="228" t="s">
        <v>38</v>
      </c>
      <c r="B19" s="222" t="s">
        <v>21</v>
      </c>
      <c r="C19" s="229"/>
      <c r="D19" s="229"/>
      <c r="E19" s="325">
        <v>3.2938999999999998</v>
      </c>
      <c r="F19" s="230" t="s">
        <v>22</v>
      </c>
      <c r="G19" s="231" t="s">
        <v>22</v>
      </c>
      <c r="H19" s="234">
        <v>2.67</v>
      </c>
      <c r="I19" s="229"/>
      <c r="J19" s="229"/>
      <c r="K19" s="229"/>
      <c r="L19" s="233"/>
      <c r="M19" s="234">
        <v>1.01</v>
      </c>
      <c r="N19" s="229"/>
      <c r="O19" s="229"/>
      <c r="P19" s="229"/>
      <c r="Q19" s="233"/>
      <c r="R19" s="234">
        <v>2.06</v>
      </c>
      <c r="S19" s="229"/>
      <c r="T19" s="229"/>
      <c r="U19" s="229"/>
      <c r="V19" s="233"/>
      <c r="W19" s="234">
        <v>5.46</v>
      </c>
      <c r="X19" s="229"/>
      <c r="Y19" s="229"/>
      <c r="Z19" s="229"/>
      <c r="AA19" s="233"/>
      <c r="AB19" s="234">
        <v>4.59</v>
      </c>
      <c r="AC19" s="229"/>
      <c r="AD19" s="229"/>
      <c r="AE19" s="229"/>
      <c r="AF19" s="233"/>
      <c r="AG19" s="234">
        <v>1.71</v>
      </c>
      <c r="AH19" s="229"/>
      <c r="AI19" s="229"/>
      <c r="AJ19" s="229"/>
      <c r="AK19" s="233"/>
      <c r="AL19" s="234">
        <v>1.49</v>
      </c>
      <c r="AM19" s="229"/>
      <c r="AN19" s="229"/>
      <c r="AO19" s="229"/>
      <c r="AP19" s="233"/>
      <c r="AQ19" s="300"/>
      <c r="AR19" s="298"/>
      <c r="AS19" s="298"/>
      <c r="AT19" s="298"/>
      <c r="AU19" s="299"/>
      <c r="AV19" s="234">
        <v>2.92</v>
      </c>
      <c r="AW19" s="229"/>
      <c r="AX19" s="229"/>
      <c r="AY19" s="229"/>
      <c r="AZ19" s="233"/>
      <c r="BE19" s="33" t="s">
        <v>38</v>
      </c>
    </row>
    <row r="20" spans="1:57" s="214" customFormat="1" x14ac:dyDescent="0.25">
      <c r="A20" s="228" t="s">
        <v>39</v>
      </c>
      <c r="B20" s="222" t="s">
        <v>21</v>
      </c>
      <c r="C20" s="229"/>
      <c r="D20" s="229"/>
      <c r="E20" s="325">
        <v>8.0953999999999997</v>
      </c>
      <c r="F20" s="230" t="s">
        <v>22</v>
      </c>
      <c r="G20" s="240">
        <v>20</v>
      </c>
      <c r="H20" s="234">
        <v>6.09</v>
      </c>
      <c r="I20" s="229"/>
      <c r="J20" s="229"/>
      <c r="K20" s="229"/>
      <c r="L20" s="233"/>
      <c r="M20" s="234">
        <v>8.84</v>
      </c>
      <c r="N20" s="229"/>
      <c r="O20" s="229"/>
      <c r="P20" s="229"/>
      <c r="Q20" s="233"/>
      <c r="R20" s="237">
        <v>8.4</v>
      </c>
      <c r="S20" s="229"/>
      <c r="T20" s="229"/>
      <c r="U20" s="229"/>
      <c r="V20" s="233"/>
      <c r="W20" s="234">
        <v>6.85</v>
      </c>
      <c r="X20" s="229"/>
      <c r="Y20" s="229"/>
      <c r="Z20" s="229"/>
      <c r="AA20" s="233"/>
      <c r="AB20" s="237">
        <v>27.1</v>
      </c>
      <c r="AC20" s="229"/>
      <c r="AD20" s="229"/>
      <c r="AE20" s="229"/>
      <c r="AF20" s="233"/>
      <c r="AG20" s="234">
        <v>7.29</v>
      </c>
      <c r="AH20" s="229"/>
      <c r="AI20" s="229"/>
      <c r="AJ20" s="229"/>
      <c r="AK20" s="233"/>
      <c r="AL20" s="234">
        <v>7.26</v>
      </c>
      <c r="AM20" s="229"/>
      <c r="AN20" s="229"/>
      <c r="AO20" s="229"/>
      <c r="AP20" s="233"/>
      <c r="AQ20" s="297"/>
      <c r="AR20" s="298"/>
      <c r="AS20" s="298"/>
      <c r="AT20" s="298"/>
      <c r="AU20" s="299"/>
      <c r="AV20" s="237">
        <v>7.1</v>
      </c>
      <c r="AW20" s="229"/>
      <c r="AX20" s="229"/>
      <c r="AY20" s="229"/>
      <c r="AZ20" s="233"/>
      <c r="BE20" s="33" t="s">
        <v>39</v>
      </c>
    </row>
    <row r="21" spans="1:57" s="214" customFormat="1" x14ac:dyDescent="0.25">
      <c r="A21" s="228" t="s">
        <v>40</v>
      </c>
      <c r="B21" s="222" t="s">
        <v>24</v>
      </c>
      <c r="C21" s="229"/>
      <c r="D21" s="229"/>
      <c r="E21" s="325">
        <v>28</v>
      </c>
      <c r="F21" s="239">
        <v>250</v>
      </c>
      <c r="G21" s="240">
        <v>250</v>
      </c>
      <c r="H21" s="237">
        <v>11.9</v>
      </c>
      <c r="I21" s="229"/>
      <c r="J21" s="229"/>
      <c r="K21" s="229"/>
      <c r="L21" s="233"/>
      <c r="M21" s="237">
        <v>6.8</v>
      </c>
      <c r="N21" s="229"/>
      <c r="O21" s="229"/>
      <c r="P21" s="229"/>
      <c r="Q21" s="233"/>
      <c r="R21" s="237">
        <v>6</v>
      </c>
      <c r="S21" s="229"/>
      <c r="T21" s="229"/>
      <c r="U21" s="229"/>
      <c r="V21" s="233"/>
      <c r="W21" s="237">
        <v>8.1</v>
      </c>
      <c r="X21" s="229"/>
      <c r="Y21" s="229"/>
      <c r="Z21" s="229"/>
      <c r="AA21" s="233"/>
      <c r="AB21" s="237">
        <v>0.1</v>
      </c>
      <c r="AC21" s="229" t="s">
        <v>25</v>
      </c>
      <c r="AD21" s="229"/>
      <c r="AE21" s="229"/>
      <c r="AF21" s="233"/>
      <c r="AG21" s="237">
        <v>7.4</v>
      </c>
      <c r="AH21" s="229"/>
      <c r="AI21" s="229"/>
      <c r="AJ21" s="229"/>
      <c r="AK21" s="233"/>
      <c r="AL21" s="237">
        <v>7.8</v>
      </c>
      <c r="AM21" s="229"/>
      <c r="AN21" s="229"/>
      <c r="AO21" s="229"/>
      <c r="AP21" s="233"/>
      <c r="AQ21" s="300"/>
      <c r="AR21" s="298"/>
      <c r="AS21" s="298"/>
      <c r="AT21" s="298"/>
      <c r="AU21" s="299"/>
      <c r="AV21" s="237">
        <v>14.1</v>
      </c>
      <c r="AW21" s="229"/>
      <c r="AX21" s="229"/>
      <c r="AY21" s="229"/>
      <c r="AZ21" s="233"/>
      <c r="BE21" s="33" t="s">
        <v>40</v>
      </c>
    </row>
    <row r="22" spans="1:57" s="214" customFormat="1" x14ac:dyDescent="0.25">
      <c r="A22" s="228" t="s">
        <v>41</v>
      </c>
      <c r="B22" s="222" t="s">
        <v>21</v>
      </c>
      <c r="C22" s="229"/>
      <c r="D22" s="229"/>
      <c r="E22" s="330">
        <v>260.2962</v>
      </c>
      <c r="F22" s="242">
        <v>500</v>
      </c>
      <c r="G22" s="231">
        <v>500</v>
      </c>
      <c r="H22" s="236">
        <v>160</v>
      </c>
      <c r="I22" s="229"/>
      <c r="J22" s="229"/>
      <c r="K22" s="229"/>
      <c r="L22" s="233"/>
      <c r="M22" s="236">
        <v>140</v>
      </c>
      <c r="N22" s="229"/>
      <c r="O22" s="229"/>
      <c r="P22" s="229"/>
      <c r="Q22" s="233"/>
      <c r="R22" s="236">
        <v>350</v>
      </c>
      <c r="S22" s="229"/>
      <c r="T22" s="229"/>
      <c r="U22" s="229"/>
      <c r="V22" s="233"/>
      <c r="W22" s="236">
        <v>80</v>
      </c>
      <c r="X22" s="229"/>
      <c r="Y22" s="229"/>
      <c r="Z22" s="229"/>
      <c r="AA22" s="233"/>
      <c r="AB22" s="236">
        <v>720</v>
      </c>
      <c r="AC22" s="229"/>
      <c r="AD22" s="229"/>
      <c r="AE22" s="229"/>
      <c r="AF22" s="233"/>
      <c r="AG22" s="236">
        <v>160</v>
      </c>
      <c r="AH22" s="229"/>
      <c r="AI22" s="229"/>
      <c r="AJ22" s="229"/>
      <c r="AK22" s="233"/>
      <c r="AL22" s="236">
        <v>170</v>
      </c>
      <c r="AM22" s="229"/>
      <c r="AN22" s="229"/>
      <c r="AO22" s="229"/>
      <c r="AP22" s="233"/>
      <c r="AQ22" s="297"/>
      <c r="AR22" s="298"/>
      <c r="AS22" s="298"/>
      <c r="AT22" s="298"/>
      <c r="AU22" s="299"/>
      <c r="AV22" s="236">
        <v>170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247">
        <v>0.5</v>
      </c>
      <c r="I23" s="244" t="s">
        <v>25</v>
      </c>
      <c r="J23" s="244"/>
      <c r="K23" s="244"/>
      <c r="L23" s="248"/>
      <c r="M23" s="247">
        <v>0.5</v>
      </c>
      <c r="N23" s="244" t="s">
        <v>25</v>
      </c>
      <c r="O23" s="244"/>
      <c r="P23" s="244"/>
      <c r="Q23" s="248"/>
      <c r="R23" s="247">
        <v>1.3</v>
      </c>
      <c r="S23" s="244"/>
      <c r="T23" s="244"/>
      <c r="U23" s="244"/>
      <c r="V23" s="248"/>
      <c r="W23" s="247">
        <v>3.4</v>
      </c>
      <c r="X23" s="244"/>
      <c r="Y23" s="244"/>
      <c r="Z23" s="244"/>
      <c r="AA23" s="248"/>
      <c r="AB23" s="247">
        <v>9.1999999999999993</v>
      </c>
      <c r="AC23" s="244"/>
      <c r="AD23" s="244"/>
      <c r="AE23" s="244"/>
      <c r="AF23" s="248"/>
      <c r="AG23" s="338">
        <v>0.82</v>
      </c>
      <c r="AH23" s="244"/>
      <c r="AI23" s="244"/>
      <c r="AJ23" s="244"/>
      <c r="AK23" s="248"/>
      <c r="AL23" s="247">
        <v>0.6</v>
      </c>
      <c r="AM23" s="244"/>
      <c r="AN23" s="244"/>
      <c r="AO23" s="244"/>
      <c r="AP23" s="248"/>
      <c r="AQ23" s="302"/>
      <c r="AR23" s="303"/>
      <c r="AS23" s="303"/>
      <c r="AT23" s="303"/>
      <c r="AU23" s="304"/>
      <c r="AV23" s="247">
        <v>0.5</v>
      </c>
      <c r="AW23" s="244" t="s">
        <v>25</v>
      </c>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19">
        <v>2.0000000000000001E-4</v>
      </c>
      <c r="I25" s="223" t="s">
        <v>25</v>
      </c>
      <c r="J25" s="251"/>
      <c r="K25" s="251"/>
      <c r="L25" s="252"/>
      <c r="M25" s="253">
        <v>2.0000000000000001E-4</v>
      </c>
      <c r="N25" s="223" t="s">
        <v>25</v>
      </c>
      <c r="O25" s="223"/>
      <c r="P25" s="223"/>
      <c r="Q25" s="227"/>
      <c r="R25" s="253">
        <v>2.0000000000000001E-4</v>
      </c>
      <c r="S25" s="223" t="s">
        <v>25</v>
      </c>
      <c r="T25" s="223"/>
      <c r="U25" s="223"/>
      <c r="V25" s="227"/>
      <c r="W25" s="253">
        <v>2.0000000000000001E-4</v>
      </c>
      <c r="X25" s="223" t="s">
        <v>25</v>
      </c>
      <c r="Y25" s="223"/>
      <c r="Z25" s="223"/>
      <c r="AA25" s="227"/>
      <c r="AB25" s="253">
        <v>2.0000000000000001E-4</v>
      </c>
      <c r="AC25" s="223" t="s">
        <v>25</v>
      </c>
      <c r="AD25" s="223"/>
      <c r="AE25" s="223"/>
      <c r="AF25" s="227"/>
      <c r="AG25" s="253">
        <v>2.0000000000000001E-4</v>
      </c>
      <c r="AH25" s="223" t="s">
        <v>25</v>
      </c>
      <c r="AI25" s="223"/>
      <c r="AJ25" s="223"/>
      <c r="AK25" s="227"/>
      <c r="AL25" s="253">
        <v>2.0000000000000001E-4</v>
      </c>
      <c r="AM25" s="223" t="s">
        <v>25</v>
      </c>
      <c r="AN25" s="223"/>
      <c r="AO25" s="223"/>
      <c r="AP25" s="227"/>
      <c r="AQ25" s="504" t="s">
        <v>205</v>
      </c>
      <c r="AR25" s="505"/>
      <c r="AS25" s="505"/>
      <c r="AT25" s="505"/>
      <c r="AU25" s="506"/>
      <c r="AV25" s="253">
        <v>2.0000000000000001E-4</v>
      </c>
      <c r="AW25" s="229" t="s">
        <v>25</v>
      </c>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261">
        <v>1.5900000000000001E-3</v>
      </c>
      <c r="I26" s="229"/>
      <c r="J26" s="229"/>
      <c r="K26" s="229"/>
      <c r="L26" s="233"/>
      <c r="M26" s="255">
        <v>3.3E-4</v>
      </c>
      <c r="N26" s="229"/>
      <c r="O26" s="229"/>
      <c r="P26" s="229"/>
      <c r="Q26" s="233"/>
      <c r="R26" s="258">
        <v>1.6899999999999998E-2</v>
      </c>
      <c r="S26" s="229"/>
      <c r="T26" s="229"/>
      <c r="U26" s="229"/>
      <c r="V26" s="233"/>
      <c r="W26" s="255">
        <v>8.3499999999999998E-3</v>
      </c>
      <c r="X26" s="229"/>
      <c r="Y26" s="229"/>
      <c r="Z26" s="229"/>
      <c r="AA26" s="233"/>
      <c r="AB26" s="258">
        <v>1.5800000000000002E-2</v>
      </c>
      <c r="AC26" s="229"/>
      <c r="AD26" s="229"/>
      <c r="AE26" s="229"/>
      <c r="AF26" s="233"/>
      <c r="AG26" s="256">
        <v>5.6899999999999995E-4</v>
      </c>
      <c r="AH26" s="229"/>
      <c r="AI26" s="229"/>
      <c r="AJ26" s="229"/>
      <c r="AK26" s="233"/>
      <c r="AL26" s="256">
        <v>4.8299999999999998E-4</v>
      </c>
      <c r="AM26" s="229"/>
      <c r="AN26" s="229"/>
      <c r="AO26" s="229"/>
      <c r="AP26" s="233"/>
      <c r="AQ26" s="301"/>
      <c r="AR26" s="298"/>
      <c r="AS26" s="298"/>
      <c r="AT26" s="298"/>
      <c r="AU26" s="299"/>
      <c r="AV26" s="255">
        <v>2.2300000000000002E-3</v>
      </c>
      <c r="AW26" s="229"/>
      <c r="AX26" s="229"/>
      <c r="AY26" s="229"/>
      <c r="AZ26" s="233"/>
      <c r="BE26" s="77" t="s">
        <v>46</v>
      </c>
    </row>
    <row r="27" spans="1:57" s="214" customFormat="1" x14ac:dyDescent="0.25">
      <c r="A27" s="228" t="s">
        <v>47</v>
      </c>
      <c r="B27" s="222" t="s">
        <v>24</v>
      </c>
      <c r="C27" s="229"/>
      <c r="D27" s="229"/>
      <c r="E27" s="325">
        <v>1.89E-2</v>
      </c>
      <c r="F27" s="239">
        <v>2</v>
      </c>
      <c r="G27" s="231">
        <v>1</v>
      </c>
      <c r="H27" s="257">
        <v>1.06E-2</v>
      </c>
      <c r="I27" s="229"/>
      <c r="J27" s="229"/>
      <c r="K27" s="229"/>
      <c r="L27" s="233"/>
      <c r="M27" s="258">
        <v>1.0500000000000001E-2</v>
      </c>
      <c r="N27" s="229"/>
      <c r="O27" s="229"/>
      <c r="P27" s="229"/>
      <c r="Q27" s="233"/>
      <c r="R27" s="258">
        <v>2.1299999999999999E-2</v>
      </c>
      <c r="S27" s="229"/>
      <c r="T27" s="229"/>
      <c r="U27" s="229"/>
      <c r="V27" s="233"/>
      <c r="W27" s="258">
        <v>1.67E-2</v>
      </c>
      <c r="X27" s="229"/>
      <c r="Y27" s="229"/>
      <c r="Z27" s="229"/>
      <c r="AA27" s="233"/>
      <c r="AB27" s="258">
        <v>6.1100000000000002E-2</v>
      </c>
      <c r="AC27" s="229"/>
      <c r="AD27" s="229"/>
      <c r="AE27" s="229"/>
      <c r="AF27" s="233"/>
      <c r="AG27" s="258">
        <v>1.24E-2</v>
      </c>
      <c r="AH27" s="229"/>
      <c r="AI27" s="229"/>
      <c r="AJ27" s="229"/>
      <c r="AK27" s="233"/>
      <c r="AL27" s="258">
        <v>1.1599999999999999E-2</v>
      </c>
      <c r="AM27" s="223"/>
      <c r="AN27" s="229"/>
      <c r="AO27" s="229"/>
      <c r="AP27" s="233"/>
      <c r="AQ27" s="306"/>
      <c r="AR27" s="298"/>
      <c r="AS27" s="298"/>
      <c r="AT27" s="298"/>
      <c r="AU27" s="299"/>
      <c r="AV27" s="258">
        <v>8.8999999999999999E-3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257">
        <v>2.9999999999999997E-4</v>
      </c>
      <c r="I28" s="223"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258">
        <v>2.9999999999999997E-4</v>
      </c>
      <c r="AC28" s="229" t="s">
        <v>25</v>
      </c>
      <c r="AD28" s="229"/>
      <c r="AE28" s="229"/>
      <c r="AF28" s="233"/>
      <c r="AG28" s="258">
        <v>2.9999999999999997E-4</v>
      </c>
      <c r="AH28" s="229" t="s">
        <v>25</v>
      </c>
      <c r="AI28" s="229"/>
      <c r="AJ28" s="229"/>
      <c r="AK28" s="233"/>
      <c r="AL28" s="258">
        <v>2.9999999999999997E-4</v>
      </c>
      <c r="AM28" s="223" t="s">
        <v>25</v>
      </c>
      <c r="AN28" s="229"/>
      <c r="AO28" s="229"/>
      <c r="AP28" s="233"/>
      <c r="AQ28" s="306"/>
      <c r="AR28" s="298"/>
      <c r="AS28" s="298"/>
      <c r="AT28" s="298"/>
      <c r="AU28" s="299"/>
      <c r="AV28" s="258">
        <v>2.9999999999999997E-4</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254">
        <v>2.5000000000000001E-5</v>
      </c>
      <c r="I29" s="223" t="s">
        <v>25</v>
      </c>
      <c r="J29" s="229"/>
      <c r="K29" s="229"/>
      <c r="L29" s="233"/>
      <c r="M29" s="256">
        <v>3.1999999999999999E-5</v>
      </c>
      <c r="N29" s="223"/>
      <c r="O29" s="229"/>
      <c r="P29" s="229"/>
      <c r="Q29" s="233"/>
      <c r="R29" s="256">
        <v>2.5000000000000001E-5</v>
      </c>
      <c r="S29" s="223" t="s">
        <v>25</v>
      </c>
      <c r="T29" s="229"/>
      <c r="U29" s="229"/>
      <c r="V29" s="233"/>
      <c r="W29" s="256">
        <v>2.5000000000000001E-5</v>
      </c>
      <c r="X29" s="223" t="s">
        <v>25</v>
      </c>
      <c r="Y29" s="229"/>
      <c r="Z29" s="229"/>
      <c r="AA29" s="233"/>
      <c r="AB29" s="256">
        <v>2.5000000000000001E-5</v>
      </c>
      <c r="AC29" s="229" t="s">
        <v>25</v>
      </c>
      <c r="AD29" s="229"/>
      <c r="AE29" s="229"/>
      <c r="AF29" s="233"/>
      <c r="AG29" s="256">
        <v>2.5000000000000001E-5</v>
      </c>
      <c r="AH29" s="229" t="s">
        <v>25</v>
      </c>
      <c r="AI29" s="229"/>
      <c r="AJ29" s="229"/>
      <c r="AK29" s="233"/>
      <c r="AL29" s="256">
        <v>2.5000000000000001E-5</v>
      </c>
      <c r="AM29" s="223" t="s">
        <v>25</v>
      </c>
      <c r="AN29" s="229"/>
      <c r="AO29" s="229"/>
      <c r="AP29" s="233"/>
      <c r="AQ29" s="307"/>
      <c r="AR29" s="298"/>
      <c r="AS29" s="298"/>
      <c r="AT29" s="298"/>
      <c r="AU29" s="299"/>
      <c r="AV29" s="256">
        <v>2.5000000000000001E-5</v>
      </c>
      <c r="AW29" s="229" t="s">
        <v>25</v>
      </c>
      <c r="AX29" s="229"/>
      <c r="AY29" s="229"/>
      <c r="AZ29" s="233"/>
      <c r="BE29" s="77" t="s">
        <v>49</v>
      </c>
    </row>
    <row r="30" spans="1:57" s="214" customFormat="1" x14ac:dyDescent="0.25">
      <c r="A30" s="228" t="s">
        <v>50</v>
      </c>
      <c r="B30" s="222" t="s">
        <v>21</v>
      </c>
      <c r="C30" s="229"/>
      <c r="D30" s="229"/>
      <c r="E30" s="325">
        <v>7.1999999999999998E-3</v>
      </c>
      <c r="F30" s="239">
        <v>0.1</v>
      </c>
      <c r="G30" s="231">
        <v>0.05</v>
      </c>
      <c r="H30" s="232">
        <v>5.0000000000000001E-3</v>
      </c>
      <c r="I30" s="223" t="s">
        <v>25</v>
      </c>
      <c r="J30" s="229"/>
      <c r="K30" s="229"/>
      <c r="L30" s="233"/>
      <c r="M30" s="259">
        <v>5.0000000000000001E-3</v>
      </c>
      <c r="N30" s="223" t="s">
        <v>25</v>
      </c>
      <c r="O30" s="229"/>
      <c r="P30" s="229"/>
      <c r="Q30" s="233"/>
      <c r="R30" s="259">
        <v>5.0000000000000001E-3</v>
      </c>
      <c r="S30" s="223" t="s">
        <v>25</v>
      </c>
      <c r="T30" s="229"/>
      <c r="U30" s="229"/>
      <c r="V30" s="233"/>
      <c r="W30" s="259">
        <v>5.0000000000000001E-3</v>
      </c>
      <c r="X30" s="223" t="s">
        <v>25</v>
      </c>
      <c r="Y30" s="229"/>
      <c r="Z30" s="229"/>
      <c r="AA30" s="233"/>
      <c r="AB30" s="259">
        <v>5.0000000000000001E-3</v>
      </c>
      <c r="AC30" s="229" t="s">
        <v>25</v>
      </c>
      <c r="AD30" s="229"/>
      <c r="AE30" s="229"/>
      <c r="AF30" s="233"/>
      <c r="AG30" s="259">
        <v>5.0000000000000001E-3</v>
      </c>
      <c r="AH30" s="229" t="s">
        <v>25</v>
      </c>
      <c r="AI30" s="229"/>
      <c r="AJ30" s="229"/>
      <c r="AK30" s="233"/>
      <c r="AL30" s="259">
        <v>5.0000000000000001E-3</v>
      </c>
      <c r="AM30" s="223" t="s">
        <v>25</v>
      </c>
      <c r="AN30" s="229"/>
      <c r="AO30" s="229"/>
      <c r="AP30" s="233"/>
      <c r="AQ30" s="306"/>
      <c r="AR30" s="298"/>
      <c r="AS30" s="298"/>
      <c r="AT30" s="298"/>
      <c r="AU30" s="299"/>
      <c r="AV30" s="258">
        <v>7.4999999999999997E-3</v>
      </c>
      <c r="AW30" s="229"/>
      <c r="AX30" s="229"/>
      <c r="AY30" s="229"/>
      <c r="AZ30" s="233"/>
      <c r="BE30" s="77" t="s">
        <v>50</v>
      </c>
    </row>
    <row r="31" spans="1:57" s="214" customFormat="1" x14ac:dyDescent="0.25">
      <c r="A31" s="228" t="s">
        <v>51</v>
      </c>
      <c r="B31" s="222" t="s">
        <v>24</v>
      </c>
      <c r="C31" s="229"/>
      <c r="D31" s="229"/>
      <c r="E31" s="325">
        <v>6.0000000000000001E-3</v>
      </c>
      <c r="F31" s="239" t="s">
        <v>22</v>
      </c>
      <c r="G31" s="231" t="s">
        <v>22</v>
      </c>
      <c r="H31" s="232">
        <v>5.0000000000000001E-3</v>
      </c>
      <c r="I31" s="223" t="s">
        <v>25</v>
      </c>
      <c r="J31" s="229"/>
      <c r="K31" s="229"/>
      <c r="L31" s="233"/>
      <c r="M31" s="259">
        <v>5.0000000000000001E-3</v>
      </c>
      <c r="N31" s="223" t="s">
        <v>25</v>
      </c>
      <c r="O31" s="229"/>
      <c r="P31" s="229"/>
      <c r="Q31" s="233"/>
      <c r="R31" s="259">
        <v>5.0000000000000001E-3</v>
      </c>
      <c r="S31" s="223" t="s">
        <v>25</v>
      </c>
      <c r="T31" s="229"/>
      <c r="U31" s="229"/>
      <c r="V31" s="233"/>
      <c r="W31" s="259">
        <v>5.0000000000000001E-3</v>
      </c>
      <c r="X31" s="223" t="s">
        <v>25</v>
      </c>
      <c r="Y31" s="229"/>
      <c r="Z31" s="229"/>
      <c r="AA31" s="233"/>
      <c r="AB31" s="259">
        <v>5.0000000000000001E-3</v>
      </c>
      <c r="AC31" s="229" t="s">
        <v>25</v>
      </c>
      <c r="AD31" s="229"/>
      <c r="AE31" s="229"/>
      <c r="AF31" s="233"/>
      <c r="AG31" s="259">
        <v>5.0000000000000001E-3</v>
      </c>
      <c r="AH31" s="229" t="s">
        <v>25</v>
      </c>
      <c r="AI31" s="229"/>
      <c r="AJ31" s="229"/>
      <c r="AK31" s="233"/>
      <c r="AL31" s="259">
        <v>5.0000000000000001E-3</v>
      </c>
      <c r="AM31" s="223" t="s">
        <v>25</v>
      </c>
      <c r="AN31" s="229"/>
      <c r="AO31" s="229"/>
      <c r="AP31" s="233"/>
      <c r="AQ31" s="301"/>
      <c r="AR31" s="298"/>
      <c r="AS31" s="298"/>
      <c r="AT31" s="298"/>
      <c r="AU31" s="299"/>
      <c r="AV31" s="259">
        <v>5.0000000000000001E-3</v>
      </c>
      <c r="AW31" s="229" t="s">
        <v>25</v>
      </c>
      <c r="AX31" s="229"/>
      <c r="AY31" s="229"/>
      <c r="AZ31" s="233"/>
      <c r="BE31" s="77" t="s">
        <v>51</v>
      </c>
    </row>
    <row r="32" spans="1:57" s="214" customFormat="1" x14ac:dyDescent="0.25">
      <c r="A32" s="228" t="s">
        <v>52</v>
      </c>
      <c r="B32" s="222" t="s">
        <v>24</v>
      </c>
      <c r="C32" s="229"/>
      <c r="D32" s="229"/>
      <c r="E32" s="325">
        <v>8.0000000000000002E-3</v>
      </c>
      <c r="F32" s="239">
        <v>1.3</v>
      </c>
      <c r="G32" s="231">
        <v>1</v>
      </c>
      <c r="H32" s="232">
        <v>5.0000000000000001E-3</v>
      </c>
      <c r="I32" s="223" t="s">
        <v>25</v>
      </c>
      <c r="J32" s="229"/>
      <c r="K32" s="229"/>
      <c r="L32" s="233"/>
      <c r="M32" s="259">
        <v>5.0000000000000001E-3</v>
      </c>
      <c r="N32" s="223" t="s">
        <v>25</v>
      </c>
      <c r="O32" s="229"/>
      <c r="P32" s="229"/>
      <c r="Q32" s="233"/>
      <c r="R32" s="259">
        <v>5.0000000000000001E-3</v>
      </c>
      <c r="S32" s="223" t="s">
        <v>25</v>
      </c>
      <c r="T32" s="229"/>
      <c r="U32" s="229"/>
      <c r="V32" s="233"/>
      <c r="W32" s="259">
        <v>5.0000000000000001E-3</v>
      </c>
      <c r="X32" s="223" t="s">
        <v>25</v>
      </c>
      <c r="Y32" s="229"/>
      <c r="Z32" s="229"/>
      <c r="AA32" s="233"/>
      <c r="AB32" s="259">
        <v>7.0000000000000001E-3</v>
      </c>
      <c r="AC32" s="229"/>
      <c r="AD32" s="229"/>
      <c r="AE32" s="229"/>
      <c r="AF32" s="233"/>
      <c r="AG32" s="259">
        <v>5.0000000000000001E-3</v>
      </c>
      <c r="AH32" s="229" t="s">
        <v>25</v>
      </c>
      <c r="AI32" s="229"/>
      <c r="AJ32" s="229"/>
      <c r="AK32" s="233"/>
      <c r="AL32" s="259">
        <v>5.0000000000000001E-3</v>
      </c>
      <c r="AM32" s="223" t="s">
        <v>25</v>
      </c>
      <c r="AN32" s="229"/>
      <c r="AO32" s="229"/>
      <c r="AP32" s="233"/>
      <c r="AQ32" s="301"/>
      <c r="AR32" s="298"/>
      <c r="AS32" s="298"/>
      <c r="AT32" s="298"/>
      <c r="AU32" s="299"/>
      <c r="AV32" s="259">
        <v>5.0000000000000001E-3</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232">
        <v>5.0000000000000001E-3</v>
      </c>
      <c r="I33" s="223" t="s">
        <v>25</v>
      </c>
      <c r="J33" s="229"/>
      <c r="K33" s="229"/>
      <c r="L33" s="233"/>
      <c r="M33" s="259">
        <v>5.0000000000000001E-3</v>
      </c>
      <c r="N33" s="223" t="s">
        <v>25</v>
      </c>
      <c r="O33" s="229"/>
      <c r="P33" s="229"/>
      <c r="Q33" s="233"/>
      <c r="R33" s="260">
        <v>0.11</v>
      </c>
      <c r="S33" s="229"/>
      <c r="T33" s="229"/>
      <c r="U33" s="229"/>
      <c r="V33" s="233"/>
      <c r="W33" s="259">
        <v>0.113</v>
      </c>
      <c r="X33" s="229"/>
      <c r="Y33" s="229"/>
      <c r="Z33" s="229"/>
      <c r="AA33" s="233"/>
      <c r="AB33" s="260">
        <v>1.02</v>
      </c>
      <c r="AC33" s="229"/>
      <c r="AD33" s="229"/>
      <c r="AE33" s="229"/>
      <c r="AF33" s="233"/>
      <c r="AG33" s="259">
        <v>5.0000000000000001E-3</v>
      </c>
      <c r="AH33" s="229" t="s">
        <v>25</v>
      </c>
      <c r="AI33" s="229"/>
      <c r="AJ33" s="229"/>
      <c r="AK33" s="233"/>
      <c r="AL33" s="259">
        <v>5.0000000000000001E-3</v>
      </c>
      <c r="AM33" s="229" t="s">
        <v>25</v>
      </c>
      <c r="AN33" s="229"/>
      <c r="AO33" s="229"/>
      <c r="AP33" s="233"/>
      <c r="AQ33" s="301"/>
      <c r="AR33" s="298"/>
      <c r="AS33" s="298"/>
      <c r="AT33" s="298"/>
      <c r="AU33" s="299"/>
      <c r="AV33" s="259">
        <v>5.0000000000000001E-3</v>
      </c>
      <c r="AW33" s="229" t="s">
        <v>25</v>
      </c>
      <c r="AX33" s="229"/>
      <c r="AY33" s="229"/>
      <c r="AZ33" s="233"/>
      <c r="BE33" s="77" t="s">
        <v>53</v>
      </c>
    </row>
    <row r="34" spans="1:57" s="214" customFormat="1" x14ac:dyDescent="0.25">
      <c r="A34" s="228" t="s">
        <v>54</v>
      </c>
      <c r="B34" s="222" t="s">
        <v>24</v>
      </c>
      <c r="C34" s="229"/>
      <c r="D34" s="229"/>
      <c r="E34" s="325">
        <v>4.0000000000000001E-3</v>
      </c>
      <c r="F34" s="239">
        <v>1.4999999999999999E-2</v>
      </c>
      <c r="G34" s="231">
        <v>0.05</v>
      </c>
      <c r="H34" s="261">
        <v>5.0000000000000002E-5</v>
      </c>
      <c r="I34" s="223" t="s">
        <v>25</v>
      </c>
      <c r="J34" s="229"/>
      <c r="K34" s="229"/>
      <c r="L34" s="233"/>
      <c r="M34" s="256">
        <v>8.6000000000000003E-5</v>
      </c>
      <c r="N34" s="223"/>
      <c r="O34" s="229"/>
      <c r="P34" s="229"/>
      <c r="Q34" s="233"/>
      <c r="R34" s="255">
        <v>5.0000000000000002E-5</v>
      </c>
      <c r="S34" s="229" t="s">
        <v>25</v>
      </c>
      <c r="T34" s="229"/>
      <c r="U34" s="229"/>
      <c r="V34" s="233"/>
      <c r="W34" s="255">
        <v>5.0000000000000002E-5</v>
      </c>
      <c r="X34" s="223" t="s">
        <v>25</v>
      </c>
      <c r="Y34" s="229"/>
      <c r="Z34" s="229"/>
      <c r="AA34" s="233"/>
      <c r="AB34" s="255">
        <v>5.0000000000000002E-5</v>
      </c>
      <c r="AC34" s="229" t="s">
        <v>25</v>
      </c>
      <c r="AD34" s="229"/>
      <c r="AE34" s="229"/>
      <c r="AF34" s="233"/>
      <c r="AG34" s="255">
        <v>5.0000000000000002E-5</v>
      </c>
      <c r="AH34" s="229" t="s">
        <v>25</v>
      </c>
      <c r="AI34" s="229"/>
      <c r="AJ34" s="229"/>
      <c r="AK34" s="233"/>
      <c r="AL34" s="255">
        <v>5.0000000000000002E-5</v>
      </c>
      <c r="AM34" s="223" t="s">
        <v>25</v>
      </c>
      <c r="AN34" s="229"/>
      <c r="AO34" s="229"/>
      <c r="AP34" s="233"/>
      <c r="AQ34" s="305"/>
      <c r="AR34" s="298"/>
      <c r="AS34" s="298"/>
      <c r="AT34" s="298"/>
      <c r="AU34" s="299"/>
      <c r="AV34" s="255">
        <v>5.0000000000000002E-5</v>
      </c>
      <c r="AW34" s="229" t="s">
        <v>25</v>
      </c>
      <c r="AX34" s="229"/>
      <c r="AY34" s="229"/>
      <c r="AZ34" s="233"/>
      <c r="BE34" s="77" t="s">
        <v>54</v>
      </c>
    </row>
    <row r="35" spans="1:57" s="214" customFormat="1" x14ac:dyDescent="0.25">
      <c r="A35" s="228" t="s">
        <v>55</v>
      </c>
      <c r="B35" s="222" t="s">
        <v>24</v>
      </c>
      <c r="C35" s="229"/>
      <c r="D35" s="229"/>
      <c r="E35" s="325">
        <v>1.84E-2</v>
      </c>
      <c r="F35" s="239">
        <v>0.05</v>
      </c>
      <c r="G35" s="231">
        <v>0.05</v>
      </c>
      <c r="H35" s="257">
        <v>1.2999999999999999E-3</v>
      </c>
      <c r="I35" s="229"/>
      <c r="J35" s="229"/>
      <c r="K35" s="229"/>
      <c r="L35" s="233"/>
      <c r="M35" s="258">
        <v>6.2899999999999998E-2</v>
      </c>
      <c r="N35" s="229"/>
      <c r="O35" s="229"/>
      <c r="P35" s="229"/>
      <c r="Q35" s="233"/>
      <c r="R35" s="259">
        <v>2.0219999999999998</v>
      </c>
      <c r="S35" s="229"/>
      <c r="T35" s="229"/>
      <c r="U35" s="229"/>
      <c r="V35" s="233"/>
      <c r="W35" s="258">
        <v>0.68320000000000003</v>
      </c>
      <c r="X35" s="229"/>
      <c r="Y35" s="229"/>
      <c r="Z35" s="229"/>
      <c r="AA35" s="233"/>
      <c r="AB35" s="259">
        <v>2.452</v>
      </c>
      <c r="AC35" s="229"/>
      <c r="AD35" s="229"/>
      <c r="AE35" s="229"/>
      <c r="AF35" s="233"/>
      <c r="AG35" s="258">
        <v>7.7000000000000002E-3</v>
      </c>
      <c r="AH35" s="229"/>
      <c r="AI35" s="229"/>
      <c r="AJ35" s="229"/>
      <c r="AK35" s="233"/>
      <c r="AL35" s="258">
        <v>7.3000000000000001E-3</v>
      </c>
      <c r="AM35" s="229"/>
      <c r="AN35" s="229"/>
      <c r="AO35" s="229"/>
      <c r="AP35" s="233"/>
      <c r="AQ35" s="306"/>
      <c r="AR35" s="298"/>
      <c r="AS35" s="298"/>
      <c r="AT35" s="298"/>
      <c r="AU35" s="299"/>
      <c r="AV35" s="258">
        <v>1.6999999999999999E-3</v>
      </c>
      <c r="AW35" s="229"/>
      <c r="AX35" s="229"/>
      <c r="AY35" s="229"/>
      <c r="AZ35" s="233"/>
      <c r="BE35" s="77" t="s">
        <v>55</v>
      </c>
    </row>
    <row r="36" spans="1:57" s="214" customFormat="1" x14ac:dyDescent="0.25">
      <c r="A36" s="228" t="s">
        <v>56</v>
      </c>
      <c r="B36" s="222" t="s">
        <v>24</v>
      </c>
      <c r="C36" s="229"/>
      <c r="D36" s="229"/>
      <c r="E36" s="325">
        <v>0.03</v>
      </c>
      <c r="F36" s="239" t="s">
        <v>22</v>
      </c>
      <c r="G36" s="231">
        <v>0.1</v>
      </c>
      <c r="H36" s="232">
        <v>2E-3</v>
      </c>
      <c r="I36" s="223" t="s">
        <v>25</v>
      </c>
      <c r="J36" s="229"/>
      <c r="K36" s="229"/>
      <c r="L36" s="233"/>
      <c r="M36" s="259">
        <v>2E-3</v>
      </c>
      <c r="N36" s="223" t="s">
        <v>25</v>
      </c>
      <c r="O36" s="229"/>
      <c r="P36" s="229"/>
      <c r="Q36" s="233"/>
      <c r="R36" s="259">
        <v>2E-3</v>
      </c>
      <c r="S36" s="229" t="s">
        <v>25</v>
      </c>
      <c r="T36" s="229"/>
      <c r="U36" s="229"/>
      <c r="V36" s="233"/>
      <c r="W36" s="259">
        <v>2E-3</v>
      </c>
      <c r="X36" s="223" t="s">
        <v>25</v>
      </c>
      <c r="Y36" s="229"/>
      <c r="Z36" s="229"/>
      <c r="AA36" s="233"/>
      <c r="AB36" s="259">
        <v>2E-3</v>
      </c>
      <c r="AC36" s="229" t="s">
        <v>25</v>
      </c>
      <c r="AD36" s="229"/>
      <c r="AE36" s="229"/>
      <c r="AF36" s="233"/>
      <c r="AG36" s="259">
        <v>2E-3</v>
      </c>
      <c r="AH36" s="229" t="s">
        <v>25</v>
      </c>
      <c r="AI36" s="229"/>
      <c r="AJ36" s="229"/>
      <c r="AK36" s="233"/>
      <c r="AL36" s="259">
        <v>2E-3</v>
      </c>
      <c r="AM36" s="223" t="s">
        <v>25</v>
      </c>
      <c r="AN36" s="229"/>
      <c r="AO36" s="229"/>
      <c r="AP36" s="233"/>
      <c r="AQ36" s="301"/>
      <c r="AR36" s="298"/>
      <c r="AS36" s="298"/>
      <c r="AT36" s="298"/>
      <c r="AU36" s="299"/>
      <c r="AV36" s="259">
        <v>2E-3</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261">
        <v>4.2000000000000002E-4</v>
      </c>
      <c r="I37" s="229"/>
      <c r="J37" s="229"/>
      <c r="K37" s="229"/>
      <c r="L37" s="233"/>
      <c r="M37" s="255">
        <v>2.5000000000000001E-4</v>
      </c>
      <c r="N37" s="223" t="s">
        <v>25</v>
      </c>
      <c r="O37" s="229"/>
      <c r="P37" s="229"/>
      <c r="Q37" s="233"/>
      <c r="R37" s="255">
        <v>2.5000000000000001E-4</v>
      </c>
      <c r="S37" s="229" t="s">
        <v>25</v>
      </c>
      <c r="T37" s="229"/>
      <c r="U37" s="229"/>
      <c r="V37" s="233"/>
      <c r="W37" s="255">
        <v>2.5000000000000001E-4</v>
      </c>
      <c r="X37" s="223" t="s">
        <v>25</v>
      </c>
      <c r="Y37" s="229"/>
      <c r="Z37" s="229"/>
      <c r="AA37" s="233"/>
      <c r="AB37" s="255">
        <v>2.5000000000000001E-4</v>
      </c>
      <c r="AC37" s="229" t="s">
        <v>25</v>
      </c>
      <c r="AD37" s="229"/>
      <c r="AE37" s="229"/>
      <c r="AF37" s="233"/>
      <c r="AG37" s="255">
        <v>2.5000000000000001E-4</v>
      </c>
      <c r="AH37" s="229" t="s">
        <v>25</v>
      </c>
      <c r="AI37" s="229"/>
      <c r="AJ37" s="229"/>
      <c r="AK37" s="233"/>
      <c r="AL37" s="255">
        <v>2.5000000000000001E-4</v>
      </c>
      <c r="AM37" s="229" t="s">
        <v>25</v>
      </c>
      <c r="AN37" s="229"/>
      <c r="AO37" s="229"/>
      <c r="AP37" s="233"/>
      <c r="AQ37" s="307"/>
      <c r="AR37" s="298"/>
      <c r="AS37" s="298"/>
      <c r="AT37" s="298"/>
      <c r="AU37" s="299"/>
      <c r="AV37" s="255">
        <v>4.2999999999999999E-4</v>
      </c>
      <c r="AW37" s="229"/>
      <c r="AX37" s="229"/>
      <c r="AY37" s="229"/>
      <c r="AZ37" s="233"/>
      <c r="BE37" s="77" t="s">
        <v>57</v>
      </c>
    </row>
    <row r="38" spans="1:57" s="214" customFormat="1" x14ac:dyDescent="0.25">
      <c r="A38" s="228" t="s">
        <v>58</v>
      </c>
      <c r="B38" s="222" t="s">
        <v>24</v>
      </c>
      <c r="C38" s="229"/>
      <c r="D38" s="229"/>
      <c r="E38" s="325">
        <v>6.9999999999999999E-4</v>
      </c>
      <c r="F38" s="239">
        <v>0.1</v>
      </c>
      <c r="G38" s="231">
        <v>0.05</v>
      </c>
      <c r="H38" s="261">
        <v>5.0000000000000002E-5</v>
      </c>
      <c r="I38" s="223" t="s">
        <v>25</v>
      </c>
      <c r="J38" s="229"/>
      <c r="K38" s="229"/>
      <c r="L38" s="233"/>
      <c r="M38" s="255">
        <v>5.0000000000000002E-5</v>
      </c>
      <c r="N38" s="223" t="s">
        <v>25</v>
      </c>
      <c r="O38" s="229"/>
      <c r="P38" s="229"/>
      <c r="Q38" s="233"/>
      <c r="R38" s="255">
        <v>5.0000000000000002E-5</v>
      </c>
      <c r="S38" s="229" t="s">
        <v>25</v>
      </c>
      <c r="T38" s="229"/>
      <c r="U38" s="229"/>
      <c r="V38" s="233"/>
      <c r="W38" s="255">
        <v>5.0000000000000002E-5</v>
      </c>
      <c r="X38" s="223" t="s">
        <v>25</v>
      </c>
      <c r="Y38" s="229"/>
      <c r="Z38" s="229"/>
      <c r="AA38" s="233"/>
      <c r="AB38" s="255">
        <v>5.0000000000000002E-5</v>
      </c>
      <c r="AC38" s="229" t="s">
        <v>25</v>
      </c>
      <c r="AD38" s="229"/>
      <c r="AE38" s="229"/>
      <c r="AF38" s="233"/>
      <c r="AG38" s="255">
        <v>5.0000000000000002E-5</v>
      </c>
      <c r="AH38" s="229" t="s">
        <v>25</v>
      </c>
      <c r="AI38" s="229"/>
      <c r="AJ38" s="229"/>
      <c r="AK38" s="233"/>
      <c r="AL38" s="255">
        <v>5.0000000000000002E-5</v>
      </c>
      <c r="AM38" s="223" t="s">
        <v>25</v>
      </c>
      <c r="AN38" s="229"/>
      <c r="AO38" s="229"/>
      <c r="AP38" s="233"/>
      <c r="AQ38" s="307"/>
      <c r="AR38" s="298"/>
      <c r="AS38" s="298"/>
      <c r="AT38" s="298"/>
      <c r="AU38" s="299"/>
      <c r="AV38" s="255">
        <v>5.0000000000000002E-5</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261">
        <v>1.0000000000000001E-5</v>
      </c>
      <c r="I39" s="223" t="s">
        <v>25</v>
      </c>
      <c r="J39" s="229"/>
      <c r="K39" s="229"/>
      <c r="L39" s="233"/>
      <c r="M39" s="255">
        <v>1.0000000000000001E-5</v>
      </c>
      <c r="N39" s="223" t="s">
        <v>25</v>
      </c>
      <c r="O39" s="229"/>
      <c r="P39" s="229"/>
      <c r="Q39" s="233"/>
      <c r="R39" s="255">
        <v>1.0000000000000001E-5</v>
      </c>
      <c r="S39" s="229" t="s">
        <v>25</v>
      </c>
      <c r="T39" s="229"/>
      <c r="U39" s="229"/>
      <c r="V39" s="233"/>
      <c r="W39" s="255">
        <v>1.0000000000000001E-5</v>
      </c>
      <c r="X39" s="223" t="s">
        <v>25</v>
      </c>
      <c r="Y39" s="229"/>
      <c r="Z39" s="229"/>
      <c r="AA39" s="233"/>
      <c r="AB39" s="255">
        <v>1.0000000000000001E-5</v>
      </c>
      <c r="AC39" s="229" t="s">
        <v>25</v>
      </c>
      <c r="AD39" s="229"/>
      <c r="AE39" s="229"/>
      <c r="AF39" s="233"/>
      <c r="AG39" s="255">
        <v>1.0000000000000001E-5</v>
      </c>
      <c r="AH39" s="229" t="s">
        <v>25</v>
      </c>
      <c r="AI39" s="229"/>
      <c r="AJ39" s="229"/>
      <c r="AK39" s="233"/>
      <c r="AL39" s="255">
        <v>1.0000000000000001E-5</v>
      </c>
      <c r="AM39" s="223" t="s">
        <v>25</v>
      </c>
      <c r="AN39" s="229"/>
      <c r="AO39" s="229"/>
      <c r="AP39" s="233"/>
      <c r="AQ39" s="307"/>
      <c r="AR39" s="298"/>
      <c r="AS39" s="298"/>
      <c r="AT39" s="298"/>
      <c r="AU39" s="299"/>
      <c r="AV39" s="255">
        <v>1.0000000000000001E-5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234">
        <v>0.01</v>
      </c>
      <c r="I40" s="223" t="s">
        <v>25</v>
      </c>
      <c r="J40" s="229"/>
      <c r="K40" s="229"/>
      <c r="L40" s="233"/>
      <c r="M40" s="260">
        <v>0.01</v>
      </c>
      <c r="N40" s="223" t="s">
        <v>25</v>
      </c>
      <c r="O40" s="229"/>
      <c r="P40" s="229"/>
      <c r="Q40" s="233"/>
      <c r="R40" s="260">
        <v>0.01</v>
      </c>
      <c r="S40" s="229" t="s">
        <v>25</v>
      </c>
      <c r="T40" s="229"/>
      <c r="U40" s="229"/>
      <c r="V40" s="233"/>
      <c r="W40" s="260">
        <v>0.01</v>
      </c>
      <c r="X40" s="223" t="s">
        <v>25</v>
      </c>
      <c r="Y40" s="229"/>
      <c r="Z40" s="229"/>
      <c r="AA40" s="233"/>
      <c r="AB40" s="260">
        <v>0.01</v>
      </c>
      <c r="AC40" s="229" t="s">
        <v>25</v>
      </c>
      <c r="AD40" s="229"/>
      <c r="AE40" s="229"/>
      <c r="AF40" s="233"/>
      <c r="AG40" s="260">
        <v>0.01</v>
      </c>
      <c r="AH40" s="229"/>
      <c r="AI40" s="229"/>
      <c r="AJ40" s="229"/>
      <c r="AK40" s="233"/>
      <c r="AL40" s="260">
        <v>0.01</v>
      </c>
      <c r="AM40" s="223"/>
      <c r="AN40" s="229"/>
      <c r="AO40" s="229"/>
      <c r="AP40" s="233"/>
      <c r="AQ40" s="300"/>
      <c r="AR40" s="298"/>
      <c r="AS40" s="298"/>
      <c r="AT40" s="298"/>
      <c r="AU40" s="299"/>
      <c r="AV40" s="259">
        <v>1.4999999999999999E-2</v>
      </c>
      <c r="AW40" s="229"/>
      <c r="AX40" s="229"/>
      <c r="AY40" s="229"/>
      <c r="AZ40" s="233"/>
      <c r="BE40" s="77" t="s">
        <v>60</v>
      </c>
    </row>
    <row r="41" spans="1:57" s="214" customFormat="1" ht="15.75" thickBot="1" x14ac:dyDescent="0.3">
      <c r="A41" s="243" t="s">
        <v>61</v>
      </c>
      <c r="B41" s="222" t="s">
        <v>21</v>
      </c>
      <c r="C41" s="244"/>
      <c r="D41" s="244"/>
      <c r="E41" s="328">
        <v>1.2E-2</v>
      </c>
      <c r="F41" s="245">
        <v>5</v>
      </c>
      <c r="G41" s="246">
        <v>5</v>
      </c>
      <c r="H41" s="262">
        <v>2E-3</v>
      </c>
      <c r="I41" s="223"/>
      <c r="J41" s="263"/>
      <c r="K41" s="263"/>
      <c r="L41" s="264"/>
      <c r="M41" s="265">
        <v>3.0000000000000001E-3</v>
      </c>
      <c r="N41" s="244"/>
      <c r="O41" s="244"/>
      <c r="P41" s="244"/>
      <c r="Q41" s="248"/>
      <c r="R41" s="265">
        <v>2E-3</v>
      </c>
      <c r="S41" s="229"/>
      <c r="T41" s="244"/>
      <c r="U41" s="244"/>
      <c r="V41" s="248"/>
      <c r="W41" s="265">
        <v>2E-3</v>
      </c>
      <c r="X41" s="223" t="s">
        <v>25</v>
      </c>
      <c r="Y41" s="244"/>
      <c r="Z41" s="244"/>
      <c r="AA41" s="248"/>
      <c r="AB41" s="265">
        <v>2E-3</v>
      </c>
      <c r="AC41" s="229" t="s">
        <v>25</v>
      </c>
      <c r="AD41" s="244"/>
      <c r="AE41" s="244"/>
      <c r="AF41" s="248"/>
      <c r="AG41" s="265">
        <v>2E-3</v>
      </c>
      <c r="AH41" s="244" t="s">
        <v>25</v>
      </c>
      <c r="AI41" s="244"/>
      <c r="AJ41" s="244"/>
      <c r="AK41" s="248"/>
      <c r="AL41" s="265">
        <v>2E-3</v>
      </c>
      <c r="AM41" s="223"/>
      <c r="AN41" s="244"/>
      <c r="AO41" s="244"/>
      <c r="AP41" s="248"/>
      <c r="AQ41" s="308"/>
      <c r="AR41" s="303"/>
      <c r="AS41" s="303"/>
      <c r="AT41" s="303"/>
      <c r="AU41" s="304"/>
      <c r="AV41" s="265">
        <v>2E-3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70"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70"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70"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t="s">
        <v>22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70"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70"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70"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70"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70"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70"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70"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70"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70"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70"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70"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70"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70"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237">
        <v>0.5</v>
      </c>
      <c r="AH68" s="229" t="s">
        <v>25</v>
      </c>
      <c r="AI68" s="267"/>
      <c r="AJ68" s="267"/>
      <c r="AK68" s="273"/>
      <c r="AL68" s="237">
        <v>0.5</v>
      </c>
      <c r="AM68" s="229" t="s">
        <v>25</v>
      </c>
      <c r="AN68" s="267"/>
      <c r="AO68" s="267"/>
      <c r="AP68" s="273"/>
      <c r="AQ68" s="312"/>
      <c r="AR68" s="298"/>
      <c r="AS68" s="310"/>
      <c r="AT68" s="310"/>
      <c r="AU68" s="311"/>
      <c r="AV68" s="237">
        <v>0.5</v>
      </c>
      <c r="AW68" s="229" t="s">
        <v>25</v>
      </c>
      <c r="AX68" s="267"/>
      <c r="AY68" s="267"/>
      <c r="AZ68" s="273"/>
      <c r="BB68" s="123" t="s">
        <v>89</v>
      </c>
      <c r="BD68" s="214"/>
    </row>
    <row r="69" spans="1:56" x14ac:dyDescent="0.25">
      <c r="A69" s="228" t="s">
        <v>90</v>
      </c>
      <c r="B69" s="270"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36">
        <v>1</v>
      </c>
      <c r="AH69" s="229" t="s">
        <v>25</v>
      </c>
      <c r="AI69" s="267"/>
      <c r="AJ69" s="267"/>
      <c r="AK69" s="273"/>
      <c r="AL69" s="236">
        <v>1</v>
      </c>
      <c r="AM69" s="229" t="s">
        <v>25</v>
      </c>
      <c r="AN69" s="267"/>
      <c r="AO69" s="267"/>
      <c r="AP69" s="273"/>
      <c r="AQ69" s="297"/>
      <c r="AR69" s="298"/>
      <c r="AS69" s="310"/>
      <c r="AT69" s="310"/>
      <c r="AU69" s="311"/>
      <c r="AV69" s="236">
        <v>1</v>
      </c>
      <c r="AW69" s="229" t="s">
        <v>25</v>
      </c>
      <c r="AX69" s="267"/>
      <c r="AY69" s="267"/>
      <c r="AZ69" s="273"/>
      <c r="BB69" s="111" t="s">
        <v>90</v>
      </c>
      <c r="BD69" s="214"/>
    </row>
    <row r="70" spans="1:56" x14ac:dyDescent="0.25">
      <c r="A70" s="228" t="s">
        <v>91</v>
      </c>
      <c r="B70" s="270" t="s">
        <v>24</v>
      </c>
      <c r="C70" s="229"/>
      <c r="D70" s="229"/>
      <c r="E70" s="322">
        <v>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36">
        <v>1</v>
      </c>
      <c r="AH70" s="229" t="s">
        <v>25</v>
      </c>
      <c r="AI70" s="267"/>
      <c r="AJ70" s="267"/>
      <c r="AK70" s="273"/>
      <c r="AL70" s="236">
        <v>1</v>
      </c>
      <c r="AM70" s="229" t="s">
        <v>25</v>
      </c>
      <c r="AN70" s="267"/>
      <c r="AO70" s="267"/>
      <c r="AP70" s="273"/>
      <c r="AQ70" s="297"/>
      <c r="AR70" s="298"/>
      <c r="AS70" s="310"/>
      <c r="AT70" s="310"/>
      <c r="AU70" s="311"/>
      <c r="AV70" s="236">
        <v>1</v>
      </c>
      <c r="AW70" s="229" t="s">
        <v>25</v>
      </c>
      <c r="AX70" s="267"/>
      <c r="AY70" s="267"/>
      <c r="AZ70" s="273"/>
      <c r="BB70" s="111" t="s">
        <v>91</v>
      </c>
      <c r="BD70" s="214"/>
    </row>
    <row r="71" spans="1:56" x14ac:dyDescent="0.25">
      <c r="A71" s="228" t="s">
        <v>92</v>
      </c>
      <c r="B71" s="270"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36">
        <v>1</v>
      </c>
      <c r="AH71" s="229" t="s">
        <v>25</v>
      </c>
      <c r="AI71" s="267"/>
      <c r="AJ71" s="267"/>
      <c r="AK71" s="273"/>
      <c r="AL71" s="236">
        <v>1</v>
      </c>
      <c r="AM71" s="229" t="s">
        <v>25</v>
      </c>
      <c r="AN71" s="267"/>
      <c r="AO71" s="267"/>
      <c r="AP71" s="273"/>
      <c r="AQ71" s="297"/>
      <c r="AR71" s="298"/>
      <c r="AS71" s="310"/>
      <c r="AT71" s="310"/>
      <c r="AU71" s="311"/>
      <c r="AV71" s="236">
        <v>1</v>
      </c>
      <c r="AW71" s="229" t="s">
        <v>25</v>
      </c>
      <c r="AX71" s="267"/>
      <c r="AY71" s="267"/>
      <c r="AZ71" s="273"/>
      <c r="BB71" s="111" t="s">
        <v>92</v>
      </c>
      <c r="BD71" s="214"/>
    </row>
    <row r="72" spans="1:56" x14ac:dyDescent="0.25">
      <c r="A72" s="228" t="s">
        <v>93</v>
      </c>
      <c r="B72" s="270" t="s">
        <v>202</v>
      </c>
      <c r="C72" s="229"/>
      <c r="D72" s="229"/>
      <c r="E72" s="223" t="s">
        <v>202</v>
      </c>
      <c r="F72" s="239">
        <v>70</v>
      </c>
      <c r="G72" s="231" t="s">
        <v>22</v>
      </c>
      <c r="H72" s="237">
        <v>0.2</v>
      </c>
      <c r="I72" s="229" t="s">
        <v>25</v>
      </c>
      <c r="J72" s="267"/>
      <c r="K72" s="267"/>
      <c r="L72" s="273"/>
      <c r="M72" s="237">
        <v>0.2</v>
      </c>
      <c r="N72" s="229" t="s">
        <v>25</v>
      </c>
      <c r="O72" s="267"/>
      <c r="P72" s="267"/>
      <c r="Q72" s="273"/>
      <c r="R72" s="295">
        <v>2.0099999999999998</v>
      </c>
      <c r="S72" s="229"/>
      <c r="T72" s="267"/>
      <c r="U72" s="267"/>
      <c r="V72" s="273"/>
      <c r="W72" s="237">
        <v>0.2</v>
      </c>
      <c r="X72" s="229" t="s">
        <v>25</v>
      </c>
      <c r="Y72" s="267"/>
      <c r="Z72" s="267"/>
      <c r="AA72" s="273"/>
      <c r="AB72" s="295">
        <v>0.36</v>
      </c>
      <c r="AC72" s="229"/>
      <c r="AD72" s="267"/>
      <c r="AE72" s="267"/>
      <c r="AF72" s="273"/>
      <c r="AG72" s="237">
        <v>0.2</v>
      </c>
      <c r="AH72" s="229" t="s">
        <v>25</v>
      </c>
      <c r="AI72" s="267"/>
      <c r="AJ72" s="267"/>
      <c r="AK72" s="273"/>
      <c r="AL72" s="237">
        <v>0.2</v>
      </c>
      <c r="AM72" s="229" t="s">
        <v>25</v>
      </c>
      <c r="AN72" s="267"/>
      <c r="AO72" s="267"/>
      <c r="AP72" s="273"/>
      <c r="AQ72" s="312"/>
      <c r="AR72" s="298"/>
      <c r="AS72" s="310"/>
      <c r="AT72" s="310"/>
      <c r="AU72" s="311"/>
      <c r="AV72" s="237">
        <v>0.2</v>
      </c>
      <c r="AW72" s="229" t="s">
        <v>25</v>
      </c>
      <c r="AX72" s="267"/>
      <c r="AY72" s="267"/>
      <c r="AZ72" s="273"/>
      <c r="BB72" s="123" t="s">
        <v>93</v>
      </c>
      <c r="BD72" s="214"/>
    </row>
    <row r="73" spans="1:56" x14ac:dyDescent="0.25">
      <c r="A73" s="228" t="s">
        <v>94</v>
      </c>
      <c r="B73" s="270"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70"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234">
        <v>0.01</v>
      </c>
      <c r="AH74" s="229" t="s">
        <v>25</v>
      </c>
      <c r="AI74" s="267"/>
      <c r="AJ74" s="267"/>
      <c r="AK74" s="273"/>
      <c r="AL74" s="234">
        <v>0.01</v>
      </c>
      <c r="AM74" s="229" t="s">
        <v>25</v>
      </c>
      <c r="AN74" s="267"/>
      <c r="AO74" s="267"/>
      <c r="AP74" s="273"/>
      <c r="AQ74" s="300"/>
      <c r="AR74" s="298"/>
      <c r="AS74" s="310"/>
      <c r="AT74" s="310"/>
      <c r="AU74" s="311"/>
      <c r="AV74" s="234">
        <v>0.01</v>
      </c>
      <c r="AW74" s="229" t="s">
        <v>25</v>
      </c>
      <c r="AX74" s="267"/>
      <c r="AY74" s="267"/>
      <c r="AZ74" s="273"/>
      <c r="BB74" s="123" t="s">
        <v>95</v>
      </c>
      <c r="BD74" s="214"/>
    </row>
    <row r="75" spans="1:56" x14ac:dyDescent="0.25">
      <c r="A75" s="228" t="s">
        <v>203</v>
      </c>
      <c r="B75" s="270"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70"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36">
        <v>1</v>
      </c>
      <c r="AH76" s="229" t="s">
        <v>25</v>
      </c>
      <c r="AI76" s="267"/>
      <c r="AJ76" s="267"/>
      <c r="AK76" s="273"/>
      <c r="AL76" s="236">
        <v>1</v>
      </c>
      <c r="AM76" s="229" t="s">
        <v>25</v>
      </c>
      <c r="AN76" s="267"/>
      <c r="AO76" s="267"/>
      <c r="AP76" s="273"/>
      <c r="AQ76" s="297"/>
      <c r="AR76" s="298"/>
      <c r="AS76" s="310"/>
      <c r="AT76" s="310"/>
      <c r="AU76" s="311"/>
      <c r="AV76" s="236">
        <v>1</v>
      </c>
      <c r="AW76" s="229" t="s">
        <v>25</v>
      </c>
      <c r="AX76" s="267"/>
      <c r="AY76" s="267"/>
      <c r="AZ76" s="273"/>
      <c r="BB76" s="123" t="s">
        <v>97</v>
      </c>
      <c r="BD76" s="214"/>
    </row>
    <row r="77" spans="1:56" x14ac:dyDescent="0.25">
      <c r="A77" s="228" t="s">
        <v>98</v>
      </c>
      <c r="B77" s="270"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36">
        <v>1</v>
      </c>
      <c r="AH77" s="229" t="s">
        <v>25</v>
      </c>
      <c r="AI77" s="267"/>
      <c r="AJ77" s="267"/>
      <c r="AK77" s="273"/>
      <c r="AL77" s="236">
        <v>1</v>
      </c>
      <c r="AM77" s="229" t="s">
        <v>25</v>
      </c>
      <c r="AN77" s="267"/>
      <c r="AO77" s="267"/>
      <c r="AP77" s="273"/>
      <c r="AQ77" s="297"/>
      <c r="AR77" s="298"/>
      <c r="AS77" s="310"/>
      <c r="AT77" s="310"/>
      <c r="AU77" s="311"/>
      <c r="AV77" s="236">
        <v>1</v>
      </c>
      <c r="AW77" s="229" t="s">
        <v>25</v>
      </c>
      <c r="AX77" s="267"/>
      <c r="AY77" s="267"/>
      <c r="AZ77" s="273"/>
      <c r="BB77" s="123" t="s">
        <v>98</v>
      </c>
      <c r="BD77" s="214"/>
    </row>
    <row r="78" spans="1:56" x14ac:dyDescent="0.25">
      <c r="A78" s="228" t="s">
        <v>195</v>
      </c>
      <c r="B78" s="270"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36">
        <v>2</v>
      </c>
      <c r="AH78" s="229" t="s">
        <v>25</v>
      </c>
      <c r="AI78" s="267"/>
      <c r="AJ78" s="267"/>
      <c r="AK78" s="273"/>
      <c r="AL78" s="236">
        <v>2</v>
      </c>
      <c r="AM78" s="229" t="s">
        <v>25</v>
      </c>
      <c r="AN78" s="267"/>
      <c r="AO78" s="267"/>
      <c r="AP78" s="273"/>
      <c r="AQ78" s="297"/>
      <c r="AR78" s="298"/>
      <c r="AS78" s="310"/>
      <c r="AT78" s="310"/>
      <c r="AU78" s="311"/>
      <c r="AV78" s="236">
        <v>2</v>
      </c>
      <c r="AW78" s="229" t="s">
        <v>25</v>
      </c>
      <c r="AX78" s="267"/>
      <c r="AY78" s="267"/>
      <c r="AZ78" s="273"/>
      <c r="BB78" s="111" t="s">
        <v>99</v>
      </c>
      <c r="BD78" s="214"/>
    </row>
    <row r="79" spans="1:56" x14ac:dyDescent="0.25">
      <c r="A79" s="228" t="s">
        <v>100</v>
      </c>
      <c r="B79" s="270" t="s">
        <v>24</v>
      </c>
      <c r="C79" s="229"/>
      <c r="D79" s="229"/>
      <c r="E79" s="322">
        <v>1</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36">
        <v>1</v>
      </c>
      <c r="AH79" s="229" t="s">
        <v>25</v>
      </c>
      <c r="AI79" s="267"/>
      <c r="AJ79" s="267"/>
      <c r="AK79" s="273"/>
      <c r="AL79" s="236">
        <v>1</v>
      </c>
      <c r="AM79" s="229" t="s">
        <v>25</v>
      </c>
      <c r="AN79" s="267"/>
      <c r="AO79" s="267"/>
      <c r="AP79" s="273"/>
      <c r="AQ79" s="297"/>
      <c r="AR79" s="298"/>
      <c r="AS79" s="310"/>
      <c r="AT79" s="310"/>
      <c r="AU79" s="311"/>
      <c r="AV79" s="236">
        <v>1</v>
      </c>
      <c r="AW79" s="229" t="s">
        <v>25</v>
      </c>
      <c r="AX79" s="267"/>
      <c r="AY79" s="267"/>
      <c r="AZ79" s="273"/>
      <c r="BB79" s="123" t="s">
        <v>100</v>
      </c>
      <c r="BD79" s="214"/>
    </row>
    <row r="80" spans="1:56" x14ac:dyDescent="0.25">
      <c r="A80" s="228" t="s">
        <v>101</v>
      </c>
      <c r="B80" s="270"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36">
        <v>1</v>
      </c>
      <c r="AH80" s="229" t="s">
        <v>25</v>
      </c>
      <c r="AI80" s="267"/>
      <c r="AJ80" s="267"/>
      <c r="AK80" s="273"/>
      <c r="AL80" s="236">
        <v>1</v>
      </c>
      <c r="AM80" s="229" t="s">
        <v>25</v>
      </c>
      <c r="AN80" s="267"/>
      <c r="AO80" s="267"/>
      <c r="AP80" s="273"/>
      <c r="AQ80" s="297"/>
      <c r="AR80" s="298"/>
      <c r="AS80" s="310"/>
      <c r="AT80" s="310"/>
      <c r="AU80" s="311"/>
      <c r="AV80" s="236">
        <v>1</v>
      </c>
      <c r="AW80" s="229" t="s">
        <v>25</v>
      </c>
      <c r="AX80" s="267"/>
      <c r="AY80" s="267"/>
      <c r="AZ80" s="273"/>
      <c r="BB80" s="111" t="s">
        <v>101</v>
      </c>
      <c r="BD80" s="214"/>
    </row>
    <row r="81" spans="1:56" x14ac:dyDescent="0.25">
      <c r="A81" s="228" t="s">
        <v>102</v>
      </c>
      <c r="B81" s="270"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237">
        <v>0.8</v>
      </c>
      <c r="AH81" s="229" t="s">
        <v>25</v>
      </c>
      <c r="AI81" s="267"/>
      <c r="AJ81" s="267"/>
      <c r="AK81" s="273"/>
      <c r="AL81" s="237">
        <v>0.8</v>
      </c>
      <c r="AM81" s="229" t="s">
        <v>25</v>
      </c>
      <c r="AN81" s="267"/>
      <c r="AO81" s="267"/>
      <c r="AP81" s="273"/>
      <c r="AQ81" s="312"/>
      <c r="AR81" s="298"/>
      <c r="AS81" s="310"/>
      <c r="AT81" s="310"/>
      <c r="AU81" s="311"/>
      <c r="AV81" s="237">
        <v>0.8</v>
      </c>
      <c r="AW81" s="229" t="s">
        <v>25</v>
      </c>
      <c r="AX81" s="267"/>
      <c r="AY81" s="267"/>
      <c r="AZ81" s="273"/>
      <c r="BB81" s="111" t="s">
        <v>102</v>
      </c>
      <c r="BD81" s="214"/>
    </row>
    <row r="82" spans="1:56" x14ac:dyDescent="0.25">
      <c r="A82" s="228" t="s">
        <v>103</v>
      </c>
      <c r="B82" s="270" t="s">
        <v>24</v>
      </c>
      <c r="C82" s="229"/>
      <c r="D82" s="229"/>
      <c r="E82" s="322">
        <v>1</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36">
        <v>1</v>
      </c>
      <c r="AH82" s="229" t="s">
        <v>25</v>
      </c>
      <c r="AI82" s="267"/>
      <c r="AJ82" s="267"/>
      <c r="AK82" s="273"/>
      <c r="AL82" s="236">
        <v>1</v>
      </c>
      <c r="AM82" s="229" t="s">
        <v>25</v>
      </c>
      <c r="AN82" s="267"/>
      <c r="AO82" s="267"/>
      <c r="AP82" s="273"/>
      <c r="AQ82" s="297"/>
      <c r="AR82" s="298"/>
      <c r="AS82" s="310"/>
      <c r="AT82" s="310"/>
      <c r="AU82" s="311"/>
      <c r="AV82" s="236">
        <v>1</v>
      </c>
      <c r="AW82" s="229" t="s">
        <v>25</v>
      </c>
      <c r="AX82" s="267"/>
      <c r="AY82" s="267"/>
      <c r="AZ82" s="273"/>
      <c r="BB82" s="111" t="s">
        <v>103</v>
      </c>
      <c r="BD82" s="214"/>
    </row>
    <row r="83" spans="1:56" x14ac:dyDescent="0.25">
      <c r="A83" s="228" t="s">
        <v>104</v>
      </c>
      <c r="B83" s="270"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36">
        <v>1</v>
      </c>
      <c r="AH83" s="229" t="s">
        <v>25</v>
      </c>
      <c r="AI83" s="267"/>
      <c r="AJ83" s="267"/>
      <c r="AK83" s="273"/>
      <c r="AL83" s="236">
        <v>1</v>
      </c>
      <c r="AM83" s="229" t="s">
        <v>25</v>
      </c>
      <c r="AN83" s="267"/>
      <c r="AO83" s="267"/>
      <c r="AP83" s="273"/>
      <c r="AQ83" s="297"/>
      <c r="AR83" s="298"/>
      <c r="AS83" s="310"/>
      <c r="AT83" s="310"/>
      <c r="AU83" s="311"/>
      <c r="AV83" s="236">
        <v>1</v>
      </c>
      <c r="AW83" s="229" t="s">
        <v>25</v>
      </c>
      <c r="AX83" s="267"/>
      <c r="AY83" s="267"/>
      <c r="AZ83" s="273"/>
      <c r="BB83" s="123" t="s">
        <v>104</v>
      </c>
      <c r="BD83" s="214"/>
    </row>
    <row r="84" spans="1:56" x14ac:dyDescent="0.25">
      <c r="A84" s="228" t="s">
        <v>105</v>
      </c>
      <c r="B84" s="270"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237">
        <v>0.2</v>
      </c>
      <c r="AH84" s="229" t="s">
        <v>25</v>
      </c>
      <c r="AI84" s="267"/>
      <c r="AJ84" s="267"/>
      <c r="AK84" s="273"/>
      <c r="AL84" s="237">
        <v>0.2</v>
      </c>
      <c r="AM84" s="229" t="s">
        <v>25</v>
      </c>
      <c r="AN84" s="267"/>
      <c r="AO84" s="267"/>
      <c r="AP84" s="273"/>
      <c r="AQ84" s="312"/>
      <c r="AR84" s="298"/>
      <c r="AS84" s="310"/>
      <c r="AT84" s="310"/>
      <c r="AU84" s="311"/>
      <c r="AV84" s="237">
        <v>0.2</v>
      </c>
      <c r="AW84" s="229" t="s">
        <v>25</v>
      </c>
      <c r="AX84" s="267"/>
      <c r="AY84" s="267"/>
      <c r="AZ84" s="273"/>
      <c r="BB84" s="123" t="s">
        <v>105</v>
      </c>
      <c r="BD84" s="214"/>
    </row>
    <row r="85" spans="1:56" x14ac:dyDescent="0.25">
      <c r="A85" s="228" t="s">
        <v>106</v>
      </c>
      <c r="B85" s="270" t="s">
        <v>202</v>
      </c>
      <c r="C85" s="229"/>
      <c r="D85" s="229"/>
      <c r="E85" s="223" t="s">
        <v>202</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36">
        <v>5</v>
      </c>
      <c r="AH85" s="229" t="s">
        <v>25</v>
      </c>
      <c r="AI85" s="267"/>
      <c r="AJ85" s="267"/>
      <c r="AK85" s="273"/>
      <c r="AL85" s="236">
        <v>5</v>
      </c>
      <c r="AM85" s="229" t="s">
        <v>25</v>
      </c>
      <c r="AN85" s="267"/>
      <c r="AO85" s="267"/>
      <c r="AP85" s="273"/>
      <c r="AQ85" s="297"/>
      <c r="AR85" s="298"/>
      <c r="AS85" s="310"/>
      <c r="AT85" s="310"/>
      <c r="AU85" s="311"/>
      <c r="AV85" s="236">
        <v>5</v>
      </c>
      <c r="AW85" s="229" t="s">
        <v>25</v>
      </c>
      <c r="AX85" s="267"/>
      <c r="AY85" s="267"/>
      <c r="AZ85" s="273"/>
      <c r="BB85" s="123" t="s">
        <v>106</v>
      </c>
      <c r="BD85" s="214"/>
    </row>
    <row r="86" spans="1:56" x14ac:dyDescent="0.25">
      <c r="A86" s="228" t="s">
        <v>107</v>
      </c>
      <c r="B86" s="270"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36">
        <v>1</v>
      </c>
      <c r="AH86" s="229" t="s">
        <v>25</v>
      </c>
      <c r="AI86" s="267"/>
      <c r="AJ86" s="267"/>
      <c r="AK86" s="273"/>
      <c r="AL86" s="236">
        <v>1</v>
      </c>
      <c r="AM86" s="229" t="s">
        <v>25</v>
      </c>
      <c r="AN86" s="267"/>
      <c r="AO86" s="267"/>
      <c r="AP86" s="273"/>
      <c r="AQ86" s="297"/>
      <c r="AR86" s="298"/>
      <c r="AS86" s="310"/>
      <c r="AT86" s="310"/>
      <c r="AU86" s="311"/>
      <c r="AV86" s="236">
        <v>1</v>
      </c>
      <c r="AW86" s="229" t="s">
        <v>25</v>
      </c>
      <c r="AX86" s="267"/>
      <c r="AY86" s="267"/>
      <c r="AZ86" s="273"/>
      <c r="BB86" s="123" t="s">
        <v>107</v>
      </c>
      <c r="BD86" s="214"/>
    </row>
    <row r="87" spans="1:56" x14ac:dyDescent="0.25">
      <c r="A87" s="228" t="s">
        <v>108</v>
      </c>
      <c r="B87" s="270"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36">
        <v>1</v>
      </c>
      <c r="AH87" s="229" t="s">
        <v>25</v>
      </c>
      <c r="AI87" s="267"/>
      <c r="AJ87" s="267"/>
      <c r="AK87" s="273"/>
      <c r="AL87" s="236">
        <v>1</v>
      </c>
      <c r="AM87" s="229" t="s">
        <v>25</v>
      </c>
      <c r="AN87" s="267"/>
      <c r="AO87" s="267"/>
      <c r="AP87" s="273"/>
      <c r="AQ87" s="297"/>
      <c r="AR87" s="298"/>
      <c r="AS87" s="310"/>
      <c r="AT87" s="310"/>
      <c r="AU87" s="311"/>
      <c r="AV87" s="236">
        <v>1</v>
      </c>
      <c r="AW87" s="229" t="s">
        <v>25</v>
      </c>
      <c r="AX87" s="267"/>
      <c r="AY87" s="267"/>
      <c r="AZ87" s="273"/>
      <c r="BB87" s="111" t="s">
        <v>108</v>
      </c>
      <c r="BD87" s="214"/>
    </row>
    <row r="88" spans="1:56" x14ac:dyDescent="0.25">
      <c r="A88" s="228" t="s">
        <v>109</v>
      </c>
      <c r="B88" s="270"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36">
        <v>5</v>
      </c>
      <c r="AH88" s="229" t="s">
        <v>25</v>
      </c>
      <c r="AI88" s="267"/>
      <c r="AJ88" s="267"/>
      <c r="AK88" s="273"/>
      <c r="AL88" s="236">
        <v>5</v>
      </c>
      <c r="AM88" s="229" t="s">
        <v>25</v>
      </c>
      <c r="AN88" s="267"/>
      <c r="AO88" s="267"/>
      <c r="AP88" s="273"/>
      <c r="AQ88" s="297"/>
      <c r="AR88" s="298"/>
      <c r="AS88" s="310"/>
      <c r="AT88" s="310"/>
      <c r="AU88" s="311"/>
      <c r="AV88" s="236">
        <v>5</v>
      </c>
      <c r="AW88" s="229" t="s">
        <v>25</v>
      </c>
      <c r="AX88" s="267"/>
      <c r="AY88" s="267"/>
      <c r="AZ88" s="273"/>
      <c r="BB88" s="111" t="s">
        <v>109</v>
      </c>
      <c r="BD88" s="214"/>
    </row>
    <row r="89" spans="1:56" ht="15.75" thickBot="1" x14ac:dyDescent="0.3">
      <c r="A89" s="268" t="s">
        <v>110</v>
      </c>
      <c r="B89" s="269" t="s">
        <v>24</v>
      </c>
      <c r="C89" s="263"/>
      <c r="D89" s="263"/>
      <c r="E89" s="323">
        <v>0.2</v>
      </c>
      <c r="F89" s="281">
        <v>2</v>
      </c>
      <c r="G89" s="282">
        <v>0.02</v>
      </c>
      <c r="H89" s="283">
        <v>0.01</v>
      </c>
      <c r="I89" s="263" t="s">
        <v>25</v>
      </c>
      <c r="J89" s="275"/>
      <c r="K89" s="275"/>
      <c r="L89" s="276"/>
      <c r="M89" s="283">
        <v>0.01</v>
      </c>
      <c r="N89" s="263" t="s">
        <v>25</v>
      </c>
      <c r="O89" s="275"/>
      <c r="P89" s="275"/>
      <c r="Q89" s="276"/>
      <c r="R89" s="283">
        <v>0.44</v>
      </c>
      <c r="S89" s="263" t="s">
        <v>25</v>
      </c>
      <c r="T89" s="275"/>
      <c r="U89" s="275"/>
      <c r="V89" s="276"/>
      <c r="W89" s="283">
        <v>0.01</v>
      </c>
      <c r="X89" s="263" t="s">
        <v>25</v>
      </c>
      <c r="Y89" s="275"/>
      <c r="Z89" s="275"/>
      <c r="AA89" s="276"/>
      <c r="AB89" s="283">
        <v>3.52</v>
      </c>
      <c r="AC89" s="263"/>
      <c r="AD89" s="275"/>
      <c r="AE89" s="275"/>
      <c r="AF89" s="276"/>
      <c r="AG89" s="283">
        <v>0.14000000000000001</v>
      </c>
      <c r="AH89" s="263"/>
      <c r="AI89" s="275"/>
      <c r="AJ89" s="275"/>
      <c r="AK89" s="276"/>
      <c r="AL89" s="283">
        <v>0.05</v>
      </c>
      <c r="AM89" s="263"/>
      <c r="AN89" s="275"/>
      <c r="AO89" s="275"/>
      <c r="AP89" s="276"/>
      <c r="AQ89" s="315"/>
      <c r="AR89" s="303"/>
      <c r="AS89" s="316"/>
      <c r="AT89" s="316"/>
      <c r="AU89" s="317"/>
      <c r="AV89" s="283">
        <v>0.01</v>
      </c>
      <c r="AW89" s="263" t="s">
        <v>25</v>
      </c>
      <c r="AX89" s="275"/>
      <c r="AY89" s="275"/>
      <c r="AZ89" s="276"/>
      <c r="BB89" s="130" t="s">
        <v>110</v>
      </c>
      <c r="BD89" s="214"/>
    </row>
    <row r="90" spans="1:56" ht="12.95" customHeight="1" x14ac:dyDescent="0.25">
      <c r="A90" s="139" t="s">
        <v>196</v>
      </c>
      <c r="B90" s="284"/>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4"/>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4"/>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199</v>
      </c>
      <c r="B93" s="284"/>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ht="12.95" customHeight="1" x14ac:dyDescent="0.25">
      <c r="A94" s="139" t="s">
        <v>200</v>
      </c>
      <c r="B94" s="284"/>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293" t="s">
        <v>201</v>
      </c>
      <c r="B95" s="284"/>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96" spans="1:56" x14ac:dyDescent="0.25">
      <c r="A96" s="293" t="s">
        <v>204</v>
      </c>
      <c r="B96" s="284"/>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row>
    <row r="1048558" spans="1:66" s="214" customFormat="1" x14ac:dyDescent="0.25">
      <c r="A1048558"/>
      <c r="B1048558"/>
      <c r="C1048558"/>
      <c r="D1048558"/>
      <c r="E1048558"/>
      <c r="F1048558" s="213"/>
      <c r="S1048558" s="266"/>
      <c r="AC1048558" s="266"/>
      <c r="BA1048558"/>
      <c r="BB1048558"/>
      <c r="BC1048558"/>
      <c r="BD1048558"/>
      <c r="BE1048558"/>
      <c r="BF1048558"/>
      <c r="BG1048558"/>
      <c r="BH1048558"/>
      <c r="BI1048558"/>
      <c r="BJ1048558"/>
      <c r="BK1048558"/>
      <c r="BL1048558"/>
      <c r="BM1048558"/>
      <c r="BN1048558"/>
    </row>
  </sheetData>
  <mergeCells count="27">
    <mergeCell ref="A1:AZ1"/>
    <mergeCell ref="A2:AZ2"/>
    <mergeCell ref="B4:B6"/>
    <mergeCell ref="C4:C6"/>
    <mergeCell ref="D4:D6"/>
    <mergeCell ref="E4:E6"/>
    <mergeCell ref="F4:F6"/>
    <mergeCell ref="G4:G6"/>
    <mergeCell ref="H4:AP4"/>
    <mergeCell ref="AQ4:AZ4"/>
    <mergeCell ref="A24:AZ24"/>
    <mergeCell ref="H5:L5"/>
    <mergeCell ref="M5:Q5"/>
    <mergeCell ref="R5:V5"/>
    <mergeCell ref="W5:AA5"/>
    <mergeCell ref="AB5:AF5"/>
    <mergeCell ref="AG5:AK5"/>
    <mergeCell ref="AL5:AP5"/>
    <mergeCell ref="AQ5:AU5"/>
    <mergeCell ref="AV5:AZ5"/>
    <mergeCell ref="A7:AZ7"/>
    <mergeCell ref="AQ8:AU8"/>
    <mergeCell ref="AQ25:AU25"/>
    <mergeCell ref="A42:AZ42"/>
    <mergeCell ref="AQ43:AU43"/>
    <mergeCell ref="A47:AZ47"/>
    <mergeCell ref="AQ48:AU48"/>
  </mergeCells>
  <conditionalFormatting sqref="AL18 AG18 AB18 M18">
    <cfRule type="cellIs" dxfId="19084" priority="565" operator="lessThan">
      <formula>$BC$18</formula>
    </cfRule>
    <cfRule type="cellIs" dxfId="19083" priority="566" operator="greaterThan">
      <formula>$BD$18</formula>
    </cfRule>
    <cfRule type="cellIs" dxfId="19082" priority="567" operator="lessThan">
      <formula>$BA$18</formula>
    </cfRule>
    <cfRule type="cellIs" dxfId="19081" priority="568" operator="greaterThan">
      <formula>$BB$18</formula>
    </cfRule>
  </conditionalFormatting>
  <conditionalFormatting sqref="AV10 AL10 AG10 AB10 M10">
    <cfRule type="cellIs" dxfId="19080" priority="564" operator="greaterThan">
      <formula>$E$10</formula>
    </cfRule>
  </conditionalFormatting>
  <conditionalFormatting sqref="AV11 AL11 AG11 AB11 M11">
    <cfRule type="cellIs" dxfId="19079" priority="563" operator="greaterThan">
      <formula>$E$11</formula>
    </cfRule>
  </conditionalFormatting>
  <conditionalFormatting sqref="AV12 AL12 AG12 AB12 M12">
    <cfRule type="cellIs" dxfId="19078" priority="562" operator="greaterThan">
      <formula>$E$12</formula>
    </cfRule>
  </conditionalFormatting>
  <conditionalFormatting sqref="AV13 AL13 AG13 AB13 M13">
    <cfRule type="cellIs" dxfId="19077" priority="560" operator="greaterThan">
      <formula>$E$13</formula>
    </cfRule>
    <cfRule type="cellIs" dxfId="19076" priority="561" operator="greaterThan">
      <formula>$G$13</formula>
    </cfRule>
  </conditionalFormatting>
  <conditionalFormatting sqref="AV14 AL14 AG14 AB14 M14">
    <cfRule type="cellIs" dxfId="19075" priority="558" operator="greaterThan">
      <formula>$E$14</formula>
    </cfRule>
    <cfRule type="cellIs" dxfId="19074" priority="559" operator="greaterThan">
      <formula>$G$14</formula>
    </cfRule>
  </conditionalFormatting>
  <conditionalFormatting sqref="AV15 AL15 AG15 AB15 M15">
    <cfRule type="cellIs" dxfId="19073" priority="557" operator="greaterThan">
      <formula>$E$15</formula>
    </cfRule>
  </conditionalFormatting>
  <conditionalFormatting sqref="AV16 AL16 AG16 AB16 M16">
    <cfRule type="cellIs" dxfId="19072" priority="556" operator="greaterThan">
      <formula>$E$16</formula>
    </cfRule>
  </conditionalFormatting>
  <conditionalFormatting sqref="AV16 AL16 AG16 AB16 M16">
    <cfRule type="cellIs" dxfId="19071" priority="555" operator="greaterThan">
      <formula>$G$16</formula>
    </cfRule>
  </conditionalFormatting>
  <conditionalFormatting sqref="AV17 AL17 AG17 AB17 M17">
    <cfRule type="cellIs" dxfId="19070" priority="553" operator="greaterThan">
      <formula>$E$17</formula>
    </cfRule>
  </conditionalFormatting>
  <conditionalFormatting sqref="AV17 AL17 AG17 AB17 M17">
    <cfRule type="cellIs" dxfId="19069" priority="554" operator="greaterThan">
      <formula>$G$17</formula>
    </cfRule>
  </conditionalFormatting>
  <conditionalFormatting sqref="AV19 AL19 AG19 AB19 M19">
    <cfRule type="cellIs" dxfId="19068" priority="552" operator="greaterThan">
      <formula>$E$19</formula>
    </cfRule>
  </conditionalFormatting>
  <conditionalFormatting sqref="AV20 AL20 AG20 AB20 M20">
    <cfRule type="cellIs" dxfId="19067" priority="550" operator="greaterThan">
      <formula>$E$20</formula>
    </cfRule>
    <cfRule type="cellIs" dxfId="19066" priority="551" operator="greaterThan">
      <formula>$G$20</formula>
    </cfRule>
  </conditionalFormatting>
  <conditionalFormatting sqref="AV21 AL21 AG21 AB21 M21">
    <cfRule type="cellIs" dxfId="19065" priority="548" operator="greaterThan">
      <formula>$E$21</formula>
    </cfRule>
    <cfRule type="cellIs" dxfId="19064" priority="549" operator="greaterThan">
      <formula>$G$21</formula>
    </cfRule>
  </conditionalFormatting>
  <conditionalFormatting sqref="AV22 AL22 AG22 AB22 M22">
    <cfRule type="cellIs" dxfId="19063" priority="546" operator="greaterThan">
      <formula>$E$22</formula>
    </cfRule>
    <cfRule type="cellIs" dxfId="19062" priority="547" operator="greaterThan">
      <formula>$G$22</formula>
    </cfRule>
  </conditionalFormatting>
  <conditionalFormatting sqref="AV23 AL23 AG23 AB23 M23">
    <cfRule type="cellIs" dxfId="19061" priority="545" operator="greaterThan">
      <formula>$E$23</formula>
    </cfRule>
  </conditionalFormatting>
  <conditionalFormatting sqref="AV8 AL8 AG8 AB8 M8">
    <cfRule type="cellIs" dxfId="19060" priority="544" operator="greaterThan">
      <formula>$E$8</formula>
    </cfRule>
  </conditionalFormatting>
  <conditionalFormatting sqref="AV9 AL9 AG9 AB9 M9">
    <cfRule type="cellIs" dxfId="19059" priority="543" operator="greaterThan">
      <formula>$E$9</formula>
    </cfRule>
  </conditionalFormatting>
  <conditionalFormatting sqref="AV18">
    <cfRule type="cellIs" dxfId="19058" priority="539" operator="lessThan">
      <formula>$BC$18</formula>
    </cfRule>
    <cfRule type="cellIs" dxfId="19057" priority="540" operator="greaterThan">
      <formula>$BD$18</formula>
    </cfRule>
    <cfRule type="cellIs" dxfId="19056" priority="541" operator="lessThan">
      <formula>$BA$18</formula>
    </cfRule>
    <cfRule type="cellIs" dxfId="19055" priority="542" operator="greaterThan">
      <formula>$BB$18</formula>
    </cfRule>
  </conditionalFormatting>
  <conditionalFormatting sqref="M26">
    <cfRule type="cellIs" dxfId="19054" priority="537" operator="greaterThan">
      <formula>$E$26</formula>
    </cfRule>
    <cfRule type="cellIs" dxfId="19053" priority="538" operator="greaterThan">
      <formula>$G$26</formula>
    </cfRule>
  </conditionalFormatting>
  <conditionalFormatting sqref="M25">
    <cfRule type="cellIs" dxfId="19052" priority="535" operator="greaterThan">
      <formula>$E$25</formula>
    </cfRule>
    <cfRule type="cellIs" dxfId="19051" priority="536" operator="greaterThan">
      <formula>$G$25</formula>
    </cfRule>
  </conditionalFormatting>
  <conditionalFormatting sqref="M27">
    <cfRule type="cellIs" dxfId="19050" priority="533" operator="greaterThan">
      <formula>$E$27</formula>
    </cfRule>
    <cfRule type="cellIs" dxfId="19049" priority="534" operator="greaterThan">
      <formula>$G$27</formula>
    </cfRule>
  </conditionalFormatting>
  <conditionalFormatting sqref="M28">
    <cfRule type="cellIs" dxfId="19048" priority="531" operator="greaterThan">
      <formula>$E$28</formula>
    </cfRule>
    <cfRule type="cellIs" dxfId="19047" priority="532" operator="greaterThan">
      <formula>$G$28</formula>
    </cfRule>
  </conditionalFormatting>
  <conditionalFormatting sqref="M29">
    <cfRule type="cellIs" dxfId="19046" priority="506" operator="greaterThan">
      <formula>$E$29</formula>
    </cfRule>
  </conditionalFormatting>
  <conditionalFormatting sqref="M30">
    <cfRule type="cellIs" dxfId="19045" priority="528" operator="greaterThan">
      <formula>$E$30</formula>
    </cfRule>
    <cfRule type="cellIs" dxfId="19044" priority="529" operator="greaterThan">
      <formula>$G$30</formula>
    </cfRule>
  </conditionalFormatting>
  <conditionalFormatting sqref="M31">
    <cfRule type="cellIs" dxfId="19043" priority="527" operator="greaterThan">
      <formula>$E$31</formula>
    </cfRule>
  </conditionalFormatting>
  <conditionalFormatting sqref="M32">
    <cfRule type="cellIs" dxfId="19042" priority="525" operator="greaterThan">
      <formula>$E$32</formula>
    </cfRule>
    <cfRule type="cellIs" dxfId="19041" priority="526" operator="greaterThan">
      <formula>$G$32</formula>
    </cfRule>
  </conditionalFormatting>
  <conditionalFormatting sqref="M33">
    <cfRule type="cellIs" dxfId="19040" priority="523" operator="greaterThan">
      <formula>$E$33</formula>
    </cfRule>
    <cfRule type="cellIs" dxfId="19039" priority="524" operator="greaterThan">
      <formula>$G$33</formula>
    </cfRule>
  </conditionalFormatting>
  <conditionalFormatting sqref="M34">
    <cfRule type="cellIs" dxfId="19038" priority="520" operator="greaterThan">
      <formula>$E$34</formula>
    </cfRule>
    <cfRule type="cellIs" dxfId="19037" priority="521" operator="greaterThan">
      <formula>$G$34</formula>
    </cfRule>
    <cfRule type="cellIs" dxfId="19036" priority="522" operator="greaterThan">
      <formula>$F$34</formula>
    </cfRule>
  </conditionalFormatting>
  <conditionalFormatting sqref="M35">
    <cfRule type="cellIs" dxfId="19035" priority="518" operator="greaterThan">
      <formula>$E$35</formula>
    </cfRule>
    <cfRule type="cellIs" dxfId="19034" priority="519" operator="greaterThan">
      <formula>$G$35</formula>
    </cfRule>
  </conditionalFormatting>
  <conditionalFormatting sqref="M36">
    <cfRule type="cellIs" dxfId="19033" priority="516" operator="greaterThan">
      <formula>$E$36</formula>
    </cfRule>
    <cfRule type="cellIs" dxfId="19032" priority="517" operator="greaterThan">
      <formula>$G$36</formula>
    </cfRule>
  </conditionalFormatting>
  <conditionalFormatting sqref="M37">
    <cfRule type="cellIs" dxfId="19031" priority="515" operator="greaterThan">
      <formula>$E$37</formula>
    </cfRule>
  </conditionalFormatting>
  <conditionalFormatting sqref="M38">
    <cfRule type="cellIs" dxfId="19030" priority="513" operator="greaterThan">
      <formula>$E$38</formula>
    </cfRule>
    <cfRule type="cellIs" dxfId="19029" priority="514" operator="greaterThan">
      <formula>$G$38</formula>
    </cfRule>
  </conditionalFormatting>
  <conditionalFormatting sqref="M39">
    <cfRule type="cellIs" dxfId="19028" priority="511" operator="greaterThan">
      <formula>$E$39</formula>
    </cfRule>
    <cfRule type="cellIs" dxfId="19027" priority="512" operator="greaterThan">
      <formula>$G$39</formula>
    </cfRule>
  </conditionalFormatting>
  <conditionalFormatting sqref="M40">
    <cfRule type="cellIs" dxfId="19026" priority="509" operator="greaterThan">
      <formula>$E$40</formula>
    </cfRule>
    <cfRule type="cellIs" dxfId="19025" priority="510" operator="greaterThan">
      <formula>$G$40</formula>
    </cfRule>
  </conditionalFormatting>
  <conditionalFormatting sqref="M41">
    <cfRule type="cellIs" dxfId="19024" priority="507" operator="greaterThan">
      <formula>$E$41</formula>
    </cfRule>
    <cfRule type="cellIs" dxfId="19023" priority="508" operator="greaterThan">
      <formula>$G$41</formula>
    </cfRule>
  </conditionalFormatting>
  <conditionalFormatting sqref="M29">
    <cfRule type="cellIs" dxfId="19022" priority="530" operator="greaterThan">
      <formula>$G$29</formula>
    </cfRule>
  </conditionalFormatting>
  <conditionalFormatting sqref="M37">
    <cfRule type="cellIs" dxfId="19021" priority="505" operator="greaterThan">
      <formula>$G$37</formula>
    </cfRule>
  </conditionalFormatting>
  <conditionalFormatting sqref="AV26 AL26 AG26 AB26">
    <cfRule type="cellIs" dxfId="19020" priority="503" operator="greaterThan">
      <formula>$E$26</formula>
    </cfRule>
    <cfRule type="cellIs" dxfId="19019" priority="504" operator="greaterThan">
      <formula>$G$26</formula>
    </cfRule>
  </conditionalFormatting>
  <conditionalFormatting sqref="AV25 AL25 AG25 AB25">
    <cfRule type="cellIs" dxfId="19018" priority="501" operator="greaterThan">
      <formula>$E$25</formula>
    </cfRule>
    <cfRule type="cellIs" dxfId="19017" priority="502" operator="greaterThan">
      <formula>$G$25</formula>
    </cfRule>
  </conditionalFormatting>
  <conditionalFormatting sqref="AV27 AL27 AG27 AB27">
    <cfRule type="cellIs" dxfId="19016" priority="499" operator="greaterThan">
      <formula>$E$27</formula>
    </cfRule>
    <cfRule type="cellIs" dxfId="19015" priority="500" operator="greaterThan">
      <formula>$G$27</formula>
    </cfRule>
  </conditionalFormatting>
  <conditionalFormatting sqref="AV28 AL28 AG28 AB28">
    <cfRule type="cellIs" dxfId="19014" priority="497" operator="greaterThan">
      <formula>$E$28</formula>
    </cfRule>
    <cfRule type="cellIs" dxfId="19013" priority="498" operator="greaterThan">
      <formula>$G$28</formula>
    </cfRule>
  </conditionalFormatting>
  <conditionalFormatting sqref="AG29 AB29 AL29 AV29">
    <cfRule type="cellIs" dxfId="19012" priority="472" operator="greaterThan">
      <formula>$E$29</formula>
    </cfRule>
  </conditionalFormatting>
  <conditionalFormatting sqref="AV30 AL30 AG30 AB30">
    <cfRule type="cellIs" dxfId="19011" priority="494" operator="greaterThan">
      <formula>$E$30</formula>
    </cfRule>
    <cfRule type="cellIs" dxfId="19010" priority="495" operator="greaterThan">
      <formula>$G$30</formula>
    </cfRule>
  </conditionalFormatting>
  <conditionalFormatting sqref="AV31 AL31 AG31 AB31">
    <cfRule type="cellIs" dxfId="19009" priority="493" operator="greaterThan">
      <formula>$E$31</formula>
    </cfRule>
  </conditionalFormatting>
  <conditionalFormatting sqref="AV32 AL32 AG32 AB32">
    <cfRule type="cellIs" dxfId="19008" priority="491" operator="greaterThan">
      <formula>$E$32</formula>
    </cfRule>
    <cfRule type="cellIs" dxfId="19007" priority="492" operator="greaterThan">
      <formula>$G$32</formula>
    </cfRule>
  </conditionalFormatting>
  <conditionalFormatting sqref="AV33 AL33 AG33 AB33">
    <cfRule type="cellIs" dxfId="19006" priority="489" operator="greaterThan">
      <formula>$E$33</formula>
    </cfRule>
    <cfRule type="cellIs" dxfId="19005" priority="490" operator="greaterThan">
      <formula>$G$33</formula>
    </cfRule>
  </conditionalFormatting>
  <conditionalFormatting sqref="AV34 AL34 AG34 AB34">
    <cfRule type="cellIs" dxfId="19004" priority="486" operator="greaterThan">
      <formula>$E$34</formula>
    </cfRule>
    <cfRule type="cellIs" dxfId="19003" priority="487" operator="greaterThan">
      <formula>$G$34</formula>
    </cfRule>
    <cfRule type="cellIs" dxfId="19002" priority="488" operator="greaterThan">
      <formula>$F$34</formula>
    </cfRule>
  </conditionalFormatting>
  <conditionalFormatting sqref="AV35 AL35 AG35 AB35">
    <cfRule type="cellIs" dxfId="19001" priority="484" operator="greaterThan">
      <formula>$E$35</formula>
    </cfRule>
    <cfRule type="cellIs" dxfId="19000" priority="485" operator="greaterThan">
      <formula>$G$35</formula>
    </cfRule>
  </conditionalFormatting>
  <conditionalFormatting sqref="AV36 AL36 AG36 AB36">
    <cfRule type="cellIs" dxfId="18999" priority="482" operator="greaterThan">
      <formula>$E$36</formula>
    </cfRule>
    <cfRule type="cellIs" dxfId="18998" priority="483" operator="greaterThan">
      <formula>$G$36</formula>
    </cfRule>
  </conditionalFormatting>
  <conditionalFormatting sqref="AV37 AL37 AG37 AB37">
    <cfRule type="cellIs" dxfId="18997" priority="481" operator="greaterThan">
      <formula>$E$37</formula>
    </cfRule>
  </conditionalFormatting>
  <conditionalFormatting sqref="AV38 AL38 AG38 AB38">
    <cfRule type="cellIs" dxfId="18996" priority="479" operator="greaterThan">
      <formula>$E$38</formula>
    </cfRule>
    <cfRule type="cellIs" dxfId="18995" priority="480" operator="greaterThan">
      <formula>$G$38</formula>
    </cfRule>
  </conditionalFormatting>
  <conditionalFormatting sqref="AV39 AL39 AG39 AB39">
    <cfRule type="cellIs" dxfId="18994" priority="477" operator="greaterThan">
      <formula>$E$39</formula>
    </cfRule>
    <cfRule type="cellIs" dxfId="18993" priority="478" operator="greaterThan">
      <formula>$G$39</formula>
    </cfRule>
  </conditionalFormatting>
  <conditionalFormatting sqref="AV40 AL40 AG40 AB40">
    <cfRule type="cellIs" dxfId="18992" priority="475" operator="greaterThan">
      <formula>$E$40</formula>
    </cfRule>
    <cfRule type="cellIs" dxfId="18991" priority="476" operator="greaterThan">
      <formula>$G$40</formula>
    </cfRule>
  </conditionalFormatting>
  <conditionalFormatting sqref="AV41 AL41 AG41 AB41">
    <cfRule type="cellIs" dxfId="18990" priority="473" operator="greaterThan">
      <formula>$E$41</formula>
    </cfRule>
    <cfRule type="cellIs" dxfId="18989" priority="474" operator="greaterThan">
      <formula>$G$41</formula>
    </cfRule>
  </conditionalFormatting>
  <conditionalFormatting sqref="AG29 AB29 AL29 AV29">
    <cfRule type="cellIs" dxfId="18988" priority="496" operator="greaterThan">
      <formula>$G$29</formula>
    </cfRule>
  </conditionalFormatting>
  <conditionalFormatting sqref="AV37 AL37 AG37 AB37">
    <cfRule type="cellIs" dxfId="18987" priority="471" operator="greaterThan">
      <formula>$G$37</formula>
    </cfRule>
  </conditionalFormatting>
  <conditionalFormatting sqref="H18">
    <cfRule type="cellIs" dxfId="18986" priority="467" operator="lessThan">
      <formula>$BC$18</formula>
    </cfRule>
    <cfRule type="cellIs" dxfId="18985" priority="468" operator="greaterThan">
      <formula>$BD$18</formula>
    </cfRule>
    <cfRule type="cellIs" dxfId="18984" priority="469" operator="lessThan">
      <formula>$BA$18</formula>
    </cfRule>
    <cfRule type="cellIs" dxfId="18983" priority="470" operator="greaterThan">
      <formula>$BB$18</formula>
    </cfRule>
  </conditionalFormatting>
  <conditionalFormatting sqref="H10">
    <cfRule type="cellIs" dxfId="18982" priority="466" operator="greaterThan">
      <formula>$E$10</formula>
    </cfRule>
  </conditionalFormatting>
  <conditionalFormatting sqref="H11">
    <cfRule type="cellIs" dxfId="18981" priority="465" operator="greaterThan">
      <formula>$E$11</formula>
    </cfRule>
  </conditionalFormatting>
  <conditionalFormatting sqref="H12">
    <cfRule type="cellIs" dxfId="18980" priority="464" operator="greaterThan">
      <formula>$E$12</formula>
    </cfRule>
  </conditionalFormatting>
  <conditionalFormatting sqref="H13">
    <cfRule type="cellIs" dxfId="18979" priority="462" operator="greaterThan">
      <formula>$E$13</formula>
    </cfRule>
    <cfRule type="cellIs" dxfId="18978" priority="463" operator="greaterThan">
      <formula>$G$13</formula>
    </cfRule>
  </conditionalFormatting>
  <conditionalFormatting sqref="H14">
    <cfRule type="cellIs" dxfId="18977" priority="460" operator="greaterThan">
      <formula>$E$14</formula>
    </cfRule>
    <cfRule type="cellIs" dxfId="18976" priority="461" operator="greaterThan">
      <formula>$G$14</formula>
    </cfRule>
  </conditionalFormatting>
  <conditionalFormatting sqref="H15">
    <cfRule type="cellIs" dxfId="18975" priority="459" operator="greaterThan">
      <formula>$E$15</formula>
    </cfRule>
  </conditionalFormatting>
  <conditionalFormatting sqref="H16">
    <cfRule type="cellIs" dxfId="18974" priority="458" operator="greaterThan">
      <formula>$E$16</formula>
    </cfRule>
  </conditionalFormatting>
  <conditionalFormatting sqref="H16">
    <cfRule type="cellIs" dxfId="18973" priority="457" operator="greaterThan">
      <formula>$G$16</formula>
    </cfRule>
  </conditionalFormatting>
  <conditionalFormatting sqref="H17">
    <cfRule type="cellIs" dxfId="18972" priority="455" operator="greaterThan">
      <formula>$E$17</formula>
    </cfRule>
  </conditionalFormatting>
  <conditionalFormatting sqref="H17">
    <cfRule type="cellIs" dxfId="18971" priority="456" operator="greaterThan">
      <formula>$G$17</formula>
    </cfRule>
  </conditionalFormatting>
  <conditionalFormatting sqref="H19">
    <cfRule type="cellIs" dxfId="18970" priority="454" operator="greaterThan">
      <formula>$E$19</formula>
    </cfRule>
  </conditionalFormatting>
  <conditionalFormatting sqref="H20">
    <cfRule type="cellIs" dxfId="18969" priority="452" operator="greaterThan">
      <formula>$E$20</formula>
    </cfRule>
    <cfRule type="cellIs" dxfId="18968" priority="453" operator="greaterThan">
      <formula>$G$20</formula>
    </cfRule>
  </conditionalFormatting>
  <conditionalFormatting sqref="H21">
    <cfRule type="cellIs" dxfId="18967" priority="450" operator="greaterThan">
      <formula>$E$21</formula>
    </cfRule>
    <cfRule type="cellIs" dxfId="18966" priority="451" operator="greaterThan">
      <formula>$G$21</formula>
    </cfRule>
  </conditionalFormatting>
  <conditionalFormatting sqref="H22">
    <cfRule type="cellIs" dxfId="18965" priority="448" operator="greaterThan">
      <formula>$E$22</formula>
    </cfRule>
    <cfRule type="cellIs" dxfId="18964" priority="449" operator="greaterThan">
      <formula>$G$22</formula>
    </cfRule>
  </conditionalFormatting>
  <conditionalFormatting sqref="H23">
    <cfRule type="cellIs" dxfId="18963" priority="447" operator="greaterThan">
      <formula>$E$23</formula>
    </cfRule>
  </conditionalFormatting>
  <conditionalFormatting sqref="H8">
    <cfRule type="cellIs" dxfId="18962" priority="446" operator="greaterThan">
      <formula>$E$8</formula>
    </cfRule>
  </conditionalFormatting>
  <conditionalFormatting sqref="H9">
    <cfRule type="cellIs" dxfId="18961" priority="445" operator="greaterThan">
      <formula>$E$9</formula>
    </cfRule>
  </conditionalFormatting>
  <conditionalFormatting sqref="H26">
    <cfRule type="cellIs" dxfId="18960" priority="443" operator="greaterThan">
      <formula>$E$26</formula>
    </cfRule>
    <cfRule type="cellIs" dxfId="18959" priority="444" operator="greaterThan">
      <formula>$G$26</formula>
    </cfRule>
  </conditionalFormatting>
  <conditionalFormatting sqref="H25">
    <cfRule type="cellIs" dxfId="18958" priority="441" operator="greaterThan">
      <formula>$E$25</formula>
    </cfRule>
    <cfRule type="cellIs" dxfId="18957" priority="442" operator="greaterThan">
      <formula>$G$25</formula>
    </cfRule>
  </conditionalFormatting>
  <conditionalFormatting sqref="H27">
    <cfRule type="cellIs" dxfId="18956" priority="439" operator="greaterThan">
      <formula>$E$27</formula>
    </cfRule>
    <cfRule type="cellIs" dxfId="18955" priority="440" operator="greaterThan">
      <formula>$G$27</formula>
    </cfRule>
  </conditionalFormatting>
  <conditionalFormatting sqref="H28">
    <cfRule type="cellIs" dxfId="18954" priority="437" operator="greaterThan">
      <formula>$E$28</formula>
    </cfRule>
    <cfRule type="cellIs" dxfId="18953" priority="438" operator="greaterThan">
      <formula>$G$28</formula>
    </cfRule>
  </conditionalFormatting>
  <conditionalFormatting sqref="H29">
    <cfRule type="cellIs" dxfId="18952" priority="412" operator="greaterThan">
      <formula>$E$29</formula>
    </cfRule>
  </conditionalFormatting>
  <conditionalFormatting sqref="H30">
    <cfRule type="cellIs" dxfId="18951" priority="434" operator="greaterThan">
      <formula>$E$30</formula>
    </cfRule>
    <cfRule type="cellIs" dxfId="18950" priority="435" operator="greaterThan">
      <formula>$G$30</formula>
    </cfRule>
  </conditionalFormatting>
  <conditionalFormatting sqref="H31">
    <cfRule type="cellIs" dxfId="18949" priority="433" operator="greaterThan">
      <formula>$E$31</formula>
    </cfRule>
  </conditionalFormatting>
  <conditionalFormatting sqref="H32">
    <cfRule type="cellIs" dxfId="18948" priority="431" operator="greaterThan">
      <formula>$E$32</formula>
    </cfRule>
    <cfRule type="cellIs" dxfId="18947" priority="432" operator="greaterThan">
      <formula>$G$32</formula>
    </cfRule>
  </conditionalFormatting>
  <conditionalFormatting sqref="H33">
    <cfRule type="cellIs" dxfId="18946" priority="429" operator="greaterThan">
      <formula>$E$33</formula>
    </cfRule>
    <cfRule type="cellIs" dxfId="18945" priority="430" operator="greaterThan">
      <formula>$G$33</formula>
    </cfRule>
  </conditionalFormatting>
  <conditionalFormatting sqref="H34">
    <cfRule type="cellIs" dxfId="18944" priority="426" operator="greaterThan">
      <formula>$E$34</formula>
    </cfRule>
    <cfRule type="cellIs" dxfId="18943" priority="427" operator="greaterThan">
      <formula>$G$34</formula>
    </cfRule>
    <cfRule type="cellIs" dxfId="18942" priority="428" operator="greaterThan">
      <formula>$F$34</formula>
    </cfRule>
  </conditionalFormatting>
  <conditionalFormatting sqref="H35">
    <cfRule type="cellIs" dxfId="18941" priority="424" operator="greaterThan">
      <formula>$E$35</formula>
    </cfRule>
    <cfRule type="cellIs" dxfId="18940" priority="425" operator="greaterThan">
      <formula>$G$35</formula>
    </cfRule>
  </conditionalFormatting>
  <conditionalFormatting sqref="H36">
    <cfRule type="cellIs" dxfId="18939" priority="422" operator="greaterThan">
      <formula>$E$36</formula>
    </cfRule>
    <cfRule type="cellIs" dxfId="18938" priority="423" operator="greaterThan">
      <formula>$G$36</formula>
    </cfRule>
  </conditionalFormatting>
  <conditionalFormatting sqref="H37">
    <cfRule type="cellIs" dxfId="18937" priority="421" operator="greaterThan">
      <formula>$E$37</formula>
    </cfRule>
  </conditionalFormatting>
  <conditionalFormatting sqref="H38">
    <cfRule type="cellIs" dxfId="18936" priority="419" operator="greaterThan">
      <formula>$E$38</formula>
    </cfRule>
    <cfRule type="cellIs" dxfId="18935" priority="420" operator="greaterThan">
      <formula>$G$38</formula>
    </cfRule>
  </conditionalFormatting>
  <conditionalFormatting sqref="H39">
    <cfRule type="cellIs" dxfId="18934" priority="417" operator="greaterThan">
      <formula>$E$39</formula>
    </cfRule>
    <cfRule type="cellIs" dxfId="18933" priority="418" operator="greaterThan">
      <formula>$G$39</formula>
    </cfRule>
  </conditionalFormatting>
  <conditionalFormatting sqref="H40">
    <cfRule type="cellIs" dxfId="18932" priority="415" operator="greaterThan">
      <formula>$E$40</formula>
    </cfRule>
    <cfRule type="cellIs" dxfId="18931" priority="416" operator="greaterThan">
      <formula>$G$40</formula>
    </cfRule>
  </conditionalFormatting>
  <conditionalFormatting sqref="H41">
    <cfRule type="cellIs" dxfId="18930" priority="413" operator="greaterThan">
      <formula>$E$41</formula>
    </cfRule>
    <cfRule type="cellIs" dxfId="18929" priority="414" operator="greaterThan">
      <formula>$G$41</formula>
    </cfRule>
  </conditionalFormatting>
  <conditionalFormatting sqref="H29">
    <cfRule type="cellIs" dxfId="18928" priority="436" operator="greaterThan">
      <formula>$G$29</formula>
    </cfRule>
  </conditionalFormatting>
  <conditionalFormatting sqref="H37">
    <cfRule type="cellIs" dxfId="18927" priority="411" operator="greaterThan">
      <formula>$G$37</formula>
    </cfRule>
  </conditionalFormatting>
  <conditionalFormatting sqref="AV48">
    <cfRule type="cellIs" dxfId="18926" priority="380" operator="greaterThan">
      <formula>$F$48</formula>
    </cfRule>
  </conditionalFormatting>
  <conditionalFormatting sqref="AV72">
    <cfRule type="cellIs" dxfId="18925" priority="410" operator="greaterThan">
      <formula>$F$72</formula>
    </cfRule>
  </conditionalFormatting>
  <conditionalFormatting sqref="AV55">
    <cfRule type="cellIs" dxfId="18924" priority="409" operator="greaterThan">
      <formula>$G$55</formula>
    </cfRule>
  </conditionalFormatting>
  <conditionalFormatting sqref="AV60">
    <cfRule type="cellIs" dxfId="18923" priority="408" operator="greaterThan">
      <formula>$G$60</formula>
    </cfRule>
  </conditionalFormatting>
  <conditionalFormatting sqref="AV63">
    <cfRule type="cellIs" dxfId="18922" priority="407" operator="greaterThan">
      <formula>$G$63</formula>
    </cfRule>
  </conditionalFormatting>
  <conditionalFormatting sqref="AV66">
    <cfRule type="cellIs" dxfId="18921" priority="405" operator="greaterThan">
      <formula>$G$66</formula>
    </cfRule>
    <cfRule type="cellIs" dxfId="18920" priority="406" operator="greaterThan">
      <formula>$F$66</formula>
    </cfRule>
  </conditionalFormatting>
  <conditionalFormatting sqref="AV53">
    <cfRule type="cellIs" dxfId="18919" priority="404" operator="greaterThan">
      <formula>$F$53</formula>
    </cfRule>
  </conditionalFormatting>
  <conditionalFormatting sqref="AV52">
    <cfRule type="cellIs" dxfId="18918" priority="402" operator="greaterThan">
      <formula>$F$52</formula>
    </cfRule>
  </conditionalFormatting>
  <conditionalFormatting sqref="AV61">
    <cfRule type="cellIs" dxfId="18917" priority="399" operator="greaterThan">
      <formula>$F$61</formula>
    </cfRule>
  </conditionalFormatting>
  <conditionalFormatting sqref="AV62">
    <cfRule type="cellIs" dxfId="18916" priority="397" operator="greaterThan">
      <formula>$G$62</formula>
    </cfRule>
  </conditionalFormatting>
  <conditionalFormatting sqref="AV54">
    <cfRule type="cellIs" dxfId="18915" priority="400" operator="greaterThan">
      <formula>$G$54</formula>
    </cfRule>
    <cfRule type="cellIs" dxfId="18914" priority="401" operator="greaterThan">
      <formula>$F$54</formula>
    </cfRule>
  </conditionalFormatting>
  <conditionalFormatting sqref="AV61">
    <cfRule type="cellIs" dxfId="18913" priority="398" operator="greaterThan">
      <formula>$G$61</formula>
    </cfRule>
  </conditionalFormatting>
  <conditionalFormatting sqref="AV67">
    <cfRule type="cellIs" dxfId="18912" priority="396" operator="greaterThan">
      <formula>$F$67</formula>
    </cfRule>
  </conditionalFormatting>
  <conditionalFormatting sqref="AV68">
    <cfRule type="cellIs" dxfId="18911" priority="395" operator="greaterThan">
      <formula>$G$68</formula>
    </cfRule>
  </conditionalFormatting>
  <conditionalFormatting sqref="AV70">
    <cfRule type="cellIs" dxfId="18910" priority="394" operator="greaterThan">
      <formula>$G$70</formula>
    </cfRule>
  </conditionalFormatting>
  <conditionalFormatting sqref="AV73">
    <cfRule type="cellIs" dxfId="18909" priority="393" operator="greaterThan">
      <formula>$G$73</formula>
    </cfRule>
  </conditionalFormatting>
  <conditionalFormatting sqref="AV75">
    <cfRule type="cellIs" dxfId="18908" priority="392" operator="greaterThan">
      <formula>$F$75</formula>
    </cfRule>
  </conditionalFormatting>
  <conditionalFormatting sqref="AV76">
    <cfRule type="cellIs" dxfId="18907" priority="391" operator="greaterThan">
      <formula>$F$76</formula>
    </cfRule>
  </conditionalFormatting>
  <conditionalFormatting sqref="AV78">
    <cfRule type="cellIs" dxfId="18906" priority="390" operator="greaterThan">
      <formula>$G$78</formula>
    </cfRule>
  </conditionalFormatting>
  <conditionalFormatting sqref="AV80">
    <cfRule type="cellIs" dxfId="18905" priority="389" operator="greaterThan">
      <formula>$F$80</formula>
    </cfRule>
  </conditionalFormatting>
  <conditionalFormatting sqref="AV82">
    <cfRule type="cellIs" dxfId="18904" priority="388" operator="greaterThan">
      <formula>$F$82</formula>
    </cfRule>
  </conditionalFormatting>
  <conditionalFormatting sqref="AV81">
    <cfRule type="cellIs" dxfId="18903" priority="386" operator="greaterThan">
      <formula>$G$81</formula>
    </cfRule>
    <cfRule type="cellIs" dxfId="18902" priority="387" operator="greaterThan">
      <formula>$F$81</formula>
    </cfRule>
  </conditionalFormatting>
  <conditionalFormatting sqref="AV84">
    <cfRule type="cellIs" dxfId="18901" priority="385" operator="greaterThan">
      <formula>$G$84</formula>
    </cfRule>
  </conditionalFormatting>
  <conditionalFormatting sqref="AV86">
    <cfRule type="cellIs" dxfId="18900" priority="383" operator="greaterThan">
      <formula>$G$86</formula>
    </cfRule>
    <cfRule type="cellIs" dxfId="18899" priority="384" operator="greaterThan">
      <formula>$F$86</formula>
    </cfRule>
  </conditionalFormatting>
  <conditionalFormatting sqref="AV89">
    <cfRule type="cellIs" dxfId="18898" priority="381" operator="greaterThan">
      <formula>$G$89</formula>
    </cfRule>
    <cfRule type="cellIs" dxfId="18897" priority="382" operator="greaterThan">
      <formula>$F$89</formula>
    </cfRule>
  </conditionalFormatting>
  <conditionalFormatting sqref="AV53">
    <cfRule type="cellIs" dxfId="18896" priority="403" operator="greaterThan">
      <formula>$G$53</formula>
    </cfRule>
  </conditionalFormatting>
  <conditionalFormatting sqref="AQ27">
    <cfRule type="cellIs" dxfId="18895" priority="378" operator="greaterThan">
      <formula>$E$27</formula>
    </cfRule>
    <cfRule type="cellIs" dxfId="18894" priority="379" operator="greaterThan">
      <formula>$G$27</formula>
    </cfRule>
  </conditionalFormatting>
  <conditionalFormatting sqref="AQ28">
    <cfRule type="cellIs" dxfId="18893" priority="376" operator="greaterThan">
      <formula>$E$28</formula>
    </cfRule>
    <cfRule type="cellIs" dxfId="18892" priority="377" operator="greaterThan">
      <formula>$G$28</formula>
    </cfRule>
  </conditionalFormatting>
  <conditionalFormatting sqref="AQ30">
    <cfRule type="cellIs" dxfId="18891" priority="374" operator="greaterThan">
      <formula>$E$30</formula>
    </cfRule>
    <cfRule type="cellIs" dxfId="18890" priority="375" operator="greaterThan">
      <formula>$G$30</formula>
    </cfRule>
  </conditionalFormatting>
  <conditionalFormatting sqref="AQ31">
    <cfRule type="cellIs" dxfId="18889" priority="373" operator="greaterThan">
      <formula>$E$31</formula>
    </cfRule>
  </conditionalFormatting>
  <conditionalFormatting sqref="AQ32">
    <cfRule type="cellIs" dxfId="18888" priority="371" operator="greaterThan">
      <formula>$E$32</formula>
    </cfRule>
    <cfRule type="cellIs" dxfId="18887" priority="372" operator="greaterThan">
      <formula>$G$32</formula>
    </cfRule>
  </conditionalFormatting>
  <conditionalFormatting sqref="AQ33">
    <cfRule type="cellIs" dxfId="18886" priority="369" operator="greaterThan">
      <formula>$E$33</formula>
    </cfRule>
    <cfRule type="cellIs" dxfId="18885" priority="370" operator="greaterThan">
      <formula>$G$33</formula>
    </cfRule>
  </conditionalFormatting>
  <conditionalFormatting sqref="AQ34">
    <cfRule type="cellIs" dxfId="18884" priority="366" operator="greaterThan">
      <formula>$E$34</formula>
    </cfRule>
    <cfRule type="cellIs" dxfId="18883" priority="367" operator="greaterThan">
      <formula>$G$34</formula>
    </cfRule>
    <cfRule type="cellIs" dxfId="18882" priority="368" operator="greaterThan">
      <formula>$F$34</formula>
    </cfRule>
  </conditionalFormatting>
  <conditionalFormatting sqref="AQ35">
    <cfRule type="cellIs" dxfId="18881" priority="364" operator="greaterThan">
      <formula>$E$35</formula>
    </cfRule>
    <cfRule type="cellIs" dxfId="18880" priority="365" operator="greaterThan">
      <formula>$G$35</formula>
    </cfRule>
  </conditionalFormatting>
  <conditionalFormatting sqref="AQ36">
    <cfRule type="cellIs" dxfId="18879" priority="362" operator="greaterThan">
      <formula>$E$36</formula>
    </cfRule>
    <cfRule type="cellIs" dxfId="18878" priority="363" operator="greaterThan">
      <formula>$G$36</formula>
    </cfRule>
  </conditionalFormatting>
  <conditionalFormatting sqref="AQ37">
    <cfRule type="cellIs" dxfId="18877" priority="361" operator="greaterThan">
      <formula>$E$37</formula>
    </cfRule>
  </conditionalFormatting>
  <conditionalFormatting sqref="AQ38">
    <cfRule type="cellIs" dxfId="18876" priority="359" operator="greaterThan">
      <formula>$E$38</formula>
    </cfRule>
    <cfRule type="cellIs" dxfId="18875" priority="360" operator="greaterThan">
      <formula>$G$38</formula>
    </cfRule>
  </conditionalFormatting>
  <conditionalFormatting sqref="AQ39">
    <cfRule type="cellIs" dxfId="18874" priority="357" operator="greaterThan">
      <formula>$E$39</formula>
    </cfRule>
    <cfRule type="cellIs" dxfId="18873" priority="358" operator="greaterThan">
      <formula>$G$39</formula>
    </cfRule>
  </conditionalFormatting>
  <conditionalFormatting sqref="AQ40">
    <cfRule type="cellIs" dxfId="18872" priority="355" operator="greaterThan">
      <formula>$E$40</formula>
    </cfRule>
    <cfRule type="cellIs" dxfId="18871" priority="356" operator="greaterThan">
      <formula>$G$40</formula>
    </cfRule>
  </conditionalFormatting>
  <conditionalFormatting sqref="AQ41">
    <cfRule type="cellIs" dxfId="18870" priority="353" operator="greaterThan">
      <formula>$E$41</formula>
    </cfRule>
    <cfRule type="cellIs" dxfId="18869" priority="354" operator="greaterThan">
      <formula>$G$41</formula>
    </cfRule>
  </conditionalFormatting>
  <conditionalFormatting sqref="AQ37">
    <cfRule type="cellIs" dxfId="18868" priority="352" operator="greaterThan">
      <formula>$G$37</formula>
    </cfRule>
  </conditionalFormatting>
  <conditionalFormatting sqref="AQ72">
    <cfRule type="cellIs" dxfId="18867" priority="351" operator="greaterThan">
      <formula>$F$72</formula>
    </cfRule>
  </conditionalFormatting>
  <conditionalFormatting sqref="AQ55">
    <cfRule type="cellIs" dxfId="18866" priority="350" operator="greaterThan">
      <formula>$G$55</formula>
    </cfRule>
  </conditionalFormatting>
  <conditionalFormatting sqref="AQ60">
    <cfRule type="cellIs" dxfId="18865" priority="349" operator="greaterThan">
      <formula>$G$60</formula>
    </cfRule>
  </conditionalFormatting>
  <conditionalFormatting sqref="AQ63">
    <cfRule type="cellIs" dxfId="18864" priority="348" operator="greaterThan">
      <formula>$G$63</formula>
    </cfRule>
  </conditionalFormatting>
  <conditionalFormatting sqref="AQ66">
    <cfRule type="cellIs" dxfId="18863" priority="346" operator="greaterThan">
      <formula>$G$66</formula>
    </cfRule>
    <cfRule type="cellIs" dxfId="18862" priority="347" operator="greaterThan">
      <formula>$F$66</formula>
    </cfRule>
  </conditionalFormatting>
  <conditionalFormatting sqref="AQ53">
    <cfRule type="cellIs" dxfId="18861" priority="345" operator="greaterThan">
      <formula>$F$53</formula>
    </cfRule>
  </conditionalFormatting>
  <conditionalFormatting sqref="AQ52">
    <cfRule type="cellIs" dxfId="18860" priority="343" operator="greaterThan">
      <formula>$F$52</formula>
    </cfRule>
  </conditionalFormatting>
  <conditionalFormatting sqref="AQ61">
    <cfRule type="cellIs" dxfId="18859" priority="340" operator="greaterThan">
      <formula>$F$61</formula>
    </cfRule>
  </conditionalFormatting>
  <conditionalFormatting sqref="AQ62">
    <cfRule type="cellIs" dxfId="18858" priority="338" operator="greaterThan">
      <formula>$G$62</formula>
    </cfRule>
  </conditionalFormatting>
  <conditionalFormatting sqref="AQ54">
    <cfRule type="cellIs" dxfId="18857" priority="341" operator="greaterThan">
      <formula>$G$54</formula>
    </cfRule>
    <cfRule type="cellIs" dxfId="18856" priority="342" operator="greaterThan">
      <formula>$F$54</formula>
    </cfRule>
  </conditionalFormatting>
  <conditionalFormatting sqref="AQ61">
    <cfRule type="cellIs" dxfId="18855" priority="339" operator="greaterThan">
      <formula>$G$61</formula>
    </cfRule>
  </conditionalFormatting>
  <conditionalFormatting sqref="AQ67">
    <cfRule type="cellIs" dxfId="18854" priority="337" operator="greaterThan">
      <formula>$F$67</formula>
    </cfRule>
  </conditionalFormatting>
  <conditionalFormatting sqref="AQ68">
    <cfRule type="cellIs" dxfId="18853" priority="336" operator="greaterThan">
      <formula>$G$68</formula>
    </cfRule>
  </conditionalFormatting>
  <conditionalFormatting sqref="AQ70">
    <cfRule type="cellIs" dxfId="18852" priority="335" operator="greaterThan">
      <formula>$G$70</formula>
    </cfRule>
  </conditionalFormatting>
  <conditionalFormatting sqref="AQ73">
    <cfRule type="cellIs" dxfId="18851" priority="334" operator="greaterThan">
      <formula>$G$73</formula>
    </cfRule>
  </conditionalFormatting>
  <conditionalFormatting sqref="AQ75">
    <cfRule type="cellIs" dxfId="18850" priority="333" operator="greaterThan">
      <formula>$F$75</formula>
    </cfRule>
  </conditionalFormatting>
  <conditionalFormatting sqref="AQ76">
    <cfRule type="cellIs" dxfId="18849" priority="332" operator="greaterThan">
      <formula>$F$76</formula>
    </cfRule>
  </conditionalFormatting>
  <conditionalFormatting sqref="AQ78">
    <cfRule type="cellIs" dxfId="18848" priority="331" operator="greaterThan">
      <formula>$G$78</formula>
    </cfRule>
  </conditionalFormatting>
  <conditionalFormatting sqref="AQ80">
    <cfRule type="cellIs" dxfId="18847" priority="330" operator="greaterThan">
      <formula>$F$80</formula>
    </cfRule>
  </conditionalFormatting>
  <conditionalFormatting sqref="AQ82">
    <cfRule type="cellIs" dxfId="18846" priority="329" operator="greaterThan">
      <formula>$F$82</formula>
    </cfRule>
  </conditionalFormatting>
  <conditionalFormatting sqref="AQ81">
    <cfRule type="cellIs" dxfId="18845" priority="327" operator="greaterThan">
      <formula>$G$81</formula>
    </cfRule>
    <cfRule type="cellIs" dxfId="18844" priority="328" operator="greaterThan">
      <formula>$F$81</formula>
    </cfRule>
  </conditionalFormatting>
  <conditionalFormatting sqref="AQ84">
    <cfRule type="cellIs" dxfId="18843" priority="326" operator="greaterThan">
      <formula>$G$84</formula>
    </cfRule>
  </conditionalFormatting>
  <conditionalFormatting sqref="AQ86">
    <cfRule type="cellIs" dxfId="18842" priority="324" operator="greaterThan">
      <formula>$G$86</formula>
    </cfRule>
    <cfRule type="cellIs" dxfId="18841" priority="325" operator="greaterThan">
      <formula>$F$86</formula>
    </cfRule>
  </conditionalFormatting>
  <conditionalFormatting sqref="AQ89">
    <cfRule type="cellIs" dxfId="18840" priority="322" operator="greaterThan">
      <formula>$G$89</formula>
    </cfRule>
    <cfRule type="cellIs" dxfId="18839" priority="323" operator="greaterThan">
      <formula>$F$89</formula>
    </cfRule>
  </conditionalFormatting>
  <conditionalFormatting sqref="AQ53">
    <cfRule type="cellIs" dxfId="18838" priority="344" operator="greaterThan">
      <formula>$G$53</formula>
    </cfRule>
  </conditionalFormatting>
  <conditionalFormatting sqref="AB48">
    <cfRule type="cellIs" dxfId="18837" priority="293" operator="greaterThan">
      <formula>$F$48</formula>
    </cfRule>
  </conditionalFormatting>
  <conditionalFormatting sqref="AB72">
    <cfRule type="cellIs" dxfId="18836" priority="321" operator="greaterThan">
      <formula>$F$72</formula>
    </cfRule>
  </conditionalFormatting>
  <conditionalFormatting sqref="AB55">
    <cfRule type="cellIs" dxfId="18835" priority="320" operator="greaterThan">
      <formula>$G$55</formula>
    </cfRule>
  </conditionalFormatting>
  <conditionalFormatting sqref="AB60">
    <cfRule type="cellIs" dxfId="18834" priority="319" operator="greaterThan">
      <formula>$G$60</formula>
    </cfRule>
  </conditionalFormatting>
  <conditionalFormatting sqref="AB63">
    <cfRule type="cellIs" dxfId="18833" priority="318" operator="greaterThan">
      <formula>$G$63</formula>
    </cfRule>
  </conditionalFormatting>
  <conditionalFormatting sqref="AB66">
    <cfRule type="cellIs" dxfId="18832" priority="316" operator="greaterThan">
      <formula>$G$66</formula>
    </cfRule>
    <cfRule type="cellIs" dxfId="18831" priority="317" operator="greaterThan">
      <formula>$F$66</formula>
    </cfRule>
  </conditionalFormatting>
  <conditionalFormatting sqref="AB53">
    <cfRule type="cellIs" dxfId="18830" priority="315" operator="greaterThan">
      <formula>$F$53</formula>
    </cfRule>
  </conditionalFormatting>
  <conditionalFormatting sqref="AB52">
    <cfRule type="cellIs" dxfId="18829" priority="313" operator="greaterThan">
      <formula>$F$52</formula>
    </cfRule>
  </conditionalFormatting>
  <conditionalFormatting sqref="AB61">
    <cfRule type="cellIs" dxfId="18828" priority="310" operator="greaterThan">
      <formula>$F$61</formula>
    </cfRule>
  </conditionalFormatting>
  <conditionalFormatting sqref="AB62">
    <cfRule type="cellIs" dxfId="18827" priority="308" operator="greaterThan">
      <formula>$G$62</formula>
    </cfRule>
  </conditionalFormatting>
  <conditionalFormatting sqref="AB54">
    <cfRule type="cellIs" dxfId="18826" priority="311" operator="greaterThan">
      <formula>$G$54</formula>
    </cfRule>
    <cfRule type="cellIs" dxfId="18825" priority="312" operator="greaterThan">
      <formula>$F$54</formula>
    </cfRule>
  </conditionalFormatting>
  <conditionalFormatting sqref="AB61">
    <cfRule type="cellIs" dxfId="18824" priority="309" operator="greaterThan">
      <formula>$G$61</formula>
    </cfRule>
  </conditionalFormatting>
  <conditionalFormatting sqref="AB67">
    <cfRule type="cellIs" dxfId="18823" priority="307" operator="greaterThan">
      <formula>$F$67</formula>
    </cfRule>
  </conditionalFormatting>
  <conditionalFormatting sqref="AB68">
    <cfRule type="cellIs" dxfId="18822" priority="306" operator="greaterThan">
      <formula>$G$68</formula>
    </cfRule>
  </conditionalFormatting>
  <conditionalFormatting sqref="AB70">
    <cfRule type="cellIs" dxfId="18821" priority="305" operator="greaterThan">
      <formula>$G$70</formula>
    </cfRule>
  </conditionalFormatting>
  <conditionalFormatting sqref="AB73">
    <cfRule type="cellIs" dxfId="18820" priority="304" operator="greaterThan">
      <formula>$G$73</formula>
    </cfRule>
  </conditionalFormatting>
  <conditionalFormatting sqref="AB75">
    <cfRule type="cellIs" dxfId="18819" priority="303" operator="greaterThan">
      <formula>$F$75</formula>
    </cfRule>
  </conditionalFormatting>
  <conditionalFormatting sqref="AB76">
    <cfRule type="cellIs" dxfId="18818" priority="302" operator="greaterThan">
      <formula>$F$76</formula>
    </cfRule>
  </conditionalFormatting>
  <conditionalFormatting sqref="AB78">
    <cfRule type="cellIs" dxfId="18817" priority="301" operator="greaterThan">
      <formula>$G$78</formula>
    </cfRule>
  </conditionalFormatting>
  <conditionalFormatting sqref="AB80">
    <cfRule type="cellIs" dxfId="18816" priority="300" operator="greaterThan">
      <formula>$F$80</formula>
    </cfRule>
  </conditionalFormatting>
  <conditionalFormatting sqref="AB82">
    <cfRule type="cellIs" dxfId="18815" priority="299" operator="greaterThan">
      <formula>$F$82</formula>
    </cfRule>
  </conditionalFormatting>
  <conditionalFormatting sqref="AB81">
    <cfRule type="cellIs" dxfId="18814" priority="297" operator="greaterThan">
      <formula>$G$81</formula>
    </cfRule>
    <cfRule type="cellIs" dxfId="18813" priority="298" operator="greaterThan">
      <formula>$F$81</formula>
    </cfRule>
  </conditionalFormatting>
  <conditionalFormatting sqref="AB84">
    <cfRule type="cellIs" dxfId="18812" priority="296" operator="greaterThan">
      <formula>$G$84</formula>
    </cfRule>
  </conditionalFormatting>
  <conditionalFormatting sqref="AB86">
    <cfRule type="cellIs" dxfId="18811" priority="294" operator="greaterThan">
      <formula>$G$86</formula>
    </cfRule>
    <cfRule type="cellIs" dxfId="18810" priority="295" operator="greaterThan">
      <formula>$F$86</formula>
    </cfRule>
  </conditionalFormatting>
  <conditionalFormatting sqref="AB53">
    <cfRule type="cellIs" dxfId="18809" priority="314" operator="greaterThan">
      <formula>$G$53</formula>
    </cfRule>
  </conditionalFormatting>
  <conditionalFormatting sqref="AL48">
    <cfRule type="cellIs" dxfId="18808" priority="262" operator="greaterThan">
      <formula>$F$48</formula>
    </cfRule>
  </conditionalFormatting>
  <conditionalFormatting sqref="AL72">
    <cfRule type="cellIs" dxfId="18807" priority="292" operator="greaterThan">
      <formula>$F$72</formula>
    </cfRule>
  </conditionalFormatting>
  <conditionalFormatting sqref="AL55">
    <cfRule type="cellIs" dxfId="18806" priority="291" operator="greaterThan">
      <formula>$G$55</formula>
    </cfRule>
  </conditionalFormatting>
  <conditionalFormatting sqref="AL60">
    <cfRule type="cellIs" dxfId="18805" priority="290" operator="greaterThan">
      <formula>$G$60</formula>
    </cfRule>
  </conditionalFormatting>
  <conditionalFormatting sqref="AL63">
    <cfRule type="cellIs" dxfId="18804" priority="289" operator="greaterThan">
      <formula>$G$63</formula>
    </cfRule>
  </conditionalFormatting>
  <conditionalFormatting sqref="AL66">
    <cfRule type="cellIs" dxfId="18803" priority="287" operator="greaterThan">
      <formula>$G$66</formula>
    </cfRule>
    <cfRule type="cellIs" dxfId="18802" priority="288" operator="greaterThan">
      <formula>$F$66</formula>
    </cfRule>
  </conditionalFormatting>
  <conditionalFormatting sqref="AL53">
    <cfRule type="cellIs" dxfId="18801" priority="286" operator="greaterThan">
      <formula>$F$53</formula>
    </cfRule>
  </conditionalFormatting>
  <conditionalFormatting sqref="AL52">
    <cfRule type="cellIs" dxfId="18800" priority="284" operator="greaterThan">
      <formula>$F$52</formula>
    </cfRule>
  </conditionalFormatting>
  <conditionalFormatting sqref="AL61">
    <cfRule type="cellIs" dxfId="18799" priority="281" operator="greaterThan">
      <formula>$F$61</formula>
    </cfRule>
  </conditionalFormatting>
  <conditionalFormatting sqref="AL62">
    <cfRule type="cellIs" dxfId="18798" priority="279" operator="greaterThan">
      <formula>$G$62</formula>
    </cfRule>
  </conditionalFormatting>
  <conditionalFormatting sqref="AL54">
    <cfRule type="cellIs" dxfId="18797" priority="282" operator="greaterThan">
      <formula>$G$54</formula>
    </cfRule>
    <cfRule type="cellIs" dxfId="18796" priority="283" operator="greaterThan">
      <formula>$F$54</formula>
    </cfRule>
  </conditionalFormatting>
  <conditionalFormatting sqref="AL61">
    <cfRule type="cellIs" dxfId="18795" priority="280" operator="greaterThan">
      <formula>$G$61</formula>
    </cfRule>
  </conditionalFormatting>
  <conditionalFormatting sqref="AL67">
    <cfRule type="cellIs" dxfId="18794" priority="278" operator="greaterThan">
      <formula>$F$67</formula>
    </cfRule>
  </conditionalFormatting>
  <conditionalFormatting sqref="AL68">
    <cfRule type="cellIs" dxfId="18793" priority="277" operator="greaterThan">
      <formula>$G$68</formula>
    </cfRule>
  </conditionalFormatting>
  <conditionalFormatting sqref="AL70">
    <cfRule type="cellIs" dxfId="18792" priority="276" operator="greaterThan">
      <formula>$G$70</formula>
    </cfRule>
  </conditionalFormatting>
  <conditionalFormatting sqref="AL73">
    <cfRule type="cellIs" dxfId="18791" priority="275" operator="greaterThan">
      <formula>$G$73</formula>
    </cfRule>
  </conditionalFormatting>
  <conditionalFormatting sqref="AL75">
    <cfRule type="cellIs" dxfId="18790" priority="274" operator="greaterThan">
      <formula>$F$75</formula>
    </cfRule>
  </conditionalFormatting>
  <conditionalFormatting sqref="AL76">
    <cfRule type="cellIs" dxfId="18789" priority="273" operator="greaterThan">
      <formula>$F$76</formula>
    </cfRule>
  </conditionalFormatting>
  <conditionalFormatting sqref="AL78">
    <cfRule type="cellIs" dxfId="18788" priority="272" operator="greaterThan">
      <formula>$G$78</formula>
    </cfRule>
  </conditionalFormatting>
  <conditionalFormatting sqref="AL80">
    <cfRule type="cellIs" dxfId="18787" priority="271" operator="greaterThan">
      <formula>$F$80</formula>
    </cfRule>
  </conditionalFormatting>
  <conditionalFormatting sqref="AL82">
    <cfRule type="cellIs" dxfId="18786" priority="270" operator="greaterThan">
      <formula>$F$82</formula>
    </cfRule>
  </conditionalFormatting>
  <conditionalFormatting sqref="AL81">
    <cfRule type="cellIs" dxfId="18785" priority="268" operator="greaterThan">
      <formula>$G$81</formula>
    </cfRule>
    <cfRule type="cellIs" dxfId="18784" priority="269" operator="greaterThan">
      <formula>$F$81</formula>
    </cfRule>
  </conditionalFormatting>
  <conditionalFormatting sqref="AL84">
    <cfRule type="cellIs" dxfId="18783" priority="267" operator="greaterThan">
      <formula>$G$84</formula>
    </cfRule>
  </conditionalFormatting>
  <conditionalFormatting sqref="AL86">
    <cfRule type="cellIs" dxfId="18782" priority="265" operator="greaterThan">
      <formula>$G$86</formula>
    </cfRule>
    <cfRule type="cellIs" dxfId="18781" priority="266" operator="greaterThan">
      <formula>$F$86</formula>
    </cfRule>
  </conditionalFormatting>
  <conditionalFormatting sqref="AL89">
    <cfRule type="cellIs" dxfId="18780" priority="263" operator="greaterThan">
      <formula>$G$89</formula>
    </cfRule>
    <cfRule type="cellIs" dxfId="18779" priority="264" operator="greaterThan">
      <formula>$F$89</formula>
    </cfRule>
  </conditionalFormatting>
  <conditionalFormatting sqref="AL53">
    <cfRule type="cellIs" dxfId="18778" priority="285" operator="greaterThan">
      <formula>$G$53</formula>
    </cfRule>
  </conditionalFormatting>
  <conditionalFormatting sqref="AG48">
    <cfRule type="cellIs" dxfId="18777" priority="231" operator="greaterThan">
      <formula>$F$48</formula>
    </cfRule>
  </conditionalFormatting>
  <conditionalFormatting sqref="AG72">
    <cfRule type="cellIs" dxfId="18776" priority="261" operator="greaterThan">
      <formula>$F$72</formula>
    </cfRule>
  </conditionalFormatting>
  <conditionalFormatting sqref="AG55">
    <cfRule type="cellIs" dxfId="18775" priority="260" operator="greaterThan">
      <formula>$G$55</formula>
    </cfRule>
  </conditionalFormatting>
  <conditionalFormatting sqref="AG60">
    <cfRule type="cellIs" dxfId="18774" priority="259" operator="greaterThan">
      <formula>$G$60</formula>
    </cfRule>
  </conditionalFormatting>
  <conditionalFormatting sqref="AG63">
    <cfRule type="cellIs" dxfId="18773" priority="258" operator="greaterThan">
      <formula>$G$63</formula>
    </cfRule>
  </conditionalFormatting>
  <conditionalFormatting sqref="AG66">
    <cfRule type="cellIs" dxfId="18772" priority="256" operator="greaterThan">
      <formula>$G$66</formula>
    </cfRule>
    <cfRule type="cellIs" dxfId="18771" priority="257" operator="greaterThan">
      <formula>$F$66</formula>
    </cfRule>
  </conditionalFormatting>
  <conditionalFormatting sqref="AG53">
    <cfRule type="cellIs" dxfId="18770" priority="255" operator="greaterThan">
      <formula>$F$53</formula>
    </cfRule>
  </conditionalFormatting>
  <conditionalFormatting sqref="AG52">
    <cfRule type="cellIs" dxfId="18769" priority="253" operator="greaterThan">
      <formula>$F$52</formula>
    </cfRule>
  </conditionalFormatting>
  <conditionalFormatting sqref="AG61">
    <cfRule type="cellIs" dxfId="18768" priority="250" operator="greaterThan">
      <formula>$F$61</formula>
    </cfRule>
  </conditionalFormatting>
  <conditionalFormatting sqref="AG62">
    <cfRule type="cellIs" dxfId="18767" priority="248" operator="greaterThan">
      <formula>$G$62</formula>
    </cfRule>
  </conditionalFormatting>
  <conditionalFormatting sqref="AG54">
    <cfRule type="cellIs" dxfId="18766" priority="251" operator="greaterThan">
      <formula>$G$54</formula>
    </cfRule>
    <cfRule type="cellIs" dxfId="18765" priority="252" operator="greaterThan">
      <formula>$F$54</formula>
    </cfRule>
  </conditionalFormatting>
  <conditionalFormatting sqref="AG61">
    <cfRule type="cellIs" dxfId="18764" priority="249" operator="greaterThan">
      <formula>$G$61</formula>
    </cfRule>
  </conditionalFormatting>
  <conditionalFormatting sqref="AG67">
    <cfRule type="cellIs" dxfId="18763" priority="247" operator="greaterThan">
      <formula>$F$67</formula>
    </cfRule>
  </conditionalFormatting>
  <conditionalFormatting sqref="AG68">
    <cfRule type="cellIs" dxfId="18762" priority="246" operator="greaterThan">
      <formula>$G$68</formula>
    </cfRule>
  </conditionalFormatting>
  <conditionalFormatting sqref="AG70">
    <cfRule type="cellIs" dxfId="18761" priority="245" operator="greaterThan">
      <formula>$G$70</formula>
    </cfRule>
  </conditionalFormatting>
  <conditionalFormatting sqref="AG73">
    <cfRule type="cellIs" dxfId="18760" priority="244" operator="greaterThan">
      <formula>$G$73</formula>
    </cfRule>
  </conditionalFormatting>
  <conditionalFormatting sqref="AG75">
    <cfRule type="cellIs" dxfId="18759" priority="243" operator="greaterThan">
      <formula>$F$75</formula>
    </cfRule>
  </conditionalFormatting>
  <conditionalFormatting sqref="AG76">
    <cfRule type="cellIs" dxfId="18758" priority="242" operator="greaterThan">
      <formula>$F$76</formula>
    </cfRule>
  </conditionalFormatting>
  <conditionalFormatting sqref="AG78">
    <cfRule type="cellIs" dxfId="18757" priority="241" operator="greaterThan">
      <formula>$G$78</formula>
    </cfRule>
  </conditionalFormatting>
  <conditionalFormatting sqref="AG80">
    <cfRule type="cellIs" dxfId="18756" priority="240" operator="greaterThan">
      <formula>$F$80</formula>
    </cfRule>
  </conditionalFormatting>
  <conditionalFormatting sqref="AG82">
    <cfRule type="cellIs" dxfId="18755" priority="239" operator="greaterThan">
      <formula>$F$82</formula>
    </cfRule>
  </conditionalFormatting>
  <conditionalFormatting sqref="AG81">
    <cfRule type="cellIs" dxfId="18754" priority="237" operator="greaterThan">
      <formula>$G$81</formula>
    </cfRule>
    <cfRule type="cellIs" dxfId="18753" priority="238" operator="greaterThan">
      <formula>$F$81</formula>
    </cfRule>
  </conditionalFormatting>
  <conditionalFormatting sqref="AG84">
    <cfRule type="cellIs" dxfId="18752" priority="236" operator="greaterThan">
      <formula>$G$84</formula>
    </cfRule>
  </conditionalFormatting>
  <conditionalFormatting sqref="AG86">
    <cfRule type="cellIs" dxfId="18751" priority="234" operator="greaterThan">
      <formula>$G$86</formula>
    </cfRule>
    <cfRule type="cellIs" dxfId="18750" priority="235" operator="greaterThan">
      <formula>$F$86</formula>
    </cfRule>
  </conditionalFormatting>
  <conditionalFormatting sqref="AG89">
    <cfRule type="cellIs" dxfId="18749" priority="232" operator="greaterThan">
      <formula>$G$89</formula>
    </cfRule>
    <cfRule type="cellIs" dxfId="18748" priority="233" operator="greaterThan">
      <formula>$F$89</formula>
    </cfRule>
  </conditionalFormatting>
  <conditionalFormatting sqref="AG53">
    <cfRule type="cellIs" dxfId="18747" priority="254" operator="greaterThan">
      <formula>$G$53</formula>
    </cfRule>
  </conditionalFormatting>
  <conditionalFormatting sqref="M48">
    <cfRule type="cellIs" dxfId="18746" priority="200" operator="greaterThan">
      <formula>$F$48</formula>
    </cfRule>
  </conditionalFormatting>
  <conditionalFormatting sqref="M72">
    <cfRule type="cellIs" dxfId="18745" priority="230" operator="greaterThan">
      <formula>$F$72</formula>
    </cfRule>
  </conditionalFormatting>
  <conditionalFormatting sqref="M55">
    <cfRule type="cellIs" dxfId="18744" priority="229" operator="greaterThan">
      <formula>$G$55</formula>
    </cfRule>
  </conditionalFormatting>
  <conditionalFormatting sqref="M60">
    <cfRule type="cellIs" dxfId="18743" priority="228" operator="greaterThan">
      <formula>$G$60</formula>
    </cfRule>
  </conditionalFormatting>
  <conditionalFormatting sqref="M63">
    <cfRule type="cellIs" dxfId="18742" priority="227" operator="greaterThan">
      <formula>$G$63</formula>
    </cfRule>
  </conditionalFormatting>
  <conditionalFormatting sqref="M66">
    <cfRule type="cellIs" dxfId="18741" priority="225" operator="greaterThan">
      <formula>$G$66</formula>
    </cfRule>
    <cfRule type="cellIs" dxfId="18740" priority="226" operator="greaterThan">
      <formula>$F$66</formula>
    </cfRule>
  </conditionalFormatting>
  <conditionalFormatting sqref="M53">
    <cfRule type="cellIs" dxfId="18739" priority="224" operator="greaterThan">
      <formula>$F$53</formula>
    </cfRule>
  </conditionalFormatting>
  <conditionalFormatting sqref="M52">
    <cfRule type="cellIs" dxfId="18738" priority="222" operator="greaterThan">
      <formula>$F$52</formula>
    </cfRule>
  </conditionalFormatting>
  <conditionalFormatting sqref="M61">
    <cfRule type="cellIs" dxfId="18737" priority="219" operator="greaterThan">
      <formula>$F$61</formula>
    </cfRule>
  </conditionalFormatting>
  <conditionalFormatting sqref="M62">
    <cfRule type="cellIs" dxfId="18736" priority="217" operator="greaterThan">
      <formula>$G$62</formula>
    </cfRule>
  </conditionalFormatting>
  <conditionalFormatting sqref="M54">
    <cfRule type="cellIs" dxfId="18735" priority="220" operator="greaterThan">
      <formula>$G$54</formula>
    </cfRule>
    <cfRule type="cellIs" dxfId="18734" priority="221" operator="greaterThan">
      <formula>$F$54</formula>
    </cfRule>
  </conditionalFormatting>
  <conditionalFormatting sqref="M61">
    <cfRule type="cellIs" dxfId="18733" priority="218" operator="greaterThan">
      <formula>$G$61</formula>
    </cfRule>
  </conditionalFormatting>
  <conditionalFormatting sqref="M67">
    <cfRule type="cellIs" dxfId="18732" priority="216" operator="greaterThan">
      <formula>$F$67</formula>
    </cfRule>
  </conditionalFormatting>
  <conditionalFormatting sqref="M68">
    <cfRule type="cellIs" dxfId="18731" priority="215" operator="greaterThan">
      <formula>$G$68</formula>
    </cfRule>
  </conditionalFormatting>
  <conditionalFormatting sqref="M70">
    <cfRule type="cellIs" dxfId="18730" priority="214" operator="greaterThan">
      <formula>$G$70</formula>
    </cfRule>
  </conditionalFormatting>
  <conditionalFormatting sqref="M73">
    <cfRule type="cellIs" dxfId="18729" priority="213" operator="greaterThan">
      <formula>$G$73</formula>
    </cfRule>
  </conditionalFormatting>
  <conditionalFormatting sqref="M75">
    <cfRule type="cellIs" dxfId="18728" priority="212" operator="greaterThan">
      <formula>$F$75</formula>
    </cfRule>
  </conditionalFormatting>
  <conditionalFormatting sqref="M76">
    <cfRule type="cellIs" dxfId="18727" priority="211" operator="greaterThan">
      <formula>$F$76</formula>
    </cfRule>
  </conditionalFormatting>
  <conditionalFormatting sqref="M78">
    <cfRule type="cellIs" dxfId="18726" priority="210" operator="greaterThan">
      <formula>$G$78</formula>
    </cfRule>
  </conditionalFormatting>
  <conditionalFormatting sqref="M80">
    <cfRule type="cellIs" dxfId="18725" priority="209" operator="greaterThan">
      <formula>$F$80</formula>
    </cfRule>
  </conditionalFormatting>
  <conditionalFormatting sqref="M82">
    <cfRule type="cellIs" dxfId="18724" priority="208" operator="greaterThan">
      <formula>$F$82</formula>
    </cfRule>
  </conditionalFormatting>
  <conditionalFormatting sqref="M81">
    <cfRule type="cellIs" dxfId="18723" priority="206" operator="greaterThan">
      <formula>$G$81</formula>
    </cfRule>
    <cfRule type="cellIs" dxfId="18722" priority="207" operator="greaterThan">
      <formula>$F$81</formula>
    </cfRule>
  </conditionalFormatting>
  <conditionalFormatting sqref="M84">
    <cfRule type="cellIs" dxfId="18721" priority="205" operator="greaterThan">
      <formula>$G$84</formula>
    </cfRule>
  </conditionalFormatting>
  <conditionalFormatting sqref="M86">
    <cfRule type="cellIs" dxfId="18720" priority="203" operator="greaterThan">
      <formula>$G$86</formula>
    </cfRule>
    <cfRule type="cellIs" dxfId="18719" priority="204" operator="greaterThan">
      <formula>$F$86</formula>
    </cfRule>
  </conditionalFormatting>
  <conditionalFormatting sqref="M89">
    <cfRule type="cellIs" dxfId="18718" priority="201" operator="greaterThan">
      <formula>$G$89</formula>
    </cfRule>
    <cfRule type="cellIs" dxfId="18717" priority="202" operator="greaterThan">
      <formula>$F$89</formula>
    </cfRule>
  </conditionalFormatting>
  <conditionalFormatting sqref="M53">
    <cfRule type="cellIs" dxfId="18716" priority="223" operator="greaterThan">
      <formula>$G$53</formula>
    </cfRule>
  </conditionalFormatting>
  <conditionalFormatting sqref="H48">
    <cfRule type="cellIs" dxfId="18715" priority="169" operator="greaterThan">
      <formula>$F$48</formula>
    </cfRule>
  </conditionalFormatting>
  <conditionalFormatting sqref="H72">
    <cfRule type="cellIs" dxfId="18714" priority="199" operator="greaterThan">
      <formula>$F$72</formula>
    </cfRule>
  </conditionalFormatting>
  <conditionalFormatting sqref="H55">
    <cfRule type="cellIs" dxfId="18713" priority="198" operator="greaterThan">
      <formula>$G$55</formula>
    </cfRule>
  </conditionalFormatting>
  <conditionalFormatting sqref="H60">
    <cfRule type="cellIs" dxfId="18712" priority="197" operator="greaterThan">
      <formula>$G$60</formula>
    </cfRule>
  </conditionalFormatting>
  <conditionalFormatting sqref="H63">
    <cfRule type="cellIs" dxfId="18711" priority="196" operator="greaterThan">
      <formula>$G$63</formula>
    </cfRule>
  </conditionalFormatting>
  <conditionalFormatting sqref="H66">
    <cfRule type="cellIs" dxfId="18710" priority="194" operator="greaterThan">
      <formula>$G$66</formula>
    </cfRule>
    <cfRule type="cellIs" dxfId="18709" priority="195" operator="greaterThan">
      <formula>$F$66</formula>
    </cfRule>
  </conditionalFormatting>
  <conditionalFormatting sqref="H53">
    <cfRule type="cellIs" dxfId="18708" priority="193" operator="greaterThan">
      <formula>$F$53</formula>
    </cfRule>
  </conditionalFormatting>
  <conditionalFormatting sqref="H52">
    <cfRule type="cellIs" dxfId="18707" priority="191" operator="greaterThan">
      <formula>$F$52</formula>
    </cfRule>
  </conditionalFormatting>
  <conditionalFormatting sqref="H61">
    <cfRule type="cellIs" dxfId="18706" priority="188" operator="greaterThan">
      <formula>$F$61</formula>
    </cfRule>
  </conditionalFormatting>
  <conditionalFormatting sqref="H62">
    <cfRule type="cellIs" dxfId="18705" priority="186" operator="greaterThan">
      <formula>$G$62</formula>
    </cfRule>
  </conditionalFormatting>
  <conditionalFormatting sqref="H54">
    <cfRule type="cellIs" dxfId="18704" priority="189" operator="greaterThan">
      <formula>$G$54</formula>
    </cfRule>
    <cfRule type="cellIs" dxfId="18703" priority="190" operator="greaterThan">
      <formula>$F$54</formula>
    </cfRule>
  </conditionalFormatting>
  <conditionalFormatting sqref="H61">
    <cfRule type="cellIs" dxfId="18702" priority="187" operator="greaterThan">
      <formula>$G$61</formula>
    </cfRule>
  </conditionalFormatting>
  <conditionalFormatting sqref="H67">
    <cfRule type="cellIs" dxfId="18701" priority="185" operator="greaterThan">
      <formula>$F$67</formula>
    </cfRule>
  </conditionalFormatting>
  <conditionalFormatting sqref="H68">
    <cfRule type="cellIs" dxfId="18700" priority="184" operator="greaterThan">
      <formula>$G$68</formula>
    </cfRule>
  </conditionalFormatting>
  <conditionalFormatting sqref="H70">
    <cfRule type="cellIs" dxfId="18699" priority="183" operator="greaterThan">
      <formula>$G$70</formula>
    </cfRule>
  </conditionalFormatting>
  <conditionalFormatting sqref="H73">
    <cfRule type="cellIs" dxfId="18698" priority="182" operator="greaterThan">
      <formula>$G$73</formula>
    </cfRule>
  </conditionalFormatting>
  <conditionalFormatting sqref="H75">
    <cfRule type="cellIs" dxfId="18697" priority="181" operator="greaterThan">
      <formula>$F$75</formula>
    </cfRule>
  </conditionalFormatting>
  <conditionalFormatting sqref="H76">
    <cfRule type="cellIs" dxfId="18696" priority="180" operator="greaterThan">
      <formula>$F$76</formula>
    </cfRule>
  </conditionalFormatting>
  <conditionalFormatting sqref="H78">
    <cfRule type="cellIs" dxfId="18695" priority="179" operator="greaterThan">
      <formula>$G$78</formula>
    </cfRule>
  </conditionalFormatting>
  <conditionalFormatting sqref="H80">
    <cfRule type="cellIs" dxfId="18694" priority="178" operator="greaterThan">
      <formula>$F$80</formula>
    </cfRule>
  </conditionalFormatting>
  <conditionalFormatting sqref="H82">
    <cfRule type="cellIs" dxfId="18693" priority="177" operator="greaterThan">
      <formula>$F$82</formula>
    </cfRule>
  </conditionalFormatting>
  <conditionalFormatting sqref="H81">
    <cfRule type="cellIs" dxfId="18692" priority="175" operator="greaterThan">
      <formula>$G$81</formula>
    </cfRule>
    <cfRule type="cellIs" dxfId="18691" priority="176" operator="greaterThan">
      <formula>$F$81</formula>
    </cfRule>
  </conditionalFormatting>
  <conditionalFormatting sqref="H84">
    <cfRule type="cellIs" dxfId="18690" priority="174" operator="greaterThan">
      <formula>$G$84</formula>
    </cfRule>
  </conditionalFormatting>
  <conditionalFormatting sqref="H86">
    <cfRule type="cellIs" dxfId="18689" priority="172" operator="greaterThan">
      <formula>$G$86</formula>
    </cfRule>
    <cfRule type="cellIs" dxfId="18688" priority="173" operator="greaterThan">
      <formula>$F$86</formula>
    </cfRule>
  </conditionalFormatting>
  <conditionalFormatting sqref="H89">
    <cfRule type="cellIs" dxfId="18687" priority="170" operator="greaterThan">
      <formula>$G$89</formula>
    </cfRule>
    <cfRule type="cellIs" dxfId="18686" priority="171" operator="greaterThan">
      <formula>$F$89</formula>
    </cfRule>
  </conditionalFormatting>
  <conditionalFormatting sqref="H53">
    <cfRule type="cellIs" dxfId="18685" priority="192" operator="greaterThan">
      <formula>$G$53</formula>
    </cfRule>
  </conditionalFormatting>
  <conditionalFormatting sqref="AQ29">
    <cfRule type="cellIs" dxfId="18684" priority="167" operator="greaterThan">
      <formula>$E$29</formula>
    </cfRule>
  </conditionalFormatting>
  <conditionalFormatting sqref="AQ29">
    <cfRule type="cellIs" dxfId="18683" priority="168" operator="greaterThan">
      <formula>$G$29</formula>
    </cfRule>
  </conditionalFormatting>
  <conditionalFormatting sqref="W18 R18">
    <cfRule type="cellIs" dxfId="18682" priority="163" operator="lessThan">
      <formula>$BC$18</formula>
    </cfRule>
    <cfRule type="cellIs" dxfId="18681" priority="164" operator="greaterThan">
      <formula>$BD$18</formula>
    </cfRule>
    <cfRule type="cellIs" dxfId="18680" priority="165" operator="lessThan">
      <formula>$BA$18</formula>
    </cfRule>
    <cfRule type="cellIs" dxfId="18679" priority="166" operator="greaterThan">
      <formula>$BB$18</formula>
    </cfRule>
  </conditionalFormatting>
  <conditionalFormatting sqref="W10 R10">
    <cfRule type="cellIs" dxfId="18678" priority="162" operator="greaterThan">
      <formula>$E$10</formula>
    </cfRule>
  </conditionalFormatting>
  <conditionalFormatting sqref="W11 R11">
    <cfRule type="cellIs" dxfId="18677" priority="161" operator="greaterThan">
      <formula>$E$11</formula>
    </cfRule>
  </conditionalFormatting>
  <conditionalFormatting sqref="W12 R12">
    <cfRule type="cellIs" dxfId="18676" priority="160" operator="greaterThan">
      <formula>$E$12</formula>
    </cfRule>
  </conditionalFormatting>
  <conditionalFormatting sqref="W13 R13">
    <cfRule type="cellIs" dxfId="18675" priority="158" operator="greaterThan">
      <formula>$E$13</formula>
    </cfRule>
    <cfRule type="cellIs" dxfId="18674" priority="159" operator="greaterThan">
      <formula>$G$13</formula>
    </cfRule>
  </conditionalFormatting>
  <conditionalFormatting sqref="W14 R14">
    <cfRule type="cellIs" dxfId="18673" priority="156" operator="greaterThan">
      <formula>$E$14</formula>
    </cfRule>
    <cfRule type="cellIs" dxfId="18672" priority="157" operator="greaterThan">
      <formula>$G$14</formula>
    </cfRule>
  </conditionalFormatting>
  <conditionalFormatting sqref="W15 R15">
    <cfRule type="cellIs" dxfId="18671" priority="155" operator="greaterThan">
      <formula>$E$15</formula>
    </cfRule>
  </conditionalFormatting>
  <conditionalFormatting sqref="W16 R16">
    <cfRule type="cellIs" dxfId="18670" priority="154" operator="greaterThan">
      <formula>$E$16</formula>
    </cfRule>
  </conditionalFormatting>
  <conditionalFormatting sqref="W16 R16">
    <cfRule type="cellIs" dxfId="18669" priority="153" operator="greaterThan">
      <formula>$G$16</formula>
    </cfRule>
  </conditionalFormatting>
  <conditionalFormatting sqref="W17 R17">
    <cfRule type="cellIs" dxfId="18668" priority="151" operator="greaterThan">
      <formula>$E$17</formula>
    </cfRule>
  </conditionalFormatting>
  <conditionalFormatting sqref="W17 R17">
    <cfRule type="cellIs" dxfId="18667" priority="152" operator="greaterThan">
      <formula>$G$17</formula>
    </cfRule>
  </conditionalFormatting>
  <conditionalFormatting sqref="W19 R19">
    <cfRule type="cellIs" dxfId="18666" priority="150" operator="greaterThan">
      <formula>$E$19</formula>
    </cfRule>
  </conditionalFormatting>
  <conditionalFormatting sqref="W20 R20">
    <cfRule type="cellIs" dxfId="18665" priority="148" operator="greaterThan">
      <formula>$E$20</formula>
    </cfRule>
    <cfRule type="cellIs" dxfId="18664" priority="149" operator="greaterThan">
      <formula>$G$20</formula>
    </cfRule>
  </conditionalFormatting>
  <conditionalFormatting sqref="W21 R21">
    <cfRule type="cellIs" dxfId="18663" priority="146" operator="greaterThan">
      <formula>$E$21</formula>
    </cfRule>
    <cfRule type="cellIs" dxfId="18662" priority="147" operator="greaterThan">
      <formula>$G$21</formula>
    </cfRule>
  </conditionalFormatting>
  <conditionalFormatting sqref="W22 R22">
    <cfRule type="cellIs" dxfId="18661" priority="144" operator="greaterThan">
      <formula>$E$22</formula>
    </cfRule>
    <cfRule type="cellIs" dxfId="18660" priority="145" operator="greaterThan">
      <formula>$G$22</formula>
    </cfRule>
  </conditionalFormatting>
  <conditionalFormatting sqref="W23 R23">
    <cfRule type="cellIs" dxfId="18659" priority="143" operator="greaterThan">
      <formula>$E$23</formula>
    </cfRule>
  </conditionalFormatting>
  <conditionalFormatting sqref="W8 R8">
    <cfRule type="cellIs" dxfId="18658" priority="142" operator="greaterThan">
      <formula>$E$8</formula>
    </cfRule>
  </conditionalFormatting>
  <conditionalFormatting sqref="W9 R9">
    <cfRule type="cellIs" dxfId="18657" priority="141" operator="greaterThan">
      <formula>$E$9</formula>
    </cfRule>
  </conditionalFormatting>
  <conditionalFormatting sqref="W26 R26">
    <cfRule type="cellIs" dxfId="18656" priority="139" operator="greaterThan">
      <formula>$E$26</formula>
    </cfRule>
    <cfRule type="cellIs" dxfId="18655" priority="140" operator="greaterThan">
      <formula>$G$26</formula>
    </cfRule>
  </conditionalFormatting>
  <conditionalFormatting sqref="W25 R25">
    <cfRule type="cellIs" dxfId="18654" priority="137" operator="greaterThan">
      <formula>$E$25</formula>
    </cfRule>
    <cfRule type="cellIs" dxfId="18653" priority="138" operator="greaterThan">
      <formula>$G$25</formula>
    </cfRule>
  </conditionalFormatting>
  <conditionalFormatting sqref="W27 R27">
    <cfRule type="cellIs" dxfId="18652" priority="135" operator="greaterThan">
      <formula>$E$27</formula>
    </cfRule>
    <cfRule type="cellIs" dxfId="18651" priority="136" operator="greaterThan">
      <formula>$G$27</formula>
    </cfRule>
  </conditionalFormatting>
  <conditionalFormatting sqref="W28 R28">
    <cfRule type="cellIs" dxfId="18650" priority="133" operator="greaterThan">
      <formula>$E$28</formula>
    </cfRule>
    <cfRule type="cellIs" dxfId="18649" priority="134" operator="greaterThan">
      <formula>$G$28</formula>
    </cfRule>
  </conditionalFormatting>
  <conditionalFormatting sqref="W29 R29">
    <cfRule type="cellIs" dxfId="18648" priority="108" operator="greaterThan">
      <formula>$E$29</formula>
    </cfRule>
  </conditionalFormatting>
  <conditionalFormatting sqref="W30 R30">
    <cfRule type="cellIs" dxfId="18647" priority="130" operator="greaterThan">
      <formula>$E$30</formula>
    </cfRule>
    <cfRule type="cellIs" dxfId="18646" priority="131" operator="greaterThan">
      <formula>$G$30</formula>
    </cfRule>
  </conditionalFormatting>
  <conditionalFormatting sqref="W31 R31">
    <cfRule type="cellIs" dxfId="18645" priority="129" operator="greaterThan">
      <formula>$E$31</formula>
    </cfRule>
  </conditionalFormatting>
  <conditionalFormatting sqref="W32 R32">
    <cfRule type="cellIs" dxfId="18644" priority="127" operator="greaterThan">
      <formula>$E$32</formula>
    </cfRule>
    <cfRule type="cellIs" dxfId="18643" priority="128" operator="greaterThan">
      <formula>$G$32</formula>
    </cfRule>
  </conditionalFormatting>
  <conditionalFormatting sqref="W33 R33">
    <cfRule type="cellIs" dxfId="18642" priority="125" operator="greaterThan">
      <formula>$E$33</formula>
    </cfRule>
    <cfRule type="cellIs" dxfId="18641" priority="126" operator="greaterThan">
      <formula>$G$33</formula>
    </cfRule>
  </conditionalFormatting>
  <conditionalFormatting sqref="W34 R34">
    <cfRule type="cellIs" dxfId="18640" priority="122" operator="greaterThan">
      <formula>$E$34</formula>
    </cfRule>
    <cfRule type="cellIs" dxfId="18639" priority="123" operator="greaterThan">
      <formula>$G$34</formula>
    </cfRule>
    <cfRule type="cellIs" dxfId="18638" priority="124" operator="greaterThan">
      <formula>$F$34</formula>
    </cfRule>
  </conditionalFormatting>
  <conditionalFormatting sqref="W35 R35">
    <cfRule type="cellIs" dxfId="18637" priority="120" operator="greaterThan">
      <formula>$E$35</formula>
    </cfRule>
    <cfRule type="cellIs" dxfId="18636" priority="121" operator="greaterThan">
      <formula>$G$35</formula>
    </cfRule>
  </conditionalFormatting>
  <conditionalFormatting sqref="W36 R36">
    <cfRule type="cellIs" dxfId="18635" priority="118" operator="greaterThan">
      <formula>$E$36</formula>
    </cfRule>
    <cfRule type="cellIs" dxfId="18634" priority="119" operator="greaterThan">
      <formula>$G$36</formula>
    </cfRule>
  </conditionalFormatting>
  <conditionalFormatting sqref="W37 R37">
    <cfRule type="cellIs" dxfId="18633" priority="117" operator="greaterThan">
      <formula>$E$37</formula>
    </cfRule>
  </conditionalFormatting>
  <conditionalFormatting sqref="W38 R38">
    <cfRule type="cellIs" dxfId="18632" priority="115" operator="greaterThan">
      <formula>$E$38</formula>
    </cfRule>
    <cfRule type="cellIs" dxfId="18631" priority="116" operator="greaterThan">
      <formula>$G$38</formula>
    </cfRule>
  </conditionalFormatting>
  <conditionalFormatting sqref="W39 R39">
    <cfRule type="cellIs" dxfId="18630" priority="113" operator="greaterThan">
      <formula>$E$39</formula>
    </cfRule>
    <cfRule type="cellIs" dxfId="18629" priority="114" operator="greaterThan">
      <formula>$G$39</formula>
    </cfRule>
  </conditionalFormatting>
  <conditionalFormatting sqref="W40 R40">
    <cfRule type="cellIs" dxfId="18628" priority="111" operator="greaterThan">
      <formula>$E$40</formula>
    </cfRule>
    <cfRule type="cellIs" dxfId="18627" priority="112" operator="greaterThan">
      <formula>$G$40</formula>
    </cfRule>
  </conditionalFormatting>
  <conditionalFormatting sqref="W41 R41">
    <cfRule type="cellIs" dxfId="18626" priority="109" operator="greaterThan">
      <formula>$E$41</formula>
    </cfRule>
    <cfRule type="cellIs" dxfId="18625" priority="110" operator="greaterThan">
      <formula>$G$41</formula>
    </cfRule>
  </conditionalFormatting>
  <conditionalFormatting sqref="W29 R29">
    <cfRule type="cellIs" dxfId="18624" priority="132" operator="greaterThan">
      <formula>$G$29</formula>
    </cfRule>
  </conditionalFormatting>
  <conditionalFormatting sqref="W37 R37">
    <cfRule type="cellIs" dxfId="18623" priority="107" operator="greaterThan">
      <formula>$G$37</formula>
    </cfRule>
  </conditionalFormatting>
  <conditionalFormatting sqref="R43">
    <cfRule type="cellIs" dxfId="18622" priority="106" operator="greaterThan">
      <formula>$G$43</formula>
    </cfRule>
  </conditionalFormatting>
  <conditionalFormatting sqref="R45">
    <cfRule type="cellIs" dxfId="18621" priority="105" operator="greaterThan">
      <formula>$F$45</formula>
    </cfRule>
  </conditionalFormatting>
  <conditionalFormatting sqref="R46">
    <cfRule type="cellIs" dxfId="18620" priority="104" operator="greaterThan">
      <formula>$G$46</formula>
    </cfRule>
  </conditionalFormatting>
  <conditionalFormatting sqref="R48">
    <cfRule type="cellIs" dxfId="18619" priority="73" operator="greaterThan">
      <formula>$F$48</formula>
    </cfRule>
  </conditionalFormatting>
  <conditionalFormatting sqref="R72">
    <cfRule type="cellIs" dxfId="18618" priority="103" operator="greaterThan">
      <formula>$F$72</formula>
    </cfRule>
  </conditionalFormatting>
  <conditionalFormatting sqref="R55">
    <cfRule type="cellIs" dxfId="18617" priority="102" operator="greaterThan">
      <formula>$G$55</formula>
    </cfRule>
  </conditionalFormatting>
  <conditionalFormatting sqref="R60">
    <cfRule type="cellIs" dxfId="18616" priority="101" operator="greaterThan">
      <formula>$G$60</formula>
    </cfRule>
  </conditionalFormatting>
  <conditionalFormatting sqref="R63">
    <cfRule type="cellIs" dxfId="18615" priority="100" operator="greaterThan">
      <formula>$G$63</formula>
    </cfRule>
  </conditionalFormatting>
  <conditionalFormatting sqref="R66">
    <cfRule type="cellIs" dxfId="18614" priority="98" operator="greaterThan">
      <formula>$G$66</formula>
    </cfRule>
    <cfRule type="cellIs" dxfId="18613" priority="99" operator="greaterThan">
      <formula>$F$66</formula>
    </cfRule>
  </conditionalFormatting>
  <conditionalFormatting sqref="R53">
    <cfRule type="cellIs" dxfId="18612" priority="97" operator="greaterThan">
      <formula>$F$53</formula>
    </cfRule>
  </conditionalFormatting>
  <conditionalFormatting sqref="R52">
    <cfRule type="cellIs" dxfId="18611" priority="95" operator="greaterThan">
      <formula>$F$52</formula>
    </cfRule>
  </conditionalFormatting>
  <conditionalFormatting sqref="R61">
    <cfRule type="cellIs" dxfId="18610" priority="92" operator="greaterThan">
      <formula>$F$61</formula>
    </cfRule>
  </conditionalFormatting>
  <conditionalFormatting sqref="R62">
    <cfRule type="cellIs" dxfId="18609" priority="90" operator="greaterThan">
      <formula>$G$62</formula>
    </cfRule>
  </conditionalFormatting>
  <conditionalFormatting sqref="R54">
    <cfRule type="cellIs" dxfId="18608" priority="93" operator="greaterThan">
      <formula>$G$54</formula>
    </cfRule>
    <cfRule type="cellIs" dxfId="18607" priority="94" operator="greaterThan">
      <formula>$F$54</formula>
    </cfRule>
  </conditionalFormatting>
  <conditionalFormatting sqref="R61">
    <cfRule type="cellIs" dxfId="18606" priority="91" operator="greaterThan">
      <formula>$G$61</formula>
    </cfRule>
  </conditionalFormatting>
  <conditionalFormatting sqref="R67">
    <cfRule type="cellIs" dxfId="18605" priority="89" operator="greaterThan">
      <formula>$F$67</formula>
    </cfRule>
  </conditionalFormatting>
  <conditionalFormatting sqref="R68">
    <cfRule type="cellIs" dxfId="18604" priority="88" operator="greaterThan">
      <formula>$G$68</formula>
    </cfRule>
  </conditionalFormatting>
  <conditionalFormatting sqref="R70">
    <cfRule type="cellIs" dxfId="18603" priority="87" operator="greaterThan">
      <formula>$G$70</formula>
    </cfRule>
  </conditionalFormatting>
  <conditionalFormatting sqref="R73">
    <cfRule type="cellIs" dxfId="18602" priority="86" operator="greaterThan">
      <formula>$G$73</formula>
    </cfRule>
  </conditionalFormatting>
  <conditionalFormatting sqref="R75">
    <cfRule type="cellIs" dxfId="18601" priority="85" operator="greaterThan">
      <formula>$F$75</formula>
    </cfRule>
  </conditionalFormatting>
  <conditionalFormatting sqref="R76">
    <cfRule type="cellIs" dxfId="18600" priority="84" operator="greaterThan">
      <formula>$F$76</formula>
    </cfRule>
  </conditionalFormatting>
  <conditionalFormatting sqref="R78">
    <cfRule type="cellIs" dxfId="18599" priority="83" operator="greaterThan">
      <formula>$G$78</formula>
    </cfRule>
  </conditionalFormatting>
  <conditionalFormatting sqref="R80">
    <cfRule type="cellIs" dxfId="18598" priority="82" operator="greaterThan">
      <formula>$F$80</formula>
    </cfRule>
  </conditionalFormatting>
  <conditionalFormatting sqref="R82">
    <cfRule type="cellIs" dxfId="18597" priority="81" operator="greaterThan">
      <formula>$F$82</formula>
    </cfRule>
  </conditionalFormatting>
  <conditionalFormatting sqref="R81">
    <cfRule type="cellIs" dxfId="18596" priority="79" operator="greaterThan">
      <formula>$G$81</formula>
    </cfRule>
    <cfRule type="cellIs" dxfId="18595" priority="80" operator="greaterThan">
      <formula>$F$81</formula>
    </cfRule>
  </conditionalFormatting>
  <conditionalFormatting sqref="R84">
    <cfRule type="cellIs" dxfId="18594" priority="78" operator="greaterThan">
      <formula>$G$84</formula>
    </cfRule>
  </conditionalFormatting>
  <conditionalFormatting sqref="R86">
    <cfRule type="cellIs" dxfId="18593" priority="76" operator="greaterThan">
      <formula>$G$86</formula>
    </cfRule>
    <cfRule type="cellIs" dxfId="18592" priority="77" operator="greaterThan">
      <formula>$F$86</formula>
    </cfRule>
  </conditionalFormatting>
  <conditionalFormatting sqref="R89">
    <cfRule type="expression" dxfId="18591" priority="4">
      <formula>$R$89&gt;$E$89</formula>
    </cfRule>
    <cfRule type="cellIs" dxfId="18590" priority="74" operator="greaterThan">
      <formula>$G$89</formula>
    </cfRule>
    <cfRule type="cellIs" dxfId="18589" priority="75" operator="greaterThan">
      <formula>$F$89</formula>
    </cfRule>
  </conditionalFormatting>
  <conditionalFormatting sqref="R53">
    <cfRule type="cellIs" dxfId="18588" priority="96" operator="greaterThan">
      <formula>$G$53</formula>
    </cfRule>
  </conditionalFormatting>
  <conditionalFormatting sqref="W48">
    <cfRule type="cellIs" dxfId="18587" priority="42" operator="greaterThan">
      <formula>$F$48</formula>
    </cfRule>
  </conditionalFormatting>
  <conditionalFormatting sqref="W72">
    <cfRule type="cellIs" dxfId="18586" priority="72" operator="greaterThan">
      <formula>$F$72</formula>
    </cfRule>
  </conditionalFormatting>
  <conditionalFormatting sqref="W55">
    <cfRule type="cellIs" dxfId="18585" priority="71" operator="greaterThan">
      <formula>$G$55</formula>
    </cfRule>
  </conditionalFormatting>
  <conditionalFormatting sqref="W60">
    <cfRule type="cellIs" dxfId="18584" priority="70" operator="greaterThan">
      <formula>$G$60</formula>
    </cfRule>
  </conditionalFormatting>
  <conditionalFormatting sqref="W63">
    <cfRule type="cellIs" dxfId="18583" priority="69" operator="greaterThan">
      <formula>$G$63</formula>
    </cfRule>
  </conditionalFormatting>
  <conditionalFormatting sqref="W66">
    <cfRule type="cellIs" dxfId="18582" priority="67" operator="greaterThan">
      <formula>$G$66</formula>
    </cfRule>
    <cfRule type="cellIs" dxfId="18581" priority="68" operator="greaterThan">
      <formula>$F$66</formula>
    </cfRule>
  </conditionalFormatting>
  <conditionalFormatting sqref="W53">
    <cfRule type="cellIs" dxfId="18580" priority="66" operator="greaterThan">
      <formula>$F$53</formula>
    </cfRule>
  </conditionalFormatting>
  <conditionalFormatting sqref="W52">
    <cfRule type="cellIs" dxfId="18579" priority="64" operator="greaterThan">
      <formula>$F$52</formula>
    </cfRule>
  </conditionalFormatting>
  <conditionalFormatting sqref="W61">
    <cfRule type="cellIs" dxfId="18578" priority="61" operator="greaterThan">
      <formula>$F$61</formula>
    </cfRule>
  </conditionalFormatting>
  <conditionalFormatting sqref="W62">
    <cfRule type="cellIs" dxfId="18577" priority="59" operator="greaterThan">
      <formula>$G$62</formula>
    </cfRule>
  </conditionalFormatting>
  <conditionalFormatting sqref="W54">
    <cfRule type="cellIs" dxfId="18576" priority="62" operator="greaterThan">
      <formula>$G$54</formula>
    </cfRule>
    <cfRule type="cellIs" dxfId="18575" priority="63" operator="greaterThan">
      <formula>$F$54</formula>
    </cfRule>
  </conditionalFormatting>
  <conditionalFormatting sqref="W61">
    <cfRule type="cellIs" dxfId="18574" priority="60" operator="greaterThan">
      <formula>$G$61</formula>
    </cfRule>
  </conditionalFormatting>
  <conditionalFormatting sqref="W67">
    <cfRule type="cellIs" dxfId="18573" priority="58" operator="greaterThan">
      <formula>$F$67</formula>
    </cfRule>
  </conditionalFormatting>
  <conditionalFormatting sqref="W68">
    <cfRule type="cellIs" dxfId="18572" priority="57" operator="greaterThan">
      <formula>$G$68</formula>
    </cfRule>
  </conditionalFormatting>
  <conditionalFormatting sqref="W70">
    <cfRule type="cellIs" dxfId="18571" priority="56" operator="greaterThan">
      <formula>$G$70</formula>
    </cfRule>
  </conditionalFormatting>
  <conditionalFormatting sqref="W73">
    <cfRule type="cellIs" dxfId="18570" priority="55" operator="greaterThan">
      <formula>$G$73</formula>
    </cfRule>
  </conditionalFormatting>
  <conditionalFormatting sqref="W75">
    <cfRule type="cellIs" dxfId="18569" priority="54" operator="greaterThan">
      <formula>$F$75</formula>
    </cfRule>
  </conditionalFormatting>
  <conditionalFormatting sqref="W76">
    <cfRule type="cellIs" dxfId="18568" priority="53" operator="greaterThan">
      <formula>$F$76</formula>
    </cfRule>
  </conditionalFormatting>
  <conditionalFormatting sqref="W78">
    <cfRule type="cellIs" dxfId="18567" priority="52" operator="greaterThan">
      <formula>$G$78</formula>
    </cfRule>
  </conditionalFormatting>
  <conditionalFormatting sqref="W80">
    <cfRule type="cellIs" dxfId="18566" priority="51" operator="greaterThan">
      <formula>$F$80</formula>
    </cfRule>
  </conditionalFormatting>
  <conditionalFormatting sqref="W82">
    <cfRule type="cellIs" dxfId="18565" priority="50" operator="greaterThan">
      <formula>$F$82</formula>
    </cfRule>
  </conditionalFormatting>
  <conditionalFormatting sqref="W81">
    <cfRule type="cellIs" dxfId="18564" priority="48" operator="greaterThan">
      <formula>$G$81</formula>
    </cfRule>
    <cfRule type="cellIs" dxfId="18563" priority="49" operator="greaterThan">
      <formula>$F$81</formula>
    </cfRule>
  </conditionalFormatting>
  <conditionalFormatting sqref="W84">
    <cfRule type="cellIs" dxfId="18562" priority="47" operator="greaterThan">
      <formula>$G$84</formula>
    </cfRule>
  </conditionalFormatting>
  <conditionalFormatting sqref="W86">
    <cfRule type="cellIs" dxfId="18561" priority="45" operator="greaterThan">
      <formula>$G$86</formula>
    </cfRule>
    <cfRule type="cellIs" dxfId="18560" priority="46" operator="greaterThan">
      <formula>$F$86</formula>
    </cfRule>
  </conditionalFormatting>
  <conditionalFormatting sqref="W89">
    <cfRule type="cellIs" dxfId="18559" priority="43" operator="greaterThan">
      <formula>$G$89</formula>
    </cfRule>
    <cfRule type="cellIs" dxfId="18558" priority="44" operator="greaterThan">
      <formula>$F$89</formula>
    </cfRule>
  </conditionalFormatting>
  <conditionalFormatting sqref="W53">
    <cfRule type="cellIs" dxfId="18557" priority="65" operator="greaterThan">
      <formula>$G$53</formula>
    </cfRule>
  </conditionalFormatting>
  <conditionalFormatting sqref="AQ10">
    <cfRule type="cellIs" dxfId="18556" priority="41" operator="greaterThan">
      <formula>$E$10</formula>
    </cfRule>
  </conditionalFormatting>
  <conditionalFormatting sqref="AQ11">
    <cfRule type="cellIs" dxfId="18555" priority="40" operator="greaterThan">
      <formula>$E$11</formula>
    </cfRule>
  </conditionalFormatting>
  <conditionalFormatting sqref="AQ12">
    <cfRule type="cellIs" dxfId="18554" priority="39" operator="greaterThan">
      <formula>$E$12</formula>
    </cfRule>
  </conditionalFormatting>
  <conditionalFormatting sqref="AQ13">
    <cfRule type="cellIs" dxfId="18553" priority="37" operator="greaterThan">
      <formula>$E$13</formula>
    </cfRule>
    <cfRule type="cellIs" dxfId="18552" priority="38" operator="greaterThan">
      <formula>$G$13</formula>
    </cfRule>
  </conditionalFormatting>
  <conditionalFormatting sqref="AQ14">
    <cfRule type="cellIs" dxfId="18551" priority="35" operator="greaterThan">
      <formula>$E$14</formula>
    </cfRule>
    <cfRule type="cellIs" dxfId="18550" priority="36" operator="greaterThan">
      <formula>$G$14</formula>
    </cfRule>
  </conditionalFormatting>
  <conditionalFormatting sqref="AQ15">
    <cfRule type="cellIs" dxfId="18549" priority="34" operator="greaterThan">
      <formula>$E$15</formula>
    </cfRule>
  </conditionalFormatting>
  <conditionalFormatting sqref="AQ16">
    <cfRule type="cellIs" dxfId="18548" priority="33" operator="greaterThan">
      <formula>$E$16</formula>
    </cfRule>
  </conditionalFormatting>
  <conditionalFormatting sqref="AQ16">
    <cfRule type="cellIs" dxfId="18547" priority="32" operator="greaterThan">
      <formula>$G$16</formula>
    </cfRule>
  </conditionalFormatting>
  <conditionalFormatting sqref="AQ17">
    <cfRule type="cellIs" dxfId="18546" priority="30" operator="greaterThan">
      <formula>$E$17</formula>
    </cfRule>
  </conditionalFormatting>
  <conditionalFormatting sqref="AQ17">
    <cfRule type="cellIs" dxfId="18545" priority="31" operator="greaterThan">
      <formula>$G$17</formula>
    </cfRule>
  </conditionalFormatting>
  <conditionalFormatting sqref="AQ19">
    <cfRule type="cellIs" dxfId="18544" priority="29" operator="greaterThan">
      <formula>$E$19</formula>
    </cfRule>
  </conditionalFormatting>
  <conditionalFormatting sqref="AQ20">
    <cfRule type="cellIs" dxfId="18543" priority="27" operator="greaterThan">
      <formula>$E$20</formula>
    </cfRule>
    <cfRule type="cellIs" dxfId="18542" priority="28" operator="greaterThan">
      <formula>$G$20</formula>
    </cfRule>
  </conditionalFormatting>
  <conditionalFormatting sqref="AQ21">
    <cfRule type="cellIs" dxfId="18541" priority="25" operator="greaterThan">
      <formula>$E$21</formula>
    </cfRule>
    <cfRule type="cellIs" dxfId="18540" priority="26" operator="greaterThan">
      <formula>$G$21</formula>
    </cfRule>
  </conditionalFormatting>
  <conditionalFormatting sqref="AQ22">
    <cfRule type="cellIs" dxfId="18539" priority="23" operator="greaterThan">
      <formula>$E$22</formula>
    </cfRule>
    <cfRule type="cellIs" dxfId="18538" priority="24" operator="greaterThan">
      <formula>$G$22</formula>
    </cfRule>
  </conditionalFormatting>
  <conditionalFormatting sqref="AQ23">
    <cfRule type="cellIs" dxfId="18537" priority="22" operator="greaterThan">
      <formula>$E$23</formula>
    </cfRule>
  </conditionalFormatting>
  <conditionalFormatting sqref="AQ9">
    <cfRule type="cellIs" dxfId="18536" priority="21" operator="greaterThan">
      <formula>$E$9</formula>
    </cfRule>
  </conditionalFormatting>
  <conditionalFormatting sqref="AQ18">
    <cfRule type="cellIs" dxfId="18535" priority="17" operator="lessThan">
      <formula>$AS$18</formula>
    </cfRule>
    <cfRule type="cellIs" dxfId="18534" priority="18" operator="greaterThan">
      <formula>$AT$18</formula>
    </cfRule>
    <cfRule type="cellIs" dxfId="18533" priority="19" operator="lessThan">
      <formula>$AQ$18</formula>
    </cfRule>
    <cfRule type="cellIs" dxfId="18532" priority="20" operator="greaterThan">
      <formula>$AR$18</formula>
    </cfRule>
  </conditionalFormatting>
  <conditionalFormatting sqref="M43 H43">
    <cfRule type="cellIs" dxfId="18531" priority="16" operator="greaterThan">
      <formula>$G$43</formula>
    </cfRule>
  </conditionalFormatting>
  <conditionalFormatting sqref="M45 H45">
    <cfRule type="cellIs" dxfId="18530" priority="15" operator="greaterThan">
      <formula>$F$45</formula>
    </cfRule>
  </conditionalFormatting>
  <conditionalFormatting sqref="M46 H46">
    <cfRule type="cellIs" dxfId="18529" priority="14" operator="greaterThan">
      <formula>$G$46</formula>
    </cfRule>
  </conditionalFormatting>
  <conditionalFormatting sqref="AL43 AG43 AB43 W43">
    <cfRule type="cellIs" dxfId="18528" priority="13" operator="greaterThan">
      <formula>$G$43</formula>
    </cfRule>
  </conditionalFormatting>
  <conditionalFormatting sqref="AL45 AG45 AB45 W45">
    <cfRule type="cellIs" dxfId="18527" priority="12" operator="greaterThan">
      <formula>$F$45</formula>
    </cfRule>
  </conditionalFormatting>
  <conditionalFormatting sqref="AL46 AG46 AB46 W46">
    <cfRule type="cellIs" dxfId="18526" priority="11" operator="greaterThan">
      <formula>$G$46</formula>
    </cfRule>
  </conditionalFormatting>
  <conditionalFormatting sqref="AV43">
    <cfRule type="cellIs" dxfId="18525" priority="10" operator="greaterThan">
      <formula>$G$43</formula>
    </cfRule>
  </conditionalFormatting>
  <conditionalFormatting sqref="AV45 AQ45">
    <cfRule type="cellIs" dxfId="18524" priority="9" operator="greaterThan">
      <formula>$F$45</formula>
    </cfRule>
  </conditionalFormatting>
  <conditionalFormatting sqref="AV46 AQ46">
    <cfRule type="cellIs" dxfId="18523" priority="8" operator="greaterThan">
      <formula>$G$46</formula>
    </cfRule>
  </conditionalFormatting>
  <conditionalFormatting sqref="AQ26">
    <cfRule type="cellIs" dxfId="18522" priority="7" operator="greaterThan">
      <formula>$E$9</formula>
    </cfRule>
  </conditionalFormatting>
  <conditionalFormatting sqref="AQ44">
    <cfRule type="cellIs" dxfId="18521" priority="6" operator="greaterThan">
      <formula>$E$9</formula>
    </cfRule>
  </conditionalFormatting>
  <conditionalFormatting sqref="AQ49">
    <cfRule type="cellIs" dxfId="18520" priority="5" operator="greaterThan">
      <formula>$E$9</formula>
    </cfRule>
  </conditionalFormatting>
  <conditionalFormatting sqref="AB89">
    <cfRule type="cellIs" dxfId="18519" priority="1" operator="greaterThan">
      <formula>$E$89</formula>
    </cfRule>
    <cfRule type="cellIs" dxfId="18518" priority="2" operator="greaterThan">
      <formula>$G$89</formula>
    </cfRule>
    <cfRule type="cellIs" dxfId="18517" priority="3" operator="greaterThan">
      <formula>$F$89</formula>
    </cfRule>
  </conditionalFormatting>
  <printOptions horizontalCentered="1"/>
  <pageMargins left="1" right="1" top="0.6" bottom="0.6" header="0.3" footer="0.3"/>
  <pageSetup paperSize="17" scale="70" orientation="landscape" r:id="rId1"/>
  <headerFooter>
    <oddFooter>&amp;L&amp;8&amp;Z&amp;F&amp;RPage &amp;P of &amp;N</oddFooter>
  </headerFooter>
  <rowBreaks count="1" manualBreakCount="1">
    <brk id="46" max="5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D1048558"/>
  <sheetViews>
    <sheetView view="pageBreakPreview" topLeftCell="A4" zoomScale="115" zoomScaleNormal="145" zoomScaleSheetLayoutView="115" workbookViewId="0">
      <pane xSplit="7965" ySplit="1410" topLeftCell="G67" activePane="bottomLeft"/>
      <selection activeCell="AO36" sqref="AO36"/>
      <selection pane="topRight" activeCell="M5" sqref="M5:Q5"/>
      <selection pane="bottomLeft" activeCell="A72" sqref="A72:XFD72"/>
      <selection pane="bottomRight" activeCell="AO35" sqref="AO35"/>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228</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42815</v>
      </c>
      <c r="I6" s="219" t="s">
        <v>15</v>
      </c>
      <c r="J6" s="219" t="s">
        <v>16</v>
      </c>
      <c r="K6" s="219" t="s">
        <v>190</v>
      </c>
      <c r="L6" s="220" t="s">
        <v>191</v>
      </c>
      <c r="M6" s="218">
        <v>42815</v>
      </c>
      <c r="N6" s="219" t="s">
        <v>15</v>
      </c>
      <c r="O6" s="219" t="s">
        <v>16</v>
      </c>
      <c r="P6" s="219" t="s">
        <v>190</v>
      </c>
      <c r="Q6" s="220" t="s">
        <v>191</v>
      </c>
      <c r="R6" s="218">
        <v>42815</v>
      </c>
      <c r="S6" s="219" t="s">
        <v>15</v>
      </c>
      <c r="T6" s="219" t="s">
        <v>16</v>
      </c>
      <c r="U6" s="219" t="s">
        <v>190</v>
      </c>
      <c r="V6" s="220" t="s">
        <v>191</v>
      </c>
      <c r="W6" s="218">
        <v>42816</v>
      </c>
      <c r="X6" s="219" t="s">
        <v>15</v>
      </c>
      <c r="Y6" s="219" t="s">
        <v>16</v>
      </c>
      <c r="Z6" s="219" t="s">
        <v>190</v>
      </c>
      <c r="AA6" s="220" t="s">
        <v>191</v>
      </c>
      <c r="AB6" s="218">
        <v>42815</v>
      </c>
      <c r="AC6" s="219" t="s">
        <v>15</v>
      </c>
      <c r="AD6" s="219" t="s">
        <v>16</v>
      </c>
      <c r="AE6" s="219" t="s">
        <v>190</v>
      </c>
      <c r="AF6" s="220" t="s">
        <v>191</v>
      </c>
      <c r="AG6" s="218"/>
      <c r="AH6" s="219" t="s">
        <v>15</v>
      </c>
      <c r="AI6" s="219" t="s">
        <v>16</v>
      </c>
      <c r="AJ6" s="219" t="s">
        <v>190</v>
      </c>
      <c r="AK6" s="220" t="s">
        <v>191</v>
      </c>
      <c r="AL6" s="218">
        <v>42816</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3"/>
    </row>
    <row r="8" spans="1:47" s="214" customFormat="1" ht="15" customHeight="1" x14ac:dyDescent="0.25">
      <c r="A8" s="221" t="s">
        <v>20</v>
      </c>
      <c r="B8" s="222" t="s">
        <v>21</v>
      </c>
      <c r="C8" s="223"/>
      <c r="D8" s="223"/>
      <c r="E8" s="324">
        <v>39.973700000000001</v>
      </c>
      <c r="F8" s="224" t="s">
        <v>22</v>
      </c>
      <c r="G8" s="225" t="s">
        <v>22</v>
      </c>
      <c r="H8" s="226">
        <v>72</v>
      </c>
      <c r="I8" s="223"/>
      <c r="J8" s="223"/>
      <c r="K8" s="223"/>
      <c r="L8" s="227"/>
      <c r="M8" s="226">
        <v>26</v>
      </c>
      <c r="N8" s="223"/>
      <c r="O8" s="223"/>
      <c r="P8" s="223"/>
      <c r="Q8" s="227"/>
      <c r="R8" s="226">
        <v>42</v>
      </c>
      <c r="S8" s="223"/>
      <c r="T8" s="223"/>
      <c r="U8" s="223"/>
      <c r="V8" s="227"/>
      <c r="W8" s="226">
        <v>430</v>
      </c>
      <c r="X8" s="223"/>
      <c r="Y8" s="223"/>
      <c r="Z8" s="223"/>
      <c r="AA8" s="227"/>
      <c r="AB8" s="226">
        <v>46</v>
      </c>
      <c r="AC8" s="223"/>
      <c r="AD8" s="223"/>
      <c r="AE8" s="223" t="s">
        <v>233</v>
      </c>
      <c r="AF8" s="227"/>
      <c r="AG8" s="504" t="s">
        <v>205</v>
      </c>
      <c r="AH8" s="505"/>
      <c r="AI8" s="505"/>
      <c r="AJ8" s="505"/>
      <c r="AK8" s="506"/>
      <c r="AL8" s="226">
        <v>14</v>
      </c>
      <c r="AM8" s="223"/>
      <c r="AN8" s="223"/>
      <c r="AO8" s="223"/>
      <c r="AP8" s="227"/>
      <c r="AU8" s="20" t="s">
        <v>20</v>
      </c>
    </row>
    <row r="9" spans="1:47" s="214" customFormat="1" x14ac:dyDescent="0.25">
      <c r="A9" s="228" t="s">
        <v>23</v>
      </c>
      <c r="B9" s="222" t="s">
        <v>24</v>
      </c>
      <c r="C9" s="229"/>
      <c r="D9" s="229"/>
      <c r="E9" s="325">
        <v>0.12</v>
      </c>
      <c r="F9" s="230" t="s">
        <v>22</v>
      </c>
      <c r="G9" s="231" t="s">
        <v>22</v>
      </c>
      <c r="H9" s="232">
        <v>1.4E-2</v>
      </c>
      <c r="I9" s="229"/>
      <c r="J9" s="229"/>
      <c r="K9" s="223"/>
      <c r="L9" s="233"/>
      <c r="M9" s="232">
        <v>0.23699999999999999</v>
      </c>
      <c r="N9" s="229"/>
      <c r="O9" s="229"/>
      <c r="P9" s="229" t="s">
        <v>15</v>
      </c>
      <c r="Q9" s="233"/>
      <c r="R9" s="232">
        <v>0.22700000000000001</v>
      </c>
      <c r="S9" s="229"/>
      <c r="T9" s="229"/>
      <c r="U9" s="229"/>
      <c r="V9" s="233"/>
      <c r="W9" s="237">
        <v>43.6</v>
      </c>
      <c r="X9" s="229"/>
      <c r="Y9" s="229"/>
      <c r="Z9" s="229"/>
      <c r="AA9" s="233"/>
      <c r="AB9" s="232">
        <v>6.0000000000000001E-3</v>
      </c>
      <c r="AC9" s="229"/>
      <c r="AD9" s="229"/>
      <c r="AE9" s="229"/>
      <c r="AF9" s="233"/>
      <c r="AG9" s="301"/>
      <c r="AH9" s="298"/>
      <c r="AI9" s="298"/>
      <c r="AJ9" s="298"/>
      <c r="AK9" s="299"/>
      <c r="AL9" s="232">
        <v>5.0000000000000001E-3</v>
      </c>
      <c r="AM9" s="229" t="s">
        <v>25</v>
      </c>
      <c r="AN9" s="229"/>
      <c r="AO9" s="229"/>
      <c r="AP9" s="233"/>
      <c r="AU9" s="33" t="s">
        <v>23</v>
      </c>
    </row>
    <row r="10" spans="1:47" s="214" customFormat="1" x14ac:dyDescent="0.25">
      <c r="A10" s="228" t="s">
        <v>26</v>
      </c>
      <c r="B10" s="222" t="s">
        <v>24</v>
      </c>
      <c r="C10" s="223"/>
      <c r="D10" s="223"/>
      <c r="E10" s="326">
        <v>92</v>
      </c>
      <c r="F10" s="235" t="s">
        <v>22</v>
      </c>
      <c r="G10" s="231" t="s">
        <v>22</v>
      </c>
      <c r="H10" s="236">
        <v>72</v>
      </c>
      <c r="I10" s="229"/>
      <c r="J10" s="229"/>
      <c r="K10" s="229"/>
      <c r="L10" s="233"/>
      <c r="M10" s="236">
        <v>26</v>
      </c>
      <c r="N10" s="229"/>
      <c r="O10" s="229"/>
      <c r="P10" s="229"/>
      <c r="Q10" s="233"/>
      <c r="R10" s="236">
        <v>42</v>
      </c>
      <c r="S10" s="229"/>
      <c r="T10" s="229"/>
      <c r="U10" s="229"/>
      <c r="V10" s="233"/>
      <c r="W10" s="236">
        <v>430</v>
      </c>
      <c r="X10" s="229"/>
      <c r="Y10" s="229"/>
      <c r="Z10" s="229"/>
      <c r="AA10" s="233"/>
      <c r="AB10" s="236">
        <v>46</v>
      </c>
      <c r="AC10" s="229"/>
      <c r="AD10" s="229"/>
      <c r="AE10" s="223" t="s">
        <v>233</v>
      </c>
      <c r="AF10" s="233"/>
      <c r="AG10" s="297"/>
      <c r="AH10" s="298"/>
      <c r="AI10" s="298"/>
      <c r="AJ10" s="298"/>
      <c r="AK10" s="299"/>
      <c r="AL10" s="236">
        <v>14</v>
      </c>
      <c r="AM10" s="229"/>
      <c r="AN10" s="229"/>
      <c r="AO10" s="229"/>
      <c r="AP10" s="233"/>
      <c r="AU10" s="33" t="s">
        <v>26</v>
      </c>
    </row>
    <row r="11" spans="1:47" s="214" customFormat="1" x14ac:dyDescent="0.25">
      <c r="A11" s="228" t="s">
        <v>27</v>
      </c>
      <c r="B11" s="222" t="s">
        <v>21</v>
      </c>
      <c r="C11" s="229"/>
      <c r="D11" s="229"/>
      <c r="E11" s="325">
        <v>19.944199999999999</v>
      </c>
      <c r="F11" s="230" t="s">
        <v>22</v>
      </c>
      <c r="G11" s="231" t="s">
        <v>22</v>
      </c>
      <c r="H11" s="237">
        <v>11.5</v>
      </c>
      <c r="I11" s="229"/>
      <c r="J11" s="229"/>
      <c r="K11" s="229"/>
      <c r="L11" s="233"/>
      <c r="M11" s="234">
        <v>8.08</v>
      </c>
      <c r="N11" s="229"/>
      <c r="O11" s="229"/>
      <c r="P11" s="229"/>
      <c r="Q11" s="233"/>
      <c r="R11" s="234">
        <v>8.42</v>
      </c>
      <c r="S11" s="229"/>
      <c r="T11" s="229"/>
      <c r="U11" s="229" t="s">
        <v>233</v>
      </c>
      <c r="V11" s="233" t="s">
        <v>247</v>
      </c>
      <c r="W11" s="237">
        <v>65.900000000000006</v>
      </c>
      <c r="X11" s="229"/>
      <c r="Y11" s="229"/>
      <c r="Z11" s="229"/>
      <c r="AA11" s="233"/>
      <c r="AB11" s="237">
        <v>11.5</v>
      </c>
      <c r="AC11" s="229"/>
      <c r="AD11" s="229"/>
      <c r="AE11" s="223" t="s">
        <v>233</v>
      </c>
      <c r="AF11" s="233"/>
      <c r="AG11" s="300"/>
      <c r="AH11" s="298"/>
      <c r="AI11" s="298"/>
      <c r="AJ11" s="298"/>
      <c r="AK11" s="299"/>
      <c r="AL11" s="234">
        <v>8.11</v>
      </c>
      <c r="AM11" s="229"/>
      <c r="AN11" s="229"/>
      <c r="AO11" s="229"/>
      <c r="AP11" s="233"/>
      <c r="AU11" s="33" t="s">
        <v>27</v>
      </c>
    </row>
    <row r="12" spans="1:47" s="214" customFormat="1" x14ac:dyDescent="0.25">
      <c r="A12" s="238" t="s">
        <v>28</v>
      </c>
      <c r="B12" s="222" t="s">
        <v>24</v>
      </c>
      <c r="C12" s="229"/>
      <c r="D12" s="229"/>
      <c r="E12" s="325">
        <v>32</v>
      </c>
      <c r="F12" s="230" t="s">
        <v>22</v>
      </c>
      <c r="G12" s="231" t="s">
        <v>22</v>
      </c>
      <c r="H12" s="236">
        <v>16</v>
      </c>
      <c r="I12" s="229"/>
      <c r="J12" s="229"/>
      <c r="K12" s="229"/>
      <c r="L12" s="233"/>
      <c r="M12" s="236">
        <v>18</v>
      </c>
      <c r="N12" s="229"/>
      <c r="O12" s="229"/>
      <c r="P12" s="229"/>
      <c r="Q12" s="233"/>
      <c r="R12" s="236">
        <v>23</v>
      </c>
      <c r="S12" s="229"/>
      <c r="T12" s="229"/>
      <c r="U12" s="229"/>
      <c r="V12" s="233"/>
      <c r="W12" s="236">
        <v>74</v>
      </c>
      <c r="X12" s="229"/>
      <c r="Y12" s="229"/>
      <c r="Z12" s="229"/>
      <c r="AA12" s="233"/>
      <c r="AB12" s="236">
        <v>13</v>
      </c>
      <c r="AC12" s="229"/>
      <c r="AD12" s="229"/>
      <c r="AE12" s="229"/>
      <c r="AF12" s="233"/>
      <c r="AG12" s="297"/>
      <c r="AH12" s="298"/>
      <c r="AI12" s="298"/>
      <c r="AJ12" s="298"/>
      <c r="AK12" s="299"/>
      <c r="AL12" s="236">
        <v>13</v>
      </c>
      <c r="AM12" s="229"/>
      <c r="AN12" s="229"/>
      <c r="AO12" s="229"/>
      <c r="AP12" s="233"/>
      <c r="AU12" s="50" t="s">
        <v>28</v>
      </c>
    </row>
    <row r="13" spans="1:47" s="214" customFormat="1" x14ac:dyDescent="0.25">
      <c r="A13" s="228" t="s">
        <v>29</v>
      </c>
      <c r="B13" s="222" t="s">
        <v>30</v>
      </c>
      <c r="C13" s="229"/>
      <c r="D13" s="229"/>
      <c r="E13" s="325">
        <v>53.914999999999999</v>
      </c>
      <c r="F13" s="239">
        <v>250</v>
      </c>
      <c r="G13" s="231">
        <v>250</v>
      </c>
      <c r="H13" s="237">
        <v>7.4</v>
      </c>
      <c r="I13" s="229"/>
      <c r="J13" s="229"/>
      <c r="K13" s="229"/>
      <c r="L13" s="233"/>
      <c r="M13" s="237">
        <v>6.9</v>
      </c>
      <c r="N13" s="229"/>
      <c r="O13" s="229"/>
      <c r="P13" s="229"/>
      <c r="Q13" s="233"/>
      <c r="R13" s="237">
        <v>1.3</v>
      </c>
      <c r="S13" s="229"/>
      <c r="T13" s="229"/>
      <c r="U13" s="229"/>
      <c r="V13" s="233"/>
      <c r="W13" s="237">
        <v>31.3</v>
      </c>
      <c r="X13" s="229"/>
      <c r="Y13" s="229"/>
      <c r="Z13" s="229"/>
      <c r="AA13" s="233"/>
      <c r="AB13" s="237">
        <v>6.9</v>
      </c>
      <c r="AC13" s="229"/>
      <c r="AD13" s="229"/>
      <c r="AE13" s="229"/>
      <c r="AF13" s="233"/>
      <c r="AG13" s="300"/>
      <c r="AH13" s="298"/>
      <c r="AI13" s="298"/>
      <c r="AJ13" s="298"/>
      <c r="AK13" s="299"/>
      <c r="AL13" s="236">
        <v>7</v>
      </c>
      <c r="AM13" s="229"/>
      <c r="AN13" s="229"/>
      <c r="AO13" s="229"/>
      <c r="AP13" s="233"/>
      <c r="AU13" s="33" t="s">
        <v>29</v>
      </c>
    </row>
    <row r="14" spans="1:47" s="214" customFormat="1" x14ac:dyDescent="0.25">
      <c r="A14" s="228" t="s">
        <v>31</v>
      </c>
      <c r="B14" s="222" t="s">
        <v>30</v>
      </c>
      <c r="C14" s="223"/>
      <c r="D14" s="223"/>
      <c r="E14" s="325">
        <v>487.45010000000002</v>
      </c>
      <c r="F14" s="230" t="s">
        <v>22</v>
      </c>
      <c r="G14" s="240">
        <v>700</v>
      </c>
      <c r="H14" s="236">
        <v>180</v>
      </c>
      <c r="I14" s="229"/>
      <c r="J14" s="229"/>
      <c r="K14" s="229"/>
      <c r="L14" s="233"/>
      <c r="M14" s="236">
        <v>95</v>
      </c>
      <c r="N14" s="229"/>
      <c r="O14" s="229"/>
      <c r="P14" s="229"/>
      <c r="Q14" s="233"/>
      <c r="R14" s="236">
        <v>98</v>
      </c>
      <c r="S14" s="229"/>
      <c r="T14" s="229"/>
      <c r="U14" s="229"/>
      <c r="V14" s="233"/>
      <c r="W14" s="236">
        <v>960</v>
      </c>
      <c r="X14" s="229"/>
      <c r="Y14" s="229"/>
      <c r="Z14" s="229"/>
      <c r="AA14" s="233"/>
      <c r="AB14" s="236">
        <v>140</v>
      </c>
      <c r="AC14" s="229"/>
      <c r="AD14" s="229"/>
      <c r="AE14" s="229"/>
      <c r="AF14" s="233"/>
      <c r="AG14" s="297"/>
      <c r="AH14" s="298"/>
      <c r="AI14" s="298"/>
      <c r="AJ14" s="298"/>
      <c r="AK14" s="299"/>
      <c r="AL14" s="236">
        <v>110</v>
      </c>
      <c r="AM14" s="229"/>
      <c r="AN14" s="229"/>
      <c r="AO14" s="229"/>
      <c r="AP14" s="233"/>
      <c r="AU14" s="33" t="s">
        <v>31</v>
      </c>
    </row>
    <row r="15" spans="1:47" s="214" customFormat="1" x14ac:dyDescent="0.25">
      <c r="A15" s="228" t="s">
        <v>32</v>
      </c>
      <c r="B15" s="222" t="s">
        <v>21</v>
      </c>
      <c r="C15" s="229"/>
      <c r="D15" s="229"/>
      <c r="E15" s="325">
        <v>7.0320999999999998</v>
      </c>
      <c r="F15" s="230" t="s">
        <v>22</v>
      </c>
      <c r="G15" s="231" t="s">
        <v>22</v>
      </c>
      <c r="H15" s="237">
        <v>10.9</v>
      </c>
      <c r="I15" s="229"/>
      <c r="J15" s="229"/>
      <c r="K15" s="229"/>
      <c r="L15" s="233"/>
      <c r="M15" s="234">
        <v>2.59</v>
      </c>
      <c r="N15" s="229"/>
      <c r="O15" s="229"/>
      <c r="P15" s="229"/>
      <c r="Q15" s="233"/>
      <c r="R15" s="234">
        <v>4.18</v>
      </c>
      <c r="S15" s="229"/>
      <c r="T15" s="229"/>
      <c r="U15" s="229"/>
      <c r="V15" s="233"/>
      <c r="W15" s="237">
        <v>15.7</v>
      </c>
      <c r="X15" s="229"/>
      <c r="Y15" s="229"/>
      <c r="Z15" s="229" t="s">
        <v>15</v>
      </c>
      <c r="AA15" s="233"/>
      <c r="AB15" s="234">
        <v>5.84</v>
      </c>
      <c r="AC15" s="229"/>
      <c r="AD15" s="229"/>
      <c r="AE15" s="223" t="s">
        <v>233</v>
      </c>
      <c r="AF15" s="233"/>
      <c r="AG15" s="300"/>
      <c r="AH15" s="298"/>
      <c r="AI15" s="298"/>
      <c r="AJ15" s="298"/>
      <c r="AK15" s="299"/>
      <c r="AL15" s="234">
        <v>3.33</v>
      </c>
      <c r="AM15" s="229"/>
      <c r="AN15" s="229"/>
      <c r="AO15" s="229"/>
      <c r="AP15" s="233"/>
      <c r="AU15" s="33" t="s">
        <v>32</v>
      </c>
    </row>
    <row r="16" spans="1:47" s="214" customFormat="1" x14ac:dyDescent="0.25">
      <c r="A16" s="228" t="s">
        <v>33</v>
      </c>
      <c r="B16" s="222" t="s">
        <v>30</v>
      </c>
      <c r="C16" s="229"/>
      <c r="D16" s="229"/>
      <c r="E16" s="325">
        <v>31.852599999999999</v>
      </c>
      <c r="F16" s="239">
        <v>10</v>
      </c>
      <c r="G16" s="240">
        <v>10</v>
      </c>
      <c r="H16" s="237">
        <v>9.5000000000000001E-2</v>
      </c>
      <c r="I16" s="229"/>
      <c r="J16" s="229"/>
      <c r="K16" s="229"/>
      <c r="L16" s="233"/>
      <c r="M16" s="234">
        <v>0.01</v>
      </c>
      <c r="N16" s="229" t="s">
        <v>25</v>
      </c>
      <c r="O16" s="229"/>
      <c r="P16" s="229"/>
      <c r="Q16" s="233"/>
      <c r="R16" s="232">
        <v>7.1999999999999995E-2</v>
      </c>
      <c r="S16" s="229"/>
      <c r="T16" s="229"/>
      <c r="U16" s="229"/>
      <c r="V16" s="233"/>
      <c r="W16" s="234">
        <v>0.01</v>
      </c>
      <c r="X16" s="229" t="s">
        <v>25</v>
      </c>
      <c r="Y16" s="229"/>
      <c r="Z16" s="229"/>
      <c r="AA16" s="233"/>
      <c r="AB16" s="237">
        <v>1.8</v>
      </c>
      <c r="AC16" s="229"/>
      <c r="AD16" s="229"/>
      <c r="AE16" s="229"/>
      <c r="AF16" s="233"/>
      <c r="AG16" s="300"/>
      <c r="AH16" s="298"/>
      <c r="AI16" s="298"/>
      <c r="AJ16" s="298"/>
      <c r="AK16" s="299"/>
      <c r="AL16" s="237">
        <v>1.9</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232">
        <v>1E-3</v>
      </c>
      <c r="I17" s="229" t="s">
        <v>25</v>
      </c>
      <c r="J17" s="229"/>
      <c r="K17" s="229"/>
      <c r="L17" s="233"/>
      <c r="M17" s="232">
        <v>1E-3</v>
      </c>
      <c r="N17" s="229" t="s">
        <v>25</v>
      </c>
      <c r="O17" s="229"/>
      <c r="P17" s="229"/>
      <c r="Q17" s="233"/>
      <c r="R17" s="232">
        <v>2E-3</v>
      </c>
      <c r="S17" s="229"/>
      <c r="T17" s="229"/>
      <c r="U17" s="229"/>
      <c r="V17" s="233"/>
      <c r="W17" s="232">
        <v>1E-3</v>
      </c>
      <c r="X17" s="229" t="s">
        <v>25</v>
      </c>
      <c r="Y17" s="229"/>
      <c r="Z17" s="229"/>
      <c r="AA17" s="233"/>
      <c r="AB17" s="232">
        <v>1E-3</v>
      </c>
      <c r="AC17" s="229" t="s">
        <v>25</v>
      </c>
      <c r="AD17" s="229"/>
      <c r="AE17" s="229"/>
      <c r="AF17" s="233"/>
      <c r="AG17" s="301"/>
      <c r="AH17" s="298"/>
      <c r="AI17" s="298"/>
      <c r="AJ17" s="298"/>
      <c r="AK17" s="299"/>
      <c r="AL17" s="232">
        <v>6.0000000000000001E-3</v>
      </c>
      <c r="AM17" s="229"/>
      <c r="AN17" s="229"/>
      <c r="AO17" s="229"/>
      <c r="AP17" s="233"/>
      <c r="AU17" s="33" t="s">
        <v>34</v>
      </c>
    </row>
    <row r="18" spans="1:47" s="214" customFormat="1" x14ac:dyDescent="0.25">
      <c r="A18" s="228" t="s">
        <v>35</v>
      </c>
      <c r="B18" s="222" t="s">
        <v>24</v>
      </c>
      <c r="C18" s="229"/>
      <c r="D18" s="229"/>
      <c r="E18" s="325" t="s">
        <v>218</v>
      </c>
      <c r="F18" s="239" t="s">
        <v>37</v>
      </c>
      <c r="G18" s="240" t="s">
        <v>37</v>
      </c>
      <c r="H18" s="234">
        <v>6.82</v>
      </c>
      <c r="I18" s="229"/>
      <c r="J18" s="229"/>
      <c r="K18" s="229"/>
      <c r="L18" s="233"/>
      <c r="M18" s="234">
        <v>6.24</v>
      </c>
      <c r="N18" s="229"/>
      <c r="O18" s="229"/>
      <c r="P18" s="229" t="s">
        <v>15</v>
      </c>
      <c r="Q18" s="233"/>
      <c r="R18" s="234">
        <v>6.49</v>
      </c>
      <c r="S18" s="229"/>
      <c r="T18" s="229"/>
      <c r="U18" s="229"/>
      <c r="V18" s="233"/>
      <c r="W18" s="234">
        <v>6.52</v>
      </c>
      <c r="X18" s="229"/>
      <c r="Y18" s="229"/>
      <c r="Z18" s="229"/>
      <c r="AA18" s="233"/>
      <c r="AB18" s="234">
        <v>6.14</v>
      </c>
      <c r="AC18" s="229"/>
      <c r="AD18" s="229"/>
      <c r="AE18" s="229"/>
      <c r="AF18" s="233"/>
      <c r="AG18" s="300"/>
      <c r="AH18" s="298"/>
      <c r="AI18" s="298"/>
      <c r="AJ18" s="298"/>
      <c r="AK18" s="299"/>
      <c r="AL18" s="234">
        <v>5.62</v>
      </c>
      <c r="AM18" s="229"/>
      <c r="AN18" s="229"/>
      <c r="AO18" s="229"/>
      <c r="AP18" s="233"/>
      <c r="AQ18" s="340">
        <v>6.5</v>
      </c>
      <c r="AR18" s="341">
        <v>8.5</v>
      </c>
      <c r="AS18" s="341">
        <v>4.9000000000000004</v>
      </c>
      <c r="AT18" s="340">
        <v>7.4</v>
      </c>
      <c r="AU18" s="33" t="s">
        <v>35</v>
      </c>
    </row>
    <row r="19" spans="1:47" s="214" customFormat="1" x14ac:dyDescent="0.25">
      <c r="A19" s="228" t="s">
        <v>38</v>
      </c>
      <c r="B19" s="222" t="s">
        <v>24</v>
      </c>
      <c r="C19" s="229"/>
      <c r="D19" s="229"/>
      <c r="E19" s="325">
        <v>4.9400000000000004</v>
      </c>
      <c r="F19" s="230" t="s">
        <v>22</v>
      </c>
      <c r="G19" s="231" t="s">
        <v>22</v>
      </c>
      <c r="H19" s="234">
        <v>0.96</v>
      </c>
      <c r="I19" s="229"/>
      <c r="J19" s="229"/>
      <c r="K19" s="229"/>
      <c r="L19" s="233"/>
      <c r="M19" s="234">
        <v>1.19</v>
      </c>
      <c r="N19" s="229"/>
      <c r="O19" s="229"/>
      <c r="P19" s="229"/>
      <c r="Q19" s="233"/>
      <c r="R19" s="237">
        <v>2.2999999999999998</v>
      </c>
      <c r="S19" s="229"/>
      <c r="T19" s="229"/>
      <c r="U19" s="229"/>
      <c r="V19" s="233"/>
      <c r="W19" s="237">
        <v>35.799999999999997</v>
      </c>
      <c r="X19" s="229"/>
      <c r="Y19" s="229"/>
      <c r="Z19" s="229"/>
      <c r="AA19" s="233"/>
      <c r="AB19" s="234">
        <v>0.76</v>
      </c>
      <c r="AC19" s="229"/>
      <c r="AD19" s="229"/>
      <c r="AE19" s="229"/>
      <c r="AF19" s="233"/>
      <c r="AG19" s="300"/>
      <c r="AH19" s="298"/>
      <c r="AI19" s="298"/>
      <c r="AJ19" s="298"/>
      <c r="AK19" s="299"/>
      <c r="AL19" s="234">
        <v>1.42</v>
      </c>
      <c r="AM19" s="229"/>
      <c r="AN19" s="229"/>
      <c r="AO19" s="229"/>
      <c r="AP19" s="233"/>
      <c r="AU19" s="33" t="s">
        <v>38</v>
      </c>
    </row>
    <row r="20" spans="1:47" s="214" customFormat="1" x14ac:dyDescent="0.25">
      <c r="A20" s="228" t="s">
        <v>39</v>
      </c>
      <c r="B20" s="222" t="s">
        <v>21</v>
      </c>
      <c r="C20" s="229"/>
      <c r="D20" s="229"/>
      <c r="E20" s="325">
        <v>53.875500000000002</v>
      </c>
      <c r="F20" s="230" t="s">
        <v>22</v>
      </c>
      <c r="G20" s="240">
        <v>20</v>
      </c>
      <c r="H20" s="234">
        <v>6.82</v>
      </c>
      <c r="I20" s="229"/>
      <c r="J20" s="229"/>
      <c r="K20" s="229"/>
      <c r="L20" s="233"/>
      <c r="M20" s="234">
        <v>2.65</v>
      </c>
      <c r="N20" s="229"/>
      <c r="O20" s="229"/>
      <c r="P20" s="229"/>
      <c r="Q20" s="233"/>
      <c r="R20" s="234">
        <v>2.61</v>
      </c>
      <c r="S20" s="229"/>
      <c r="T20" s="229"/>
      <c r="U20" s="229"/>
      <c r="V20" s="233"/>
      <c r="W20" s="237">
        <v>21.9</v>
      </c>
      <c r="X20" s="229"/>
      <c r="Y20" s="229"/>
      <c r="Z20" s="229"/>
      <c r="AA20" s="233"/>
      <c r="AB20" s="234">
        <v>5.74</v>
      </c>
      <c r="AC20" s="229"/>
      <c r="AD20" s="229"/>
      <c r="AE20" s="229"/>
      <c r="AF20" s="233"/>
      <c r="AG20" s="297"/>
      <c r="AH20" s="298"/>
      <c r="AI20" s="298"/>
      <c r="AJ20" s="298"/>
      <c r="AK20" s="299"/>
      <c r="AL20" s="234">
        <v>5.83</v>
      </c>
      <c r="AM20" s="229"/>
      <c r="AN20" s="229"/>
      <c r="AO20" s="229"/>
      <c r="AP20" s="233"/>
      <c r="AU20" s="33" t="s">
        <v>39</v>
      </c>
    </row>
    <row r="21" spans="1:47" s="214" customFormat="1" x14ac:dyDescent="0.25">
      <c r="A21" s="228" t="s">
        <v>40</v>
      </c>
      <c r="B21" s="222" t="s">
        <v>21</v>
      </c>
      <c r="C21" s="229"/>
      <c r="D21" s="229"/>
      <c r="E21" s="325">
        <v>35.982100000000003</v>
      </c>
      <c r="F21" s="239">
        <v>250</v>
      </c>
      <c r="G21" s="240">
        <v>250</v>
      </c>
      <c r="H21" s="237">
        <v>9.1999999999999993</v>
      </c>
      <c r="I21" s="229"/>
      <c r="J21" s="229"/>
      <c r="K21" s="229"/>
      <c r="L21" s="233"/>
      <c r="M21" s="237">
        <v>5.8</v>
      </c>
      <c r="N21" s="229"/>
      <c r="O21" s="229"/>
      <c r="P21" s="229"/>
      <c r="Q21" s="233"/>
      <c r="R21" s="237">
        <v>5.0999999999999996</v>
      </c>
      <c r="S21" s="229"/>
      <c r="T21" s="229"/>
      <c r="U21" s="229"/>
      <c r="V21" s="233"/>
      <c r="W21" s="237">
        <v>6.8</v>
      </c>
      <c r="X21" s="229"/>
      <c r="Y21" s="229"/>
      <c r="Z21" s="229"/>
      <c r="AA21" s="233"/>
      <c r="AB21" s="237">
        <v>8.1999999999999993</v>
      </c>
      <c r="AC21" s="229"/>
      <c r="AD21" s="229"/>
      <c r="AE21" s="229"/>
      <c r="AF21" s="233"/>
      <c r="AG21" s="300"/>
      <c r="AH21" s="298"/>
      <c r="AI21" s="298"/>
      <c r="AJ21" s="298"/>
      <c r="AK21" s="299"/>
      <c r="AL21" s="237">
        <v>18.3</v>
      </c>
      <c r="AM21" s="229"/>
      <c r="AN21" s="229"/>
      <c r="AO21" s="229"/>
      <c r="AP21" s="233"/>
      <c r="AU21" s="33" t="s">
        <v>40</v>
      </c>
    </row>
    <row r="22" spans="1:47" s="214" customFormat="1" x14ac:dyDescent="0.25">
      <c r="A22" s="228" t="s">
        <v>41</v>
      </c>
      <c r="B22" s="222" t="s">
        <v>30</v>
      </c>
      <c r="C22" s="229"/>
      <c r="D22" s="229"/>
      <c r="E22" s="330">
        <v>338.9264</v>
      </c>
      <c r="F22" s="242">
        <v>500</v>
      </c>
      <c r="G22" s="231">
        <v>500</v>
      </c>
      <c r="H22" s="236">
        <v>110</v>
      </c>
      <c r="I22" s="229"/>
      <c r="J22" s="229"/>
      <c r="K22" s="229"/>
      <c r="L22" s="233"/>
      <c r="M22" s="236">
        <v>49</v>
      </c>
      <c r="N22" s="229"/>
      <c r="O22" s="229"/>
      <c r="P22" s="229"/>
      <c r="Q22" s="233"/>
      <c r="R22" s="236">
        <v>56</v>
      </c>
      <c r="S22" s="229"/>
      <c r="T22" s="229"/>
      <c r="U22" s="229"/>
      <c r="V22" s="233"/>
      <c r="W22" s="236">
        <v>400</v>
      </c>
      <c r="X22" s="229"/>
      <c r="Y22" s="229"/>
      <c r="Z22" s="229"/>
      <c r="AA22" s="233"/>
      <c r="AB22" s="236">
        <v>23</v>
      </c>
      <c r="AC22" s="229"/>
      <c r="AD22" s="229"/>
      <c r="AE22" s="229"/>
      <c r="AF22" s="233"/>
      <c r="AG22" s="297"/>
      <c r="AH22" s="298"/>
      <c r="AI22" s="298"/>
      <c r="AJ22" s="298"/>
      <c r="AK22" s="299"/>
      <c r="AL22" s="236">
        <v>1</v>
      </c>
      <c r="AM22" s="229" t="s">
        <v>25</v>
      </c>
      <c r="AN22" s="229"/>
      <c r="AO22" s="229"/>
      <c r="AP22" s="233"/>
      <c r="AU22" s="33" t="s">
        <v>41</v>
      </c>
    </row>
    <row r="23" spans="1:47" s="214" customFormat="1" ht="15.75" thickBot="1" x14ac:dyDescent="0.3">
      <c r="A23" s="243" t="s">
        <v>42</v>
      </c>
      <c r="B23" s="222" t="s">
        <v>24</v>
      </c>
      <c r="C23" s="229"/>
      <c r="D23" s="244"/>
      <c r="E23" s="328">
        <v>29</v>
      </c>
      <c r="F23" s="245" t="s">
        <v>22</v>
      </c>
      <c r="G23" s="246" t="s">
        <v>22</v>
      </c>
      <c r="H23" s="247">
        <v>0.6</v>
      </c>
      <c r="I23" s="244"/>
      <c r="J23" s="244"/>
      <c r="K23" s="244"/>
      <c r="L23" s="248"/>
      <c r="M23" s="247">
        <v>3.5</v>
      </c>
      <c r="N23" s="244"/>
      <c r="O23" s="244"/>
      <c r="P23" s="244"/>
      <c r="Q23" s="248"/>
      <c r="R23" s="247">
        <v>8.4</v>
      </c>
      <c r="S23" s="244"/>
      <c r="T23" s="244"/>
      <c r="U23" s="244"/>
      <c r="V23" s="248"/>
      <c r="W23" s="247">
        <v>9.1</v>
      </c>
      <c r="X23" s="244"/>
      <c r="Y23" s="244"/>
      <c r="Z23" s="244"/>
      <c r="AA23" s="248"/>
      <c r="AB23" s="247">
        <v>1.5</v>
      </c>
      <c r="AC23" s="244"/>
      <c r="AD23" s="244"/>
      <c r="AE23" s="244"/>
      <c r="AF23" s="248"/>
      <c r="AG23" s="302"/>
      <c r="AH23" s="303"/>
      <c r="AI23" s="303"/>
      <c r="AJ23" s="303"/>
      <c r="AK23" s="304"/>
      <c r="AL23" s="342">
        <v>1.9</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43">
        <v>4.0999999999999999E-4</v>
      </c>
      <c r="I25" s="251"/>
      <c r="J25" s="251"/>
      <c r="K25" s="251"/>
      <c r="L25" s="252"/>
      <c r="M25" s="253">
        <v>2.0000000000000001E-4</v>
      </c>
      <c r="N25" s="223" t="s">
        <v>25</v>
      </c>
      <c r="O25" s="223"/>
      <c r="P25" s="223"/>
      <c r="Q25" s="227"/>
      <c r="R25" s="337">
        <v>2.9E-4</v>
      </c>
      <c r="S25" s="223"/>
      <c r="T25" s="223"/>
      <c r="U25" s="223"/>
      <c r="V25" s="227"/>
      <c r="W25" s="253">
        <v>2.0000000000000001E-4</v>
      </c>
      <c r="X25" s="223" t="s">
        <v>25</v>
      </c>
      <c r="Y25" s="223"/>
      <c r="Z25" s="223"/>
      <c r="AA25" s="227"/>
      <c r="AB25" s="253">
        <v>2.0000000000000001E-4</v>
      </c>
      <c r="AC25" s="223" t="s">
        <v>25</v>
      </c>
      <c r="AD25" s="223"/>
      <c r="AE25" s="223"/>
      <c r="AF25" s="227"/>
      <c r="AG25" s="504" t="s">
        <v>205</v>
      </c>
      <c r="AH25" s="505"/>
      <c r="AI25" s="505"/>
      <c r="AJ25" s="505"/>
      <c r="AK25" s="506"/>
      <c r="AL25" s="337">
        <v>3.6000000000000002E-4</v>
      </c>
      <c r="AM25" s="223"/>
      <c r="AN25" s="223"/>
      <c r="AO25" s="223"/>
      <c r="AP25" s="227"/>
      <c r="AU25" s="72" t="s">
        <v>45</v>
      </c>
    </row>
    <row r="26" spans="1:47" s="214" customFormat="1" x14ac:dyDescent="0.25">
      <c r="A26" s="228" t="s">
        <v>46</v>
      </c>
      <c r="B26" s="222" t="s">
        <v>24</v>
      </c>
      <c r="C26" s="229"/>
      <c r="D26" s="229"/>
      <c r="E26" s="325">
        <v>1E-3</v>
      </c>
      <c r="F26" s="239">
        <v>0.01</v>
      </c>
      <c r="G26" s="231">
        <v>5.0000000000000002E-5</v>
      </c>
      <c r="H26" s="254">
        <v>4.4499999999999997E-4</v>
      </c>
      <c r="I26" s="229"/>
      <c r="J26" s="229"/>
      <c r="K26" s="229"/>
      <c r="L26" s="233"/>
      <c r="M26" s="255">
        <v>2.7399999999999998E-3</v>
      </c>
      <c r="N26" s="229"/>
      <c r="O26" s="229"/>
      <c r="P26" s="229"/>
      <c r="Q26" s="233"/>
      <c r="R26" s="259">
        <v>0.68100000000000005</v>
      </c>
      <c r="S26" s="229"/>
      <c r="T26" s="229"/>
      <c r="U26" s="229"/>
      <c r="V26" s="233"/>
      <c r="W26" s="258">
        <v>1.1900000000000001E-2</v>
      </c>
      <c r="X26" s="229"/>
      <c r="Y26" s="229"/>
      <c r="Z26" s="229" t="s">
        <v>233</v>
      </c>
      <c r="AA26" s="233"/>
      <c r="AB26" s="258">
        <v>1E-4</v>
      </c>
      <c r="AC26" s="229"/>
      <c r="AD26" s="229"/>
      <c r="AE26" s="229" t="s">
        <v>15</v>
      </c>
      <c r="AF26" s="233"/>
      <c r="AG26" s="305"/>
      <c r="AH26" s="298"/>
      <c r="AI26" s="298"/>
      <c r="AJ26" s="298"/>
      <c r="AK26" s="299"/>
      <c r="AL26" s="256">
        <v>1.16E-4</v>
      </c>
      <c r="AM26" s="229"/>
      <c r="AN26" s="229"/>
      <c r="AO26" s="229"/>
      <c r="AP26" s="233"/>
      <c r="AU26" s="77" t="s">
        <v>46</v>
      </c>
    </row>
    <row r="27" spans="1:47" s="214" customFormat="1" x14ac:dyDescent="0.25">
      <c r="A27" s="228" t="s">
        <v>47</v>
      </c>
      <c r="B27" s="222" t="s">
        <v>24</v>
      </c>
      <c r="C27" s="229"/>
      <c r="D27" s="229"/>
      <c r="E27" s="325">
        <v>5.3100000000000001E-2</v>
      </c>
      <c r="F27" s="239">
        <v>2</v>
      </c>
      <c r="G27" s="231">
        <v>1</v>
      </c>
      <c r="H27" s="257">
        <v>7.6E-3</v>
      </c>
      <c r="I27" s="229"/>
      <c r="J27" s="229"/>
      <c r="K27" s="229"/>
      <c r="L27" s="233"/>
      <c r="M27" s="258">
        <v>7.9000000000000008E-3</v>
      </c>
      <c r="N27" s="229"/>
      <c r="O27" s="229"/>
      <c r="P27" s="229"/>
      <c r="Q27" s="233"/>
      <c r="R27" s="258">
        <v>1.0699999999999999E-2</v>
      </c>
      <c r="S27" s="229"/>
      <c r="T27" s="229"/>
      <c r="U27" s="229"/>
      <c r="V27" s="233"/>
      <c r="W27" s="259">
        <v>0.77100000000000002</v>
      </c>
      <c r="X27" s="229"/>
      <c r="Y27" s="229"/>
      <c r="Z27" s="229" t="s">
        <v>233</v>
      </c>
      <c r="AA27" s="233"/>
      <c r="AB27" s="258">
        <v>7.7000000000000002E-3</v>
      </c>
      <c r="AC27" s="229"/>
      <c r="AD27" s="229"/>
      <c r="AE27" s="229"/>
      <c r="AF27" s="233"/>
      <c r="AG27" s="306"/>
      <c r="AH27" s="298"/>
      <c r="AI27" s="298"/>
      <c r="AJ27" s="298"/>
      <c r="AK27" s="299"/>
      <c r="AL27" s="258">
        <v>3.15E-2</v>
      </c>
      <c r="AM27" s="229"/>
      <c r="AN27" s="229"/>
      <c r="AO27" s="229"/>
      <c r="AP27" s="233"/>
      <c r="AU27" s="77" t="s">
        <v>47</v>
      </c>
    </row>
    <row r="28" spans="1:47" s="214" customFormat="1" x14ac:dyDescent="0.25">
      <c r="A28" s="228" t="s">
        <v>48</v>
      </c>
      <c r="B28" s="222" t="s">
        <v>24</v>
      </c>
      <c r="C28" s="229"/>
      <c r="D28" s="229"/>
      <c r="E28" s="325">
        <v>4.1000000000000003E-3</v>
      </c>
      <c r="F28" s="239">
        <v>4.0000000000000001E-3</v>
      </c>
      <c r="G28" s="231">
        <v>4.0000000000000001E-3</v>
      </c>
      <c r="H28" s="257">
        <v>2.9999999999999997E-4</v>
      </c>
      <c r="I28" s="229"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258">
        <v>2.9999999999999997E-4</v>
      </c>
      <c r="AC28" s="223" t="s">
        <v>25</v>
      </c>
      <c r="AD28" s="229"/>
      <c r="AE28" s="229"/>
      <c r="AF28" s="233"/>
      <c r="AG28" s="306"/>
      <c r="AH28" s="298"/>
      <c r="AI28" s="298"/>
      <c r="AJ28" s="298"/>
      <c r="AK28" s="299"/>
      <c r="AL28" s="258">
        <v>2.9999999999999997E-4</v>
      </c>
      <c r="AM28" s="223" t="s">
        <v>25</v>
      </c>
      <c r="AN28" s="229"/>
      <c r="AO28" s="229"/>
      <c r="AP28" s="233"/>
      <c r="AU28" s="77" t="s">
        <v>48</v>
      </c>
    </row>
    <row r="29" spans="1:47" s="214" customFormat="1" x14ac:dyDescent="0.25">
      <c r="A29" s="228" t="s">
        <v>49</v>
      </c>
      <c r="B29" s="222" t="s">
        <v>24</v>
      </c>
      <c r="C29" s="229"/>
      <c r="D29" s="229"/>
      <c r="E29" s="325">
        <v>5.0000000000000001E-4</v>
      </c>
      <c r="F29" s="230">
        <v>5.0000000000000001E-3</v>
      </c>
      <c r="G29" s="231">
        <v>5.0000000000000001E-3</v>
      </c>
      <c r="H29" s="254">
        <v>2.8E-5</v>
      </c>
      <c r="I29" s="229"/>
      <c r="J29" s="229"/>
      <c r="K29" s="229"/>
      <c r="L29" s="233"/>
      <c r="M29" s="256">
        <v>2.5000000000000001E-5</v>
      </c>
      <c r="N29" s="223" t="s">
        <v>25</v>
      </c>
      <c r="O29" s="229"/>
      <c r="P29" s="229"/>
      <c r="Q29" s="233"/>
      <c r="R29" s="256">
        <v>2.9E-5</v>
      </c>
      <c r="S29" s="223"/>
      <c r="T29" s="229"/>
      <c r="U29" s="229"/>
      <c r="V29" s="233"/>
      <c r="W29" s="256">
        <v>2.5000000000000001E-5</v>
      </c>
      <c r="X29" s="223" t="s">
        <v>25</v>
      </c>
      <c r="Y29" s="229"/>
      <c r="Z29" s="229"/>
      <c r="AA29" s="233"/>
      <c r="AB29" s="256">
        <v>9.1000000000000003E-5</v>
      </c>
      <c r="AC29" s="223"/>
      <c r="AD29" s="229"/>
      <c r="AE29" s="229"/>
      <c r="AF29" s="233"/>
      <c r="AG29" s="307"/>
      <c r="AH29" s="298"/>
      <c r="AI29" s="298"/>
      <c r="AJ29" s="298"/>
      <c r="AK29" s="299"/>
      <c r="AL29" s="256">
        <v>1.12E-4</v>
      </c>
      <c r="AM29" s="223"/>
      <c r="AN29" s="229"/>
      <c r="AO29" s="229"/>
      <c r="AP29" s="233"/>
      <c r="AU29" s="77" t="s">
        <v>49</v>
      </c>
    </row>
    <row r="30" spans="1:47" s="214" customFormat="1" x14ac:dyDescent="0.25">
      <c r="A30" s="228" t="s">
        <v>50</v>
      </c>
      <c r="B30" s="222" t="s">
        <v>24</v>
      </c>
      <c r="C30" s="229"/>
      <c r="D30" s="229"/>
      <c r="E30" s="325">
        <v>4.3E-3</v>
      </c>
      <c r="F30" s="239">
        <v>0.1</v>
      </c>
      <c r="G30" s="231">
        <v>0.05</v>
      </c>
      <c r="H30" s="232">
        <v>5.0000000000000001E-3</v>
      </c>
      <c r="I30" s="229" t="s">
        <v>25</v>
      </c>
      <c r="J30" s="229"/>
      <c r="K30" s="229"/>
      <c r="L30" s="233"/>
      <c r="M30" s="259">
        <v>5.0000000000000001E-3</v>
      </c>
      <c r="N30" s="223" t="s">
        <v>25</v>
      </c>
      <c r="O30" s="229"/>
      <c r="P30" s="229"/>
      <c r="Q30" s="233"/>
      <c r="R30" s="259">
        <v>5.0000000000000001E-3</v>
      </c>
      <c r="S30" s="223" t="s">
        <v>25</v>
      </c>
      <c r="T30" s="229"/>
      <c r="U30" s="229"/>
      <c r="V30" s="233"/>
      <c r="W30" s="259">
        <v>5.0000000000000001E-3</v>
      </c>
      <c r="X30" s="229" t="s">
        <v>25</v>
      </c>
      <c r="Y30" s="229"/>
      <c r="Z30" s="229"/>
      <c r="AA30" s="233"/>
      <c r="AB30" s="258">
        <v>6.1000000000000004E-3</v>
      </c>
      <c r="AC30" s="229"/>
      <c r="AD30" s="229"/>
      <c r="AE30" s="229"/>
      <c r="AF30" s="233"/>
      <c r="AG30" s="301"/>
      <c r="AH30" s="298"/>
      <c r="AI30" s="298"/>
      <c r="AJ30" s="298"/>
      <c r="AK30" s="299"/>
      <c r="AL30" s="259">
        <v>5.0000000000000001E-3</v>
      </c>
      <c r="AM30" s="229" t="s">
        <v>25</v>
      </c>
      <c r="AN30" s="229"/>
      <c r="AO30" s="229"/>
      <c r="AP30" s="233"/>
      <c r="AU30" s="77" t="s">
        <v>50</v>
      </c>
    </row>
    <row r="31" spans="1:47" s="214" customFormat="1" x14ac:dyDescent="0.25">
      <c r="A31" s="228" t="s">
        <v>51</v>
      </c>
      <c r="B31" s="222" t="s">
        <v>24</v>
      </c>
      <c r="C31" s="229"/>
      <c r="D31" s="229"/>
      <c r="E31" s="325">
        <v>6.0000000000000001E-3</v>
      </c>
      <c r="F31" s="239" t="s">
        <v>22</v>
      </c>
      <c r="G31" s="231" t="s">
        <v>22</v>
      </c>
      <c r="H31" s="232">
        <v>7.0000000000000001E-3</v>
      </c>
      <c r="I31" s="229"/>
      <c r="J31" s="229"/>
      <c r="K31" s="229"/>
      <c r="L31" s="233"/>
      <c r="M31" s="259">
        <v>8.0000000000000002E-3</v>
      </c>
      <c r="N31" s="223"/>
      <c r="O31" s="229"/>
      <c r="P31" s="229"/>
      <c r="Q31" s="233"/>
      <c r="R31" s="259">
        <v>8.9999999999999993E-3</v>
      </c>
      <c r="S31" s="229"/>
      <c r="T31" s="229"/>
      <c r="U31" s="229"/>
      <c r="V31" s="233"/>
      <c r="W31" s="259">
        <v>5.0000000000000001E-3</v>
      </c>
      <c r="X31" s="223" t="s">
        <v>25</v>
      </c>
      <c r="Y31" s="229"/>
      <c r="Z31" s="229"/>
      <c r="AA31" s="233"/>
      <c r="AB31" s="259">
        <v>5.0000000000000001E-3</v>
      </c>
      <c r="AC31" s="223"/>
      <c r="AD31" s="229"/>
      <c r="AE31" s="229"/>
      <c r="AF31" s="233"/>
      <c r="AG31" s="301"/>
      <c r="AH31" s="298"/>
      <c r="AI31" s="298"/>
      <c r="AJ31" s="298"/>
      <c r="AK31" s="299"/>
      <c r="AL31" s="259">
        <v>5.0000000000000001E-3</v>
      </c>
      <c r="AM31" s="223" t="s">
        <v>25</v>
      </c>
      <c r="AN31" s="229"/>
      <c r="AO31" s="229"/>
      <c r="AP31" s="233"/>
      <c r="AU31" s="77" t="s">
        <v>51</v>
      </c>
    </row>
    <row r="32" spans="1:47" s="214" customFormat="1" x14ac:dyDescent="0.25">
      <c r="A32" s="228" t="s">
        <v>52</v>
      </c>
      <c r="B32" s="222" t="s">
        <v>24</v>
      </c>
      <c r="C32" s="229"/>
      <c r="D32" s="229"/>
      <c r="E32" s="325">
        <v>1.9E-2</v>
      </c>
      <c r="F32" s="239">
        <v>1.3</v>
      </c>
      <c r="G32" s="231">
        <v>1</v>
      </c>
      <c r="H32" s="232">
        <v>5.0000000000000001E-3</v>
      </c>
      <c r="I32" s="229" t="s">
        <v>25</v>
      </c>
      <c r="J32" s="229"/>
      <c r="K32" s="229"/>
      <c r="L32" s="233"/>
      <c r="M32" s="259">
        <v>5.0000000000000001E-3</v>
      </c>
      <c r="N32" s="229" t="s">
        <v>25</v>
      </c>
      <c r="O32" s="229"/>
      <c r="P32" s="229"/>
      <c r="Q32" s="233"/>
      <c r="R32" s="260">
        <v>0.01</v>
      </c>
      <c r="S32" s="229"/>
      <c r="T32" s="229"/>
      <c r="U32" s="229"/>
      <c r="V32" s="233"/>
      <c r="W32" s="259">
        <v>5.0000000000000001E-3</v>
      </c>
      <c r="X32" s="223" t="s">
        <v>25</v>
      </c>
      <c r="Y32" s="229"/>
      <c r="Z32" s="229"/>
      <c r="AA32" s="233"/>
      <c r="AB32" s="259">
        <v>5.0000000000000001E-3</v>
      </c>
      <c r="AC32" s="223" t="s">
        <v>25</v>
      </c>
      <c r="AD32" s="229"/>
      <c r="AE32" s="229"/>
      <c r="AF32" s="233"/>
      <c r="AG32" s="301"/>
      <c r="AH32" s="298"/>
      <c r="AI32" s="298"/>
      <c r="AJ32" s="298"/>
      <c r="AK32" s="299"/>
      <c r="AL32" s="259">
        <v>8.9999999999999993E-3</v>
      </c>
      <c r="AM32" s="223"/>
      <c r="AN32" s="229"/>
      <c r="AO32" s="229"/>
      <c r="AP32" s="233"/>
      <c r="AU32" s="77" t="s">
        <v>52</v>
      </c>
    </row>
    <row r="33" spans="1:47" s="214" customFormat="1" x14ac:dyDescent="0.25">
      <c r="A33" s="228" t="s">
        <v>53</v>
      </c>
      <c r="B33" s="222" t="s">
        <v>24</v>
      </c>
      <c r="C33" s="229"/>
      <c r="D33" s="229"/>
      <c r="E33" s="325">
        <v>0.28399999999999997</v>
      </c>
      <c r="F33" s="239">
        <v>0.3</v>
      </c>
      <c r="G33" s="231">
        <v>0.3</v>
      </c>
      <c r="H33" s="232">
        <v>2.5000000000000001E-2</v>
      </c>
      <c r="I33" s="229"/>
      <c r="J33" s="229"/>
      <c r="K33" s="229"/>
      <c r="L33" s="233"/>
      <c r="M33" s="260">
        <v>2.06</v>
      </c>
      <c r="N33" s="229"/>
      <c r="O33" s="229"/>
      <c r="P33" s="229"/>
      <c r="Q33" s="233"/>
      <c r="R33" s="259">
        <v>0.10199999999999999</v>
      </c>
      <c r="S33" s="229"/>
      <c r="T33" s="229"/>
      <c r="U33" s="229"/>
      <c r="V33" s="233"/>
      <c r="W33" s="296">
        <v>14.7</v>
      </c>
      <c r="X33" s="229"/>
      <c r="Y33" s="229"/>
      <c r="Z33" s="229" t="s">
        <v>233</v>
      </c>
      <c r="AA33" s="233"/>
      <c r="AB33" s="259">
        <v>2.5999999999999999E-2</v>
      </c>
      <c r="AC33" s="229"/>
      <c r="AD33" s="229"/>
      <c r="AE33" s="229"/>
      <c r="AF33" s="233"/>
      <c r="AG33" s="301"/>
      <c r="AH33" s="298"/>
      <c r="AI33" s="298"/>
      <c r="AJ33" s="298"/>
      <c r="AK33" s="299"/>
      <c r="AL33" s="259">
        <v>7.4999999999999997E-2</v>
      </c>
      <c r="AM33" s="229"/>
      <c r="AN33" s="229"/>
      <c r="AO33" s="229"/>
      <c r="AP33" s="233"/>
      <c r="AU33" s="77" t="s">
        <v>53</v>
      </c>
    </row>
    <row r="34" spans="1:47" s="214" customFormat="1" x14ac:dyDescent="0.25">
      <c r="A34" s="228" t="s">
        <v>54</v>
      </c>
      <c r="B34" s="222" t="s">
        <v>24</v>
      </c>
      <c r="C34" s="229"/>
      <c r="D34" s="229"/>
      <c r="E34" s="325">
        <v>4.7000000000000002E-3</v>
      </c>
      <c r="F34" s="239">
        <v>1.4999999999999999E-2</v>
      </c>
      <c r="G34" s="231">
        <v>0.05</v>
      </c>
      <c r="H34" s="261">
        <v>5.0000000000000002E-5</v>
      </c>
      <c r="I34" s="229" t="s">
        <v>25</v>
      </c>
      <c r="J34" s="229"/>
      <c r="K34" s="229"/>
      <c r="L34" s="233"/>
      <c r="M34" s="256">
        <v>5.5000000000000002E-5</v>
      </c>
      <c r="N34" s="223"/>
      <c r="O34" s="229"/>
      <c r="P34" s="229"/>
      <c r="Q34" s="233"/>
      <c r="R34" s="259">
        <v>9.7000000000000003E-2</v>
      </c>
      <c r="S34" s="229"/>
      <c r="T34" s="229"/>
      <c r="U34" s="229"/>
      <c r="V34" s="233"/>
      <c r="W34" s="255">
        <v>5.0000000000000002E-5</v>
      </c>
      <c r="X34" s="223" t="s">
        <v>25</v>
      </c>
      <c r="Y34" s="229"/>
      <c r="Z34" s="229"/>
      <c r="AA34" s="233"/>
      <c r="AB34" s="256">
        <v>6.3E-5</v>
      </c>
      <c r="AC34" s="223"/>
      <c r="AD34" s="229"/>
      <c r="AE34" s="229"/>
      <c r="AF34" s="233"/>
      <c r="AG34" s="305"/>
      <c r="AH34" s="298"/>
      <c r="AI34" s="298"/>
      <c r="AJ34" s="298"/>
      <c r="AK34" s="299"/>
      <c r="AL34" s="255">
        <v>5.0000000000000002E-5</v>
      </c>
      <c r="AM34" s="223" t="s">
        <v>25</v>
      </c>
      <c r="AN34" s="229"/>
      <c r="AO34" s="229"/>
      <c r="AP34" s="233"/>
      <c r="AU34" s="77" t="s">
        <v>54</v>
      </c>
    </row>
    <row r="35" spans="1:47" s="214" customFormat="1" x14ac:dyDescent="0.25">
      <c r="A35" s="228" t="s">
        <v>55</v>
      </c>
      <c r="B35" s="222" t="s">
        <v>24</v>
      </c>
      <c r="C35" s="229"/>
      <c r="D35" s="229"/>
      <c r="E35" s="325">
        <v>3.6400000000000002E-2</v>
      </c>
      <c r="F35" s="239">
        <v>0.05</v>
      </c>
      <c r="G35" s="231">
        <v>0.05</v>
      </c>
      <c r="H35" s="232">
        <v>6.6000000000000003E-2</v>
      </c>
      <c r="I35" s="229"/>
      <c r="J35" s="229"/>
      <c r="K35" s="229"/>
      <c r="L35" s="233"/>
      <c r="M35" s="258">
        <v>0.43830000000000002</v>
      </c>
      <c r="N35" s="229"/>
      <c r="O35" s="229"/>
      <c r="P35" s="229"/>
      <c r="Q35" s="233"/>
      <c r="R35" s="258">
        <v>0.2273</v>
      </c>
      <c r="S35" s="229"/>
      <c r="T35" s="229"/>
      <c r="U35" s="229"/>
      <c r="V35" s="233"/>
      <c r="W35" s="259">
        <v>4.585</v>
      </c>
      <c r="X35" s="229"/>
      <c r="Y35" s="229"/>
      <c r="Z35" s="229"/>
      <c r="AA35" s="233"/>
      <c r="AB35" s="258">
        <v>8.6999999999999994E-3</v>
      </c>
      <c r="AC35" s="229"/>
      <c r="AD35" s="229"/>
      <c r="AE35" s="229"/>
      <c r="AF35" s="233"/>
      <c r="AG35" s="306"/>
      <c r="AH35" s="298"/>
      <c r="AI35" s="298"/>
      <c r="AJ35" s="298"/>
      <c r="AK35" s="299"/>
      <c r="AL35" s="258">
        <v>7.9000000000000008E-3</v>
      </c>
      <c r="AM35" s="229"/>
      <c r="AN35" s="229"/>
      <c r="AO35" s="229" t="s">
        <v>15</v>
      </c>
      <c r="AP35" s="233"/>
      <c r="AU35" s="77" t="s">
        <v>55</v>
      </c>
    </row>
    <row r="36" spans="1:47" s="214" customFormat="1" x14ac:dyDescent="0.25">
      <c r="A36" s="228" t="s">
        <v>56</v>
      </c>
      <c r="B36" s="222" t="s">
        <v>24</v>
      </c>
      <c r="C36" s="229"/>
      <c r="D36" s="229"/>
      <c r="E36" s="325">
        <v>1.0999999999999999E-2</v>
      </c>
      <c r="F36" s="239" t="s">
        <v>22</v>
      </c>
      <c r="G36" s="231">
        <v>0.1</v>
      </c>
      <c r="H36" s="232">
        <v>2E-3</v>
      </c>
      <c r="I36" s="229" t="s">
        <v>25</v>
      </c>
      <c r="J36" s="229"/>
      <c r="K36" s="229"/>
      <c r="L36" s="233"/>
      <c r="M36" s="259">
        <v>4.0000000000000001E-3</v>
      </c>
      <c r="N36" s="223"/>
      <c r="O36" s="229"/>
      <c r="P36" s="229"/>
      <c r="Q36" s="233"/>
      <c r="R36" s="259">
        <v>4.0000000000000001E-3</v>
      </c>
      <c r="S36" s="223"/>
      <c r="T36" s="229"/>
      <c r="U36" s="229"/>
      <c r="V36" s="233"/>
      <c r="W36" s="259">
        <v>2E-3</v>
      </c>
      <c r="X36" s="223" t="s">
        <v>25</v>
      </c>
      <c r="Y36" s="229"/>
      <c r="Z36" s="229"/>
      <c r="AA36" s="233"/>
      <c r="AB36" s="259">
        <v>5.0000000000000001E-3</v>
      </c>
      <c r="AC36" s="223"/>
      <c r="AD36" s="229"/>
      <c r="AE36" s="229"/>
      <c r="AF36" s="233"/>
      <c r="AG36" s="301"/>
      <c r="AH36" s="298"/>
      <c r="AI36" s="298"/>
      <c r="AJ36" s="298"/>
      <c r="AK36" s="299"/>
      <c r="AL36" s="259">
        <v>2E-3</v>
      </c>
      <c r="AM36" s="223" t="s">
        <v>25</v>
      </c>
      <c r="AN36" s="229"/>
      <c r="AO36" s="229"/>
      <c r="AP36" s="233"/>
      <c r="AU36" s="77" t="s">
        <v>56</v>
      </c>
    </row>
    <row r="37" spans="1:47" s="214" customFormat="1" x14ac:dyDescent="0.25">
      <c r="A37" s="228" t="s">
        <v>57</v>
      </c>
      <c r="B37" s="222" t="s">
        <v>24</v>
      </c>
      <c r="C37" s="229"/>
      <c r="D37" s="229"/>
      <c r="E37" s="325">
        <v>1E-3</v>
      </c>
      <c r="F37" s="230">
        <v>0.05</v>
      </c>
      <c r="G37" s="231">
        <v>0.01</v>
      </c>
      <c r="H37" s="261">
        <v>2.5000000000000001E-4</v>
      </c>
      <c r="I37" s="229" t="s">
        <v>25</v>
      </c>
      <c r="J37" s="229"/>
      <c r="K37" s="229"/>
      <c r="L37" s="233"/>
      <c r="M37" s="255">
        <v>2.5000000000000001E-4</v>
      </c>
      <c r="N37" s="223" t="s">
        <v>25</v>
      </c>
      <c r="O37" s="229"/>
      <c r="P37" s="229"/>
      <c r="Q37" s="233"/>
      <c r="R37" s="255">
        <v>2.5000000000000001E-4</v>
      </c>
      <c r="S37" s="229" t="s">
        <v>25</v>
      </c>
      <c r="T37" s="229"/>
      <c r="U37" s="229"/>
      <c r="V37" s="233"/>
      <c r="W37" s="255">
        <v>1.48E-3</v>
      </c>
      <c r="X37" s="229"/>
      <c r="Y37" s="229"/>
      <c r="Z37" s="229"/>
      <c r="AA37" s="233"/>
      <c r="AB37" s="255">
        <v>2.5000000000000001E-4</v>
      </c>
      <c r="AC37" s="229" t="s">
        <v>25</v>
      </c>
      <c r="AD37" s="229"/>
      <c r="AE37" s="229"/>
      <c r="AF37" s="233"/>
      <c r="AG37" s="307"/>
      <c r="AH37" s="298"/>
      <c r="AI37" s="298"/>
      <c r="AJ37" s="298"/>
      <c r="AK37" s="299"/>
      <c r="AL37" s="255">
        <v>2.5000000000000001E-4</v>
      </c>
      <c r="AM37" s="229" t="s">
        <v>25</v>
      </c>
      <c r="AN37" s="229"/>
      <c r="AO37" s="229"/>
      <c r="AP37" s="233"/>
      <c r="AU37" s="77" t="s">
        <v>57</v>
      </c>
    </row>
    <row r="38" spans="1:47" s="214" customFormat="1" x14ac:dyDescent="0.25">
      <c r="A38" s="228" t="s">
        <v>58</v>
      </c>
      <c r="B38" s="222" t="s">
        <v>24</v>
      </c>
      <c r="C38" s="229"/>
      <c r="D38" s="229"/>
      <c r="E38" s="325">
        <v>8.9999999999999998E-4</v>
      </c>
      <c r="F38" s="239">
        <v>0.1</v>
      </c>
      <c r="G38" s="231">
        <v>0.05</v>
      </c>
      <c r="H38" s="261">
        <v>5.0000000000000002E-5</v>
      </c>
      <c r="I38" s="229" t="s">
        <v>25</v>
      </c>
      <c r="J38" s="229"/>
      <c r="K38" s="229"/>
      <c r="L38" s="233"/>
      <c r="M38" s="255">
        <v>5.0000000000000002E-5</v>
      </c>
      <c r="N38" s="223" t="s">
        <v>25</v>
      </c>
      <c r="O38" s="229"/>
      <c r="P38" s="229"/>
      <c r="Q38" s="233"/>
      <c r="R38" s="255">
        <v>5.0000000000000002E-5</v>
      </c>
      <c r="S38" s="223" t="s">
        <v>25</v>
      </c>
      <c r="T38" s="229"/>
      <c r="U38" s="229"/>
      <c r="V38" s="233"/>
      <c r="W38" s="255">
        <v>5.0000000000000002E-5</v>
      </c>
      <c r="X38" s="223" t="s">
        <v>25</v>
      </c>
      <c r="Y38" s="229"/>
      <c r="Z38" s="229"/>
      <c r="AA38" s="233"/>
      <c r="AB38" s="255">
        <v>5.0000000000000002E-5</v>
      </c>
      <c r="AC38" s="223" t="s">
        <v>25</v>
      </c>
      <c r="AD38" s="229"/>
      <c r="AE38" s="229"/>
      <c r="AF38" s="233"/>
      <c r="AG38" s="307"/>
      <c r="AH38" s="298"/>
      <c r="AI38" s="298"/>
      <c r="AJ38" s="298"/>
      <c r="AK38" s="299"/>
      <c r="AL38" s="255">
        <v>1.6000000000000001E-4</v>
      </c>
      <c r="AM38" s="223"/>
      <c r="AN38" s="229"/>
      <c r="AO38" s="229"/>
      <c r="AP38" s="233"/>
      <c r="AU38" s="77" t="s">
        <v>58</v>
      </c>
    </row>
    <row r="39" spans="1:47" s="214" customFormat="1" x14ac:dyDescent="0.25">
      <c r="A39" s="228" t="s">
        <v>59</v>
      </c>
      <c r="B39" s="222" t="s">
        <v>24</v>
      </c>
      <c r="C39" s="229"/>
      <c r="D39" s="229"/>
      <c r="E39" s="325">
        <v>1E-3</v>
      </c>
      <c r="F39" s="239">
        <v>2E-3</v>
      </c>
      <c r="G39" s="231">
        <v>2E-3</v>
      </c>
      <c r="H39" s="254">
        <v>1.7E-5</v>
      </c>
      <c r="I39" s="229"/>
      <c r="J39" s="229"/>
      <c r="K39" s="229"/>
      <c r="L39" s="233"/>
      <c r="M39" s="255">
        <v>1.0000000000000001E-5</v>
      </c>
      <c r="N39" s="223" t="s">
        <v>25</v>
      </c>
      <c r="O39" s="229"/>
      <c r="P39" s="229"/>
      <c r="Q39" s="233"/>
      <c r="R39" s="255">
        <v>1.0000000000000001E-5</v>
      </c>
      <c r="S39" s="223" t="s">
        <v>25</v>
      </c>
      <c r="T39" s="229"/>
      <c r="U39" s="229"/>
      <c r="V39" s="233"/>
      <c r="W39" s="255">
        <v>1.0000000000000001E-5</v>
      </c>
      <c r="X39" s="223" t="s">
        <v>25</v>
      </c>
      <c r="Y39" s="229"/>
      <c r="Z39" s="229"/>
      <c r="AA39" s="233"/>
      <c r="AB39" s="256">
        <v>2.4000000000000001E-5</v>
      </c>
      <c r="AC39" s="223"/>
      <c r="AD39" s="229"/>
      <c r="AE39" s="229"/>
      <c r="AF39" s="233"/>
      <c r="AG39" s="307"/>
      <c r="AH39" s="298"/>
      <c r="AI39" s="298"/>
      <c r="AJ39" s="298"/>
      <c r="AK39" s="299"/>
      <c r="AL39" s="255">
        <v>1.0000000000000001E-5</v>
      </c>
      <c r="AM39" s="223" t="s">
        <v>25</v>
      </c>
      <c r="AN39" s="229"/>
      <c r="AO39" s="229"/>
      <c r="AP39" s="233"/>
      <c r="AU39" s="77" t="s">
        <v>59</v>
      </c>
    </row>
    <row r="40" spans="1:47" s="214" customFormat="1" x14ac:dyDescent="0.25">
      <c r="A40" s="228" t="s">
        <v>60</v>
      </c>
      <c r="B40" s="222" t="s">
        <v>24</v>
      </c>
      <c r="C40" s="229"/>
      <c r="D40" s="229"/>
      <c r="E40" s="325">
        <v>8.0000000000000002E-3</v>
      </c>
      <c r="F40" s="239" t="s">
        <v>22</v>
      </c>
      <c r="G40" s="231" t="s">
        <v>22</v>
      </c>
      <c r="H40" s="234">
        <v>0.01</v>
      </c>
      <c r="I40" s="229" t="s">
        <v>25</v>
      </c>
      <c r="J40" s="229"/>
      <c r="K40" s="229"/>
      <c r="L40" s="233"/>
      <c r="M40" s="234">
        <v>0.01</v>
      </c>
      <c r="N40" s="223" t="s">
        <v>25</v>
      </c>
      <c r="O40" s="229"/>
      <c r="P40" s="229"/>
      <c r="Q40" s="233"/>
      <c r="R40" s="234">
        <v>0.01</v>
      </c>
      <c r="S40" s="223" t="s">
        <v>25</v>
      </c>
      <c r="T40" s="229"/>
      <c r="U40" s="229"/>
      <c r="V40" s="233"/>
      <c r="W40" s="234">
        <v>0.01</v>
      </c>
      <c r="X40" s="223" t="s">
        <v>25</v>
      </c>
      <c r="Y40" s="229"/>
      <c r="Z40" s="229"/>
      <c r="AA40" s="233"/>
      <c r="AB40" s="234">
        <v>0.01</v>
      </c>
      <c r="AC40" s="223" t="s">
        <v>25</v>
      </c>
      <c r="AD40" s="229"/>
      <c r="AE40" s="229"/>
      <c r="AF40" s="233"/>
      <c r="AG40" s="300"/>
      <c r="AH40" s="298"/>
      <c r="AI40" s="298"/>
      <c r="AJ40" s="298"/>
      <c r="AK40" s="299"/>
      <c r="AL40" s="234">
        <v>0.01</v>
      </c>
      <c r="AM40" s="223" t="s">
        <v>25</v>
      </c>
      <c r="AN40" s="229"/>
      <c r="AO40" s="229"/>
      <c r="AP40" s="233"/>
      <c r="AU40" s="77" t="s">
        <v>60</v>
      </c>
    </row>
    <row r="41" spans="1:47" s="214" customFormat="1" ht="15.75" thickBot="1" x14ac:dyDescent="0.3">
      <c r="A41" s="243" t="s">
        <v>61</v>
      </c>
      <c r="B41" s="222" t="s">
        <v>24</v>
      </c>
      <c r="C41" s="244"/>
      <c r="D41" s="244"/>
      <c r="E41" s="328">
        <v>3.5999999999999997E-2</v>
      </c>
      <c r="F41" s="245">
        <v>5</v>
      </c>
      <c r="G41" s="246">
        <v>5</v>
      </c>
      <c r="H41" s="262">
        <v>2E-3</v>
      </c>
      <c r="I41" s="263" t="s">
        <v>25</v>
      </c>
      <c r="J41" s="263"/>
      <c r="K41" s="263"/>
      <c r="L41" s="264"/>
      <c r="M41" s="265">
        <v>3.0000000000000001E-3</v>
      </c>
      <c r="N41" s="244"/>
      <c r="O41" s="244"/>
      <c r="P41" s="244"/>
      <c r="Q41" s="248"/>
      <c r="R41" s="265">
        <v>5.0000000000000001E-3</v>
      </c>
      <c r="S41" s="229"/>
      <c r="T41" s="244"/>
      <c r="U41" s="244"/>
      <c r="V41" s="248"/>
      <c r="W41" s="265">
        <v>2E-3</v>
      </c>
      <c r="X41" s="244" t="s">
        <v>25</v>
      </c>
      <c r="Y41" s="244"/>
      <c r="Z41" s="244"/>
      <c r="AA41" s="248"/>
      <c r="AB41" s="265">
        <v>2E-3</v>
      </c>
      <c r="AC41" s="244"/>
      <c r="AD41" s="244"/>
      <c r="AE41" s="244"/>
      <c r="AF41" s="248"/>
      <c r="AG41" s="308"/>
      <c r="AH41" s="303"/>
      <c r="AI41" s="303"/>
      <c r="AJ41" s="303"/>
      <c r="AK41" s="304"/>
      <c r="AL41" s="265">
        <v>2E-3</v>
      </c>
      <c r="AM41" s="244" t="s">
        <v>25</v>
      </c>
      <c r="AN41" s="244"/>
      <c r="AO41" s="244"/>
      <c r="AP41" s="248"/>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222"/>
      <c r="AO43" s="222"/>
      <c r="AP43" s="272"/>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row>
    <row r="46" spans="1:4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row>
    <row r="50" spans="1:46" x14ac:dyDescent="0.25">
      <c r="A50" s="228" t="s">
        <v>71</v>
      </c>
      <c r="B50" s="222" t="s">
        <v>202</v>
      </c>
      <c r="C50" s="229"/>
      <c r="D50" s="229"/>
      <c r="E50" s="223" t="s">
        <v>202</v>
      </c>
      <c r="F50" s="239">
        <v>0.2</v>
      </c>
      <c r="G50" s="231" t="s">
        <v>22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271">
        <v>5</v>
      </c>
      <c r="AM50" s="229" t="s">
        <v>25</v>
      </c>
      <c r="AN50" s="267"/>
      <c r="AO50" s="267"/>
      <c r="AP50" s="273"/>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271">
        <v>0.5</v>
      </c>
      <c r="AM53" s="229" t="s">
        <v>25</v>
      </c>
      <c r="AN53" s="267"/>
      <c r="AO53" s="267"/>
      <c r="AP53" s="273"/>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271">
        <v>0.6</v>
      </c>
      <c r="AM54" s="229" t="s">
        <v>25</v>
      </c>
      <c r="AN54" s="267"/>
      <c r="AO54" s="267"/>
      <c r="AP54" s="273"/>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row>
    <row r="56" spans="1:4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111" t="s">
        <v>77</v>
      </c>
      <c r="AT56" s="214"/>
    </row>
    <row r="57" spans="1:4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111" t="s">
        <v>78</v>
      </c>
      <c r="AT57" s="214"/>
    </row>
    <row r="58" spans="1:4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111" t="s">
        <v>79</v>
      </c>
      <c r="AT58" s="214"/>
    </row>
    <row r="59" spans="1:4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111" t="s">
        <v>80</v>
      </c>
      <c r="AT59" s="214"/>
    </row>
    <row r="60" spans="1:4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0.53</v>
      </c>
      <c r="X60" s="229"/>
      <c r="Y60" s="267"/>
      <c r="Z60" s="267"/>
      <c r="AA60" s="273"/>
      <c r="AB60" s="271">
        <v>0.01</v>
      </c>
      <c r="AC60" s="229" t="s">
        <v>25</v>
      </c>
      <c r="AD60" s="267"/>
      <c r="AE60" s="267"/>
      <c r="AF60" s="273"/>
      <c r="AG60" s="309"/>
      <c r="AH60" s="298"/>
      <c r="AI60" s="310"/>
      <c r="AJ60" s="310"/>
      <c r="AK60" s="311"/>
      <c r="AL60" s="271">
        <v>0.01</v>
      </c>
      <c r="AM60" s="229" t="s">
        <v>25</v>
      </c>
      <c r="AN60" s="267"/>
      <c r="AO60" s="267"/>
      <c r="AP60" s="273"/>
      <c r="AR60" s="123" t="s">
        <v>81</v>
      </c>
      <c r="AT60" s="214"/>
    </row>
    <row r="61" spans="1:4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111" t="s">
        <v>82</v>
      </c>
      <c r="AT61" s="214"/>
    </row>
    <row r="62" spans="1:4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271">
        <v>0.3</v>
      </c>
      <c r="AM62" s="229" t="s">
        <v>25</v>
      </c>
      <c r="AN62" s="267"/>
      <c r="AO62" s="267"/>
      <c r="AP62" s="273"/>
      <c r="AR62" s="111" t="s">
        <v>83</v>
      </c>
      <c r="AT62" s="214"/>
    </row>
    <row r="63" spans="1:4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111" t="s">
        <v>84</v>
      </c>
      <c r="AT63" s="214"/>
    </row>
    <row r="64" spans="1:4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111" t="s">
        <v>85</v>
      </c>
      <c r="AT64" s="214"/>
    </row>
    <row r="65" spans="1:4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111" t="s">
        <v>86</v>
      </c>
      <c r="AT65" s="214"/>
    </row>
    <row r="66" spans="1:4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271">
        <v>0.3</v>
      </c>
      <c r="AM66" s="229" t="s">
        <v>25</v>
      </c>
      <c r="AN66" s="267"/>
      <c r="AO66" s="267"/>
      <c r="AP66" s="273"/>
      <c r="AR66" s="111" t="s">
        <v>87</v>
      </c>
      <c r="AT66" s="214"/>
    </row>
    <row r="67" spans="1:4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t="s">
        <v>233</v>
      </c>
      <c r="AA67" s="273"/>
      <c r="AB67" s="278">
        <v>0.2</v>
      </c>
      <c r="AC67" s="229" t="s">
        <v>25</v>
      </c>
      <c r="AD67" s="267"/>
      <c r="AE67" s="267"/>
      <c r="AF67" s="273"/>
      <c r="AG67" s="312"/>
      <c r="AH67" s="298"/>
      <c r="AI67" s="310"/>
      <c r="AJ67" s="310"/>
      <c r="AK67" s="311"/>
      <c r="AL67" s="278">
        <v>0.2</v>
      </c>
      <c r="AM67" s="229" t="s">
        <v>25</v>
      </c>
      <c r="AN67" s="267"/>
      <c r="AO67" s="267"/>
      <c r="AP67" s="273"/>
      <c r="AR67" s="111" t="s">
        <v>88</v>
      </c>
      <c r="AT67" s="214"/>
    </row>
    <row r="68" spans="1:4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312"/>
      <c r="AH68" s="298"/>
      <c r="AI68" s="310"/>
      <c r="AJ68" s="310"/>
      <c r="AK68" s="311"/>
      <c r="AL68" s="237">
        <v>0.5</v>
      </c>
      <c r="AM68" s="229" t="s">
        <v>25</v>
      </c>
      <c r="AN68" s="267"/>
      <c r="AO68" s="267"/>
      <c r="AP68" s="273"/>
      <c r="AR68" s="123" t="s">
        <v>89</v>
      </c>
      <c r="AT68" s="214"/>
    </row>
    <row r="69" spans="1:4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97"/>
      <c r="AH69" s="298"/>
      <c r="AI69" s="310"/>
      <c r="AJ69" s="310"/>
      <c r="AK69" s="311"/>
      <c r="AL69" s="236">
        <v>1</v>
      </c>
      <c r="AM69" s="229" t="s">
        <v>25</v>
      </c>
      <c r="AN69" s="267"/>
      <c r="AO69" s="267"/>
      <c r="AP69" s="273"/>
      <c r="AR69" s="111" t="s">
        <v>90</v>
      </c>
      <c r="AT69" s="214"/>
    </row>
    <row r="70" spans="1:46" x14ac:dyDescent="0.25">
      <c r="A70" s="228" t="s">
        <v>91</v>
      </c>
      <c r="B70" s="222" t="s">
        <v>24</v>
      </c>
      <c r="C70" s="229"/>
      <c r="D70" s="229"/>
      <c r="E70" s="329">
        <v>2.1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97"/>
      <c r="AH70" s="298"/>
      <c r="AI70" s="310"/>
      <c r="AJ70" s="310"/>
      <c r="AK70" s="311"/>
      <c r="AL70" s="236">
        <v>1</v>
      </c>
      <c r="AM70" s="229" t="s">
        <v>25</v>
      </c>
      <c r="AN70" s="267"/>
      <c r="AO70" s="267"/>
      <c r="AP70" s="273"/>
      <c r="AR70" s="111" t="s">
        <v>91</v>
      </c>
      <c r="AT70" s="214"/>
    </row>
    <row r="71" spans="1:4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97"/>
      <c r="AH71" s="298"/>
      <c r="AI71" s="310"/>
      <c r="AJ71" s="310"/>
      <c r="AK71" s="311"/>
      <c r="AL71" s="236">
        <v>1</v>
      </c>
      <c r="AM71" s="229" t="s">
        <v>25</v>
      </c>
      <c r="AN71" s="267"/>
      <c r="AO71" s="267"/>
      <c r="AP71" s="273"/>
      <c r="AR71" s="111" t="s">
        <v>92</v>
      </c>
      <c r="AT71" s="214"/>
    </row>
    <row r="72" spans="1:46" x14ac:dyDescent="0.25">
      <c r="A72" s="228" t="s">
        <v>93</v>
      </c>
      <c r="B72" s="222" t="s">
        <v>24</v>
      </c>
      <c r="C72" s="229"/>
      <c r="D72" s="229"/>
      <c r="E72" s="322">
        <v>1</v>
      </c>
      <c r="F72" s="239">
        <v>70</v>
      </c>
      <c r="G72" s="231" t="s">
        <v>22</v>
      </c>
      <c r="H72" s="237">
        <v>0.2</v>
      </c>
      <c r="I72" s="229" t="s">
        <v>25</v>
      </c>
      <c r="J72" s="267"/>
      <c r="K72" s="267"/>
      <c r="L72" s="273"/>
      <c r="M72" s="237">
        <v>0.2</v>
      </c>
      <c r="N72" s="229" t="s">
        <v>25</v>
      </c>
      <c r="O72" s="267"/>
      <c r="P72" s="267"/>
      <c r="Q72" s="273"/>
      <c r="R72" s="237">
        <v>0.2</v>
      </c>
      <c r="S72" s="229" t="s">
        <v>25</v>
      </c>
      <c r="T72" s="267"/>
      <c r="U72" s="267"/>
      <c r="V72" s="273"/>
      <c r="W72" s="237">
        <v>0.2</v>
      </c>
      <c r="X72" s="229" t="s">
        <v>25</v>
      </c>
      <c r="Y72" s="267"/>
      <c r="Z72" s="267"/>
      <c r="AA72" s="273"/>
      <c r="AB72" s="237">
        <v>0.2</v>
      </c>
      <c r="AC72" s="229" t="s">
        <v>25</v>
      </c>
      <c r="AD72" s="267"/>
      <c r="AE72" s="267"/>
      <c r="AF72" s="273"/>
      <c r="AG72" s="312"/>
      <c r="AH72" s="298"/>
      <c r="AI72" s="310"/>
      <c r="AJ72" s="310"/>
      <c r="AK72" s="311"/>
      <c r="AL72" s="237">
        <v>0.2</v>
      </c>
      <c r="AM72" s="229" t="s">
        <v>25</v>
      </c>
      <c r="AN72" s="267"/>
      <c r="AO72" s="267"/>
      <c r="AP72" s="273"/>
      <c r="AR72" s="123" t="s">
        <v>93</v>
      </c>
      <c r="AT72" s="214"/>
    </row>
    <row r="73" spans="1:46"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279">
        <v>0.2</v>
      </c>
      <c r="AM73" s="229" t="s">
        <v>25</v>
      </c>
      <c r="AN73" s="267"/>
      <c r="AO73" s="267"/>
      <c r="AP73" s="273"/>
      <c r="AR73" s="123" t="s">
        <v>94</v>
      </c>
      <c r="AT73" s="214"/>
    </row>
    <row r="74" spans="1:4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300"/>
      <c r="AH74" s="298"/>
      <c r="AI74" s="310"/>
      <c r="AJ74" s="310"/>
      <c r="AK74" s="311"/>
      <c r="AL74" s="234">
        <v>0.01</v>
      </c>
      <c r="AM74" s="229" t="s">
        <v>25</v>
      </c>
      <c r="AN74" s="267"/>
      <c r="AO74" s="267"/>
      <c r="AP74" s="273"/>
      <c r="AR74" s="123" t="s">
        <v>95</v>
      </c>
      <c r="AT74" s="214"/>
    </row>
    <row r="75" spans="1:4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280">
        <v>1</v>
      </c>
      <c r="AM75" s="229" t="s">
        <v>25</v>
      </c>
      <c r="AN75" s="267"/>
      <c r="AO75" s="267"/>
      <c r="AP75" s="273"/>
      <c r="AR75" s="111" t="s">
        <v>96</v>
      </c>
      <c r="AT75" s="214"/>
    </row>
    <row r="76" spans="1:4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97"/>
      <c r="AH76" s="298"/>
      <c r="AI76" s="310"/>
      <c r="AJ76" s="310"/>
      <c r="AK76" s="311"/>
      <c r="AL76" s="236">
        <v>1</v>
      </c>
      <c r="AM76" s="229" t="s">
        <v>25</v>
      </c>
      <c r="AN76" s="267"/>
      <c r="AO76" s="267"/>
      <c r="AP76" s="273"/>
      <c r="AR76" s="123" t="s">
        <v>97</v>
      </c>
      <c r="AT76" s="214"/>
    </row>
    <row r="77" spans="1:4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97"/>
      <c r="AH77" s="298"/>
      <c r="AI77" s="310"/>
      <c r="AJ77" s="310"/>
      <c r="AK77" s="311"/>
      <c r="AL77" s="236">
        <v>1</v>
      </c>
      <c r="AM77" s="229" t="s">
        <v>25</v>
      </c>
      <c r="AN77" s="267"/>
      <c r="AO77" s="267"/>
      <c r="AP77" s="273"/>
      <c r="AR77" s="123" t="s">
        <v>98</v>
      </c>
      <c r="AT77" s="214"/>
    </row>
    <row r="78" spans="1:4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97"/>
      <c r="AH78" s="298"/>
      <c r="AI78" s="310"/>
      <c r="AJ78" s="310"/>
      <c r="AK78" s="311"/>
      <c r="AL78" s="236">
        <v>2</v>
      </c>
      <c r="AM78" s="229" t="s">
        <v>25</v>
      </c>
      <c r="AN78" s="267"/>
      <c r="AO78" s="267"/>
      <c r="AP78" s="273"/>
      <c r="AR78" s="111" t="s">
        <v>99</v>
      </c>
      <c r="AT78" s="214"/>
    </row>
    <row r="79" spans="1:46" x14ac:dyDescent="0.25">
      <c r="A79" s="228" t="s">
        <v>100</v>
      </c>
      <c r="B79" s="222" t="s">
        <v>24</v>
      </c>
      <c r="C79" s="229"/>
      <c r="D79" s="229"/>
      <c r="E79" s="329">
        <v>1.2</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97"/>
      <c r="AH79" s="298"/>
      <c r="AI79" s="310"/>
      <c r="AJ79" s="310"/>
      <c r="AK79" s="311"/>
      <c r="AL79" s="236">
        <v>1</v>
      </c>
      <c r="AM79" s="229" t="s">
        <v>25</v>
      </c>
      <c r="AN79" s="267"/>
      <c r="AO79" s="267"/>
      <c r="AP79" s="273"/>
      <c r="AR79" s="123" t="s">
        <v>100</v>
      </c>
      <c r="AT79" s="214"/>
    </row>
    <row r="80" spans="1:4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97"/>
      <c r="AH80" s="298"/>
      <c r="AI80" s="310"/>
      <c r="AJ80" s="310"/>
      <c r="AK80" s="311"/>
      <c r="AL80" s="236">
        <v>1</v>
      </c>
      <c r="AM80" s="229" t="s">
        <v>25</v>
      </c>
      <c r="AN80" s="267"/>
      <c r="AO80" s="267"/>
      <c r="AP80" s="273"/>
      <c r="AR80" s="111" t="s">
        <v>101</v>
      </c>
      <c r="AT80" s="214"/>
    </row>
    <row r="81" spans="1:4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312"/>
      <c r="AH81" s="298"/>
      <c r="AI81" s="310"/>
      <c r="AJ81" s="310"/>
      <c r="AK81" s="311"/>
      <c r="AL81" s="237">
        <v>0.8</v>
      </c>
      <c r="AM81" s="229" t="s">
        <v>25</v>
      </c>
      <c r="AN81" s="267"/>
      <c r="AO81" s="267"/>
      <c r="AP81" s="273"/>
      <c r="AR81" s="111" t="s">
        <v>102</v>
      </c>
      <c r="AT81" s="214"/>
    </row>
    <row r="82" spans="1:46" x14ac:dyDescent="0.25">
      <c r="A82" s="228" t="s">
        <v>103</v>
      </c>
      <c r="B82" s="222" t="s">
        <v>24</v>
      </c>
      <c r="C82" s="229"/>
      <c r="D82" s="229"/>
      <c r="E82" s="322">
        <v>1.4</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97"/>
      <c r="AH82" s="298"/>
      <c r="AI82" s="310"/>
      <c r="AJ82" s="310"/>
      <c r="AK82" s="311"/>
      <c r="AL82" s="236">
        <v>1</v>
      </c>
      <c r="AM82" s="229" t="s">
        <v>25</v>
      </c>
      <c r="AN82" s="267"/>
      <c r="AO82" s="267"/>
      <c r="AP82" s="273"/>
      <c r="AR82" s="111" t="s">
        <v>103</v>
      </c>
      <c r="AT82" s="214"/>
    </row>
    <row r="83" spans="1:4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97"/>
      <c r="AH83" s="298"/>
      <c r="AI83" s="310"/>
      <c r="AJ83" s="310"/>
      <c r="AK83" s="311"/>
      <c r="AL83" s="236">
        <v>1</v>
      </c>
      <c r="AM83" s="229" t="s">
        <v>25</v>
      </c>
      <c r="AN83" s="267"/>
      <c r="AO83" s="267"/>
      <c r="AP83" s="273"/>
      <c r="AR83" s="123" t="s">
        <v>104</v>
      </c>
      <c r="AT83" s="214"/>
    </row>
    <row r="84" spans="1:4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312"/>
      <c r="AH84" s="298"/>
      <c r="AI84" s="310"/>
      <c r="AJ84" s="310"/>
      <c r="AK84" s="311"/>
      <c r="AL84" s="237">
        <v>0.2</v>
      </c>
      <c r="AM84" s="229" t="s">
        <v>25</v>
      </c>
      <c r="AN84" s="267"/>
      <c r="AO84" s="267"/>
      <c r="AP84" s="273"/>
      <c r="AR84" s="123" t="s">
        <v>105</v>
      </c>
      <c r="AT84" s="214"/>
    </row>
    <row r="85" spans="1:46" x14ac:dyDescent="0.25">
      <c r="A85" s="228" t="s">
        <v>106</v>
      </c>
      <c r="B85" s="222" t="s">
        <v>24</v>
      </c>
      <c r="C85" s="229"/>
      <c r="D85" s="229"/>
      <c r="E85" s="322">
        <v>5</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97"/>
      <c r="AH85" s="298"/>
      <c r="AI85" s="310"/>
      <c r="AJ85" s="310"/>
      <c r="AK85" s="311"/>
      <c r="AL85" s="236">
        <v>5</v>
      </c>
      <c r="AM85" s="229" t="s">
        <v>25</v>
      </c>
      <c r="AN85" s="267"/>
      <c r="AO85" s="267"/>
      <c r="AP85" s="273"/>
      <c r="AR85" s="123" t="s">
        <v>106</v>
      </c>
      <c r="AT85" s="214"/>
    </row>
    <row r="86" spans="1:4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97"/>
      <c r="AH86" s="298"/>
      <c r="AI86" s="310"/>
      <c r="AJ86" s="310"/>
      <c r="AK86" s="311"/>
      <c r="AL86" s="236">
        <v>1</v>
      </c>
      <c r="AM86" s="229" t="s">
        <v>25</v>
      </c>
      <c r="AN86" s="267"/>
      <c r="AO86" s="267"/>
      <c r="AP86" s="273"/>
      <c r="AR86" s="123" t="s">
        <v>107</v>
      </c>
      <c r="AT86" s="214"/>
    </row>
    <row r="87" spans="1:4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97"/>
      <c r="AH87" s="298"/>
      <c r="AI87" s="310"/>
      <c r="AJ87" s="310"/>
      <c r="AK87" s="311"/>
      <c r="AL87" s="236">
        <v>1</v>
      </c>
      <c r="AM87" s="229" t="s">
        <v>25</v>
      </c>
      <c r="AN87" s="267"/>
      <c r="AO87" s="267"/>
      <c r="AP87" s="273"/>
      <c r="AR87" s="111" t="s">
        <v>108</v>
      </c>
      <c r="AT87" s="214"/>
    </row>
    <row r="88" spans="1:4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97"/>
      <c r="AH88" s="298"/>
      <c r="AI88" s="310"/>
      <c r="AJ88" s="310"/>
      <c r="AK88" s="311"/>
      <c r="AL88" s="236">
        <v>5</v>
      </c>
      <c r="AM88" s="229" t="s">
        <v>25</v>
      </c>
      <c r="AN88" s="267"/>
      <c r="AO88" s="267"/>
      <c r="AP88" s="273"/>
      <c r="AR88" s="111" t="s">
        <v>109</v>
      </c>
      <c r="AT88" s="214"/>
    </row>
    <row r="89" spans="1:46"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283">
        <v>0.01</v>
      </c>
      <c r="S89" s="263" t="s">
        <v>25</v>
      </c>
      <c r="T89" s="275"/>
      <c r="U89" s="275"/>
      <c r="V89" s="276"/>
      <c r="W89" s="283">
        <v>0.01</v>
      </c>
      <c r="X89" s="263" t="s">
        <v>25</v>
      </c>
      <c r="Y89" s="275"/>
      <c r="Z89" s="275"/>
      <c r="AA89" s="276"/>
      <c r="AB89" s="283">
        <v>0.01</v>
      </c>
      <c r="AC89" s="263" t="s">
        <v>25</v>
      </c>
      <c r="AD89" s="275"/>
      <c r="AE89" s="275"/>
      <c r="AF89" s="276"/>
      <c r="AG89" s="315"/>
      <c r="AH89" s="303"/>
      <c r="AI89" s="316"/>
      <c r="AJ89" s="316"/>
      <c r="AK89" s="317"/>
      <c r="AL89" s="283">
        <v>0.01</v>
      </c>
      <c r="AM89" s="263" t="s">
        <v>25</v>
      </c>
      <c r="AN89" s="275"/>
      <c r="AO89" s="275"/>
      <c r="AP89" s="276"/>
      <c r="AR89" s="130" t="s">
        <v>110</v>
      </c>
      <c r="AT89" s="214"/>
    </row>
    <row r="90" spans="1:4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6" ht="12.95" customHeight="1" x14ac:dyDescent="0.25">
      <c r="A93" s="139" t="s">
        <v>199</v>
      </c>
      <c r="B93" s="285"/>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6" ht="12.95" customHeight="1" x14ac:dyDescent="0.25">
      <c r="A94" s="139" t="s">
        <v>200</v>
      </c>
      <c r="B94" s="285"/>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6"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6" x14ac:dyDescent="0.25">
      <c r="A96" s="139"/>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266"/>
      <c r="AQ1048558"/>
      <c r="AR1048558"/>
      <c r="AS1048558"/>
      <c r="AT1048558"/>
      <c r="AU1048558"/>
      <c r="AV1048558"/>
      <c r="AW1048558"/>
      <c r="AX1048558"/>
      <c r="AY1048558"/>
      <c r="AZ1048558"/>
      <c r="BA1048558"/>
      <c r="BB1048558"/>
      <c r="BC1048558"/>
      <c r="BD1048558"/>
    </row>
  </sheetData>
  <mergeCells count="25">
    <mergeCell ref="A1:AP1"/>
    <mergeCell ref="A2:AP2"/>
    <mergeCell ref="B4:B6"/>
    <mergeCell ref="C4:C6"/>
    <mergeCell ref="D4:D6"/>
    <mergeCell ref="E4:E6"/>
    <mergeCell ref="F4:F6"/>
    <mergeCell ref="G4:G6"/>
    <mergeCell ref="H4:AF4"/>
    <mergeCell ref="AG4:AP4"/>
    <mergeCell ref="AG43:AK43"/>
    <mergeCell ref="A47:AP47"/>
    <mergeCell ref="AG48:AK48"/>
    <mergeCell ref="AL5:AP5"/>
    <mergeCell ref="A7:AP7"/>
    <mergeCell ref="AG8:AK8"/>
    <mergeCell ref="A24:AP24"/>
    <mergeCell ref="AG25:AK25"/>
    <mergeCell ref="A42:AP42"/>
    <mergeCell ref="H5:L5"/>
    <mergeCell ref="M5:Q5"/>
    <mergeCell ref="R5:V5"/>
    <mergeCell ref="W5:AA5"/>
    <mergeCell ref="AB5:AF5"/>
    <mergeCell ref="AG5:AK5"/>
  </mergeCells>
  <conditionalFormatting sqref="W18 R18 M18">
    <cfRule type="cellIs" dxfId="18516" priority="552" operator="lessThan">
      <formula>$AS$18</formula>
    </cfRule>
    <cfRule type="cellIs" dxfId="18515" priority="553" operator="greaterThan">
      <formula>$AT$18</formula>
    </cfRule>
    <cfRule type="cellIs" dxfId="18514" priority="554" operator="lessThan">
      <formula>$AQ$18</formula>
    </cfRule>
    <cfRule type="cellIs" dxfId="18513" priority="555" operator="greaterThan">
      <formula>$AR$18</formula>
    </cfRule>
  </conditionalFormatting>
  <conditionalFormatting sqref="AL10 W10 R10 M10">
    <cfRule type="cellIs" dxfId="18512" priority="551" operator="greaterThan">
      <formula>$E$10</formula>
    </cfRule>
  </conditionalFormatting>
  <conditionalFormatting sqref="AL11 W11 R11 M11">
    <cfRule type="cellIs" dxfId="18511" priority="550" operator="greaterThan">
      <formula>$E$11</formula>
    </cfRule>
  </conditionalFormatting>
  <conditionalFormatting sqref="AL12 W12 R12 M12">
    <cfRule type="cellIs" dxfId="18510" priority="549" operator="greaterThan">
      <formula>$E$12</formula>
    </cfRule>
  </conditionalFormatting>
  <conditionalFormatting sqref="AL13 W13 R13 M13">
    <cfRule type="cellIs" dxfId="18509" priority="547" operator="greaterThan">
      <formula>$E$13</formula>
    </cfRule>
    <cfRule type="cellIs" dxfId="18508" priority="548" operator="greaterThan">
      <formula>$G$13</formula>
    </cfRule>
  </conditionalFormatting>
  <conditionalFormatting sqref="AL14 W14 R14 M14">
    <cfRule type="cellIs" dxfId="18507" priority="545" operator="greaterThan">
      <formula>$E$14</formula>
    </cfRule>
    <cfRule type="cellIs" dxfId="18506" priority="546" operator="greaterThan">
      <formula>$G$14</formula>
    </cfRule>
  </conditionalFormatting>
  <conditionalFormatting sqref="AL15 W15 R15 M15">
    <cfRule type="cellIs" dxfId="18505" priority="544" operator="greaterThan">
      <formula>$E$15</formula>
    </cfRule>
  </conditionalFormatting>
  <conditionalFormatting sqref="AL16 W16 R16 M16">
    <cfRule type="cellIs" dxfId="18504" priority="543" operator="greaterThan">
      <formula>$E$16</formula>
    </cfRule>
  </conditionalFormatting>
  <conditionalFormatting sqref="AL16 W16 R16 M16">
    <cfRule type="cellIs" dxfId="18503" priority="542" operator="greaterThan">
      <formula>$G$16</formula>
    </cfRule>
  </conditionalFormatting>
  <conditionalFormatting sqref="AL17 W17 R17 M17">
    <cfRule type="cellIs" dxfId="18502" priority="540" operator="greaterThan">
      <formula>$E$17</formula>
    </cfRule>
  </conditionalFormatting>
  <conditionalFormatting sqref="AL17 W17 R17 M17">
    <cfRule type="cellIs" dxfId="18501" priority="541" operator="greaterThan">
      <formula>$G$17</formula>
    </cfRule>
  </conditionalFormatting>
  <conditionalFormatting sqref="AL19 W19 R19 M19">
    <cfRule type="cellIs" dxfId="18500" priority="539" operator="greaterThan">
      <formula>$E$19</formula>
    </cfRule>
  </conditionalFormatting>
  <conditionalFormatting sqref="AL20 W20 R20 M20">
    <cfRule type="cellIs" dxfId="18499" priority="537" operator="greaterThan">
      <formula>$E$20</formula>
    </cfRule>
    <cfRule type="cellIs" dxfId="18498" priority="538" operator="greaterThan">
      <formula>$G$20</formula>
    </cfRule>
  </conditionalFormatting>
  <conditionalFormatting sqref="AL21 W21 R21 M21">
    <cfRule type="cellIs" dxfId="18497" priority="535" operator="greaterThan">
      <formula>$E$21</formula>
    </cfRule>
    <cfRule type="cellIs" dxfId="18496" priority="536" operator="greaterThan">
      <formula>$G$21</formula>
    </cfRule>
  </conditionalFormatting>
  <conditionalFormatting sqref="AL22 W22 R22 M22">
    <cfRule type="cellIs" dxfId="18495" priority="533" operator="greaterThan">
      <formula>$E$22</formula>
    </cfRule>
    <cfRule type="cellIs" dxfId="18494" priority="534" operator="greaterThan">
      <formula>$G$22</formula>
    </cfRule>
  </conditionalFormatting>
  <conditionalFormatting sqref="AL23 W23 R23 M23">
    <cfRule type="cellIs" dxfId="18493" priority="532" operator="greaterThan">
      <formula>$E$23</formula>
    </cfRule>
  </conditionalFormatting>
  <conditionalFormatting sqref="W9 R9 M9">
    <cfRule type="cellIs" dxfId="18492" priority="531" operator="greaterThan">
      <formula>$E$9</formula>
    </cfRule>
  </conditionalFormatting>
  <conditionalFormatting sqref="AL18">
    <cfRule type="cellIs" dxfId="18491" priority="527" operator="lessThan">
      <formula>$AS$18</formula>
    </cfRule>
    <cfRule type="cellIs" dxfId="18490" priority="528" operator="greaterThan">
      <formula>$AT$18</formula>
    </cfRule>
    <cfRule type="cellIs" dxfId="18489" priority="529" operator="lessThan">
      <formula>$AQ$18</formula>
    </cfRule>
    <cfRule type="cellIs" dxfId="18488" priority="530" operator="greaterThan">
      <formula>$AR$18</formula>
    </cfRule>
  </conditionalFormatting>
  <conditionalFormatting sqref="M26">
    <cfRule type="cellIs" dxfId="18487" priority="525" operator="greaterThan">
      <formula>$E$26</formula>
    </cfRule>
    <cfRule type="cellIs" dxfId="18486" priority="526" operator="greaterThan">
      <formula>$G$26</formula>
    </cfRule>
  </conditionalFormatting>
  <conditionalFormatting sqref="M25">
    <cfRule type="cellIs" dxfId="18485" priority="523" operator="greaterThan">
      <formula>$E$25</formula>
    </cfRule>
    <cfRule type="cellIs" dxfId="18484" priority="524" operator="greaterThan">
      <formula>$G$25</formula>
    </cfRule>
  </conditionalFormatting>
  <conditionalFormatting sqref="M27">
    <cfRule type="cellIs" dxfId="18483" priority="521" operator="greaterThan">
      <formula>$E$27</formula>
    </cfRule>
    <cfRule type="cellIs" dxfId="18482" priority="522" operator="greaterThan">
      <formula>$G$27</formula>
    </cfRule>
  </conditionalFormatting>
  <conditionalFormatting sqref="M28">
    <cfRule type="cellIs" dxfId="18481" priority="519" operator="greaterThan">
      <formula>$E$28</formula>
    </cfRule>
    <cfRule type="cellIs" dxfId="18480" priority="520" operator="greaterThan">
      <formula>$G$28</formula>
    </cfRule>
  </conditionalFormatting>
  <conditionalFormatting sqref="M29">
    <cfRule type="cellIs" dxfId="18479" priority="498" operator="greaterThan">
      <formula>$E$29</formula>
    </cfRule>
  </conditionalFormatting>
  <conditionalFormatting sqref="M31">
    <cfRule type="cellIs" dxfId="18478" priority="517" operator="greaterThan">
      <formula>$E$31</formula>
    </cfRule>
  </conditionalFormatting>
  <conditionalFormatting sqref="M32">
    <cfRule type="cellIs" dxfId="18477" priority="515" operator="greaterThan">
      <formula>$E$32</formula>
    </cfRule>
    <cfRule type="cellIs" dxfId="18476" priority="516" operator="greaterThan">
      <formula>$G$32</formula>
    </cfRule>
  </conditionalFormatting>
  <conditionalFormatting sqref="M33">
    <cfRule type="cellIs" dxfId="18475" priority="513" operator="greaterThan">
      <formula>$E$33</formula>
    </cfRule>
    <cfRule type="cellIs" dxfId="18474" priority="514" operator="greaterThan">
      <formula>$G$33</formula>
    </cfRule>
  </conditionalFormatting>
  <conditionalFormatting sqref="M34">
    <cfRule type="cellIs" dxfId="18473" priority="510" operator="greaterThan">
      <formula>$E$34</formula>
    </cfRule>
    <cfRule type="cellIs" dxfId="18472" priority="511" operator="greaterThan">
      <formula>$G$34</formula>
    </cfRule>
    <cfRule type="cellIs" dxfId="18471" priority="512" operator="greaterThan">
      <formula>$F$34</formula>
    </cfRule>
  </conditionalFormatting>
  <conditionalFormatting sqref="M35">
    <cfRule type="cellIs" dxfId="18470" priority="508" operator="greaterThan">
      <formula>$E$35</formula>
    </cfRule>
    <cfRule type="cellIs" dxfId="18469" priority="509" operator="greaterThan">
      <formula>$G$35</formula>
    </cfRule>
  </conditionalFormatting>
  <conditionalFormatting sqref="M36">
    <cfRule type="cellIs" dxfId="18468" priority="506" operator="greaterThan">
      <formula>$E$36</formula>
    </cfRule>
    <cfRule type="cellIs" dxfId="18467" priority="507" operator="greaterThan">
      <formula>$G$36</formula>
    </cfRule>
  </conditionalFormatting>
  <conditionalFormatting sqref="M37">
    <cfRule type="cellIs" dxfId="18466" priority="505" operator="greaterThan">
      <formula>$E$37</formula>
    </cfRule>
  </conditionalFormatting>
  <conditionalFormatting sqref="M38">
    <cfRule type="cellIs" dxfId="18465" priority="503" operator="greaterThan">
      <formula>$E$38</formula>
    </cfRule>
    <cfRule type="cellIs" dxfId="18464" priority="504" operator="greaterThan">
      <formula>$G$38</formula>
    </cfRule>
  </conditionalFormatting>
  <conditionalFormatting sqref="M39">
    <cfRule type="cellIs" dxfId="18463" priority="501" operator="greaterThan">
      <formula>$E$39</formula>
    </cfRule>
    <cfRule type="cellIs" dxfId="18462" priority="502" operator="greaterThan">
      <formula>$G$39</formula>
    </cfRule>
  </conditionalFormatting>
  <conditionalFormatting sqref="M41">
    <cfRule type="cellIs" dxfId="18461" priority="499" operator="greaterThan">
      <formula>$E$41</formula>
    </cfRule>
    <cfRule type="cellIs" dxfId="18460" priority="500" operator="greaterThan">
      <formula>$G$41</formula>
    </cfRule>
  </conditionalFormatting>
  <conditionalFormatting sqref="M29">
    <cfRule type="cellIs" dxfId="18459" priority="518" operator="greaterThan">
      <formula>$G$29</formula>
    </cfRule>
  </conditionalFormatting>
  <conditionalFormatting sqref="M37">
    <cfRule type="cellIs" dxfId="18458" priority="497" operator="greaterThan">
      <formula>$G$37</formula>
    </cfRule>
  </conditionalFormatting>
  <conditionalFormatting sqref="W26 R26">
    <cfRule type="cellIs" dxfId="18457" priority="495" operator="greaterThan">
      <formula>$E$26</formula>
    </cfRule>
    <cfRule type="cellIs" dxfId="18456" priority="496" operator="greaterThan">
      <formula>$G$26</formula>
    </cfRule>
  </conditionalFormatting>
  <conditionalFormatting sqref="W25 R25">
    <cfRule type="cellIs" dxfId="18455" priority="493" operator="greaterThan">
      <formula>$E$25</formula>
    </cfRule>
    <cfRule type="cellIs" dxfId="18454" priority="494" operator="greaterThan">
      <formula>$G$25</formula>
    </cfRule>
  </conditionalFormatting>
  <conditionalFormatting sqref="W27 R27">
    <cfRule type="cellIs" dxfId="18453" priority="491" operator="greaterThan">
      <formula>$E$27</formula>
    </cfRule>
    <cfRule type="cellIs" dxfId="18452" priority="492" operator="greaterThan">
      <formula>$G$27</formula>
    </cfRule>
  </conditionalFormatting>
  <conditionalFormatting sqref="W28 R28">
    <cfRule type="cellIs" dxfId="18451" priority="489" operator="greaterThan">
      <formula>$E$28</formula>
    </cfRule>
    <cfRule type="cellIs" dxfId="18450" priority="490" operator="greaterThan">
      <formula>$G$28</formula>
    </cfRule>
  </conditionalFormatting>
  <conditionalFormatting sqref="W29 R29">
    <cfRule type="cellIs" dxfId="18449" priority="468" operator="greaterThan">
      <formula>$E$29</formula>
    </cfRule>
  </conditionalFormatting>
  <conditionalFormatting sqref="W31 R31">
    <cfRule type="cellIs" dxfId="18448" priority="487" operator="greaterThan">
      <formula>$E$31</formula>
    </cfRule>
  </conditionalFormatting>
  <conditionalFormatting sqref="W32 R32">
    <cfRule type="cellIs" dxfId="18447" priority="485" operator="greaterThan">
      <formula>$E$32</formula>
    </cfRule>
    <cfRule type="cellIs" dxfId="18446" priority="486" operator="greaterThan">
      <formula>$G$32</formula>
    </cfRule>
  </conditionalFormatting>
  <conditionalFormatting sqref="W33 R33">
    <cfRule type="cellIs" dxfId="18445" priority="483" operator="greaterThan">
      <formula>$E$33</formula>
    </cfRule>
    <cfRule type="cellIs" dxfId="18444" priority="484" operator="greaterThan">
      <formula>$G$33</formula>
    </cfRule>
  </conditionalFormatting>
  <conditionalFormatting sqref="W34 R34">
    <cfRule type="cellIs" dxfId="18443" priority="480" operator="greaterThan">
      <formula>$E$34</formula>
    </cfRule>
    <cfRule type="cellIs" dxfId="18442" priority="481" operator="greaterThan">
      <formula>$G$34</formula>
    </cfRule>
    <cfRule type="cellIs" dxfId="18441" priority="482" operator="greaterThan">
      <formula>$F$34</formula>
    </cfRule>
  </conditionalFormatting>
  <conditionalFormatting sqref="W35 R35">
    <cfRule type="cellIs" dxfId="18440" priority="478" operator="greaterThan">
      <formula>$E$35</formula>
    </cfRule>
    <cfRule type="cellIs" dxfId="18439" priority="479" operator="greaterThan">
      <formula>$G$35</formula>
    </cfRule>
  </conditionalFormatting>
  <conditionalFormatting sqref="W36 R36">
    <cfRule type="cellIs" dxfId="18438" priority="476" operator="greaterThan">
      <formula>$E$36</formula>
    </cfRule>
    <cfRule type="cellIs" dxfId="18437" priority="477" operator="greaterThan">
      <formula>$G$36</formula>
    </cfRule>
  </conditionalFormatting>
  <conditionalFormatting sqref="W37 R37">
    <cfRule type="cellIs" dxfId="18436" priority="475" operator="greaterThan">
      <formula>$E$37</formula>
    </cfRule>
  </conditionalFormatting>
  <conditionalFormatting sqref="W38 R38">
    <cfRule type="cellIs" dxfId="18435" priority="473" operator="greaterThan">
      <formula>$E$38</formula>
    </cfRule>
    <cfRule type="cellIs" dxfId="18434" priority="474" operator="greaterThan">
      <formula>$G$38</formula>
    </cfRule>
  </conditionalFormatting>
  <conditionalFormatting sqref="W39 R39">
    <cfRule type="cellIs" dxfId="18433" priority="471" operator="greaterThan">
      <formula>$E$39</formula>
    </cfRule>
    <cfRule type="cellIs" dxfId="18432" priority="472" operator="greaterThan">
      <formula>$G$39</formula>
    </cfRule>
  </conditionalFormatting>
  <conditionalFormatting sqref="W41 R41">
    <cfRule type="cellIs" dxfId="18431" priority="469" operator="greaterThan">
      <formula>$E$41</formula>
    </cfRule>
    <cfRule type="cellIs" dxfId="18430" priority="470" operator="greaterThan">
      <formula>$G$41</formula>
    </cfRule>
  </conditionalFormatting>
  <conditionalFormatting sqref="W29 R29">
    <cfRule type="cellIs" dxfId="18429" priority="488" operator="greaterThan">
      <formula>$G$29</formula>
    </cfRule>
  </conditionalFormatting>
  <conditionalFormatting sqref="W37 R37">
    <cfRule type="cellIs" dxfId="18428" priority="467" operator="greaterThan">
      <formula>$G$37</formula>
    </cfRule>
  </conditionalFormatting>
  <conditionalFormatting sqref="AG10">
    <cfRule type="cellIs" dxfId="18427" priority="466" operator="greaterThan">
      <formula>$E$10</formula>
    </cfRule>
  </conditionalFormatting>
  <conditionalFormatting sqref="AG11">
    <cfRule type="cellIs" dxfId="18426" priority="465" operator="greaterThan">
      <formula>$E$11</formula>
    </cfRule>
  </conditionalFormatting>
  <conditionalFormatting sqref="AG12">
    <cfRule type="cellIs" dxfId="18425" priority="464" operator="greaterThan">
      <formula>$E$12</formula>
    </cfRule>
  </conditionalFormatting>
  <conditionalFormatting sqref="AG13">
    <cfRule type="cellIs" dxfId="18424" priority="462" operator="greaterThan">
      <formula>$E$13</formula>
    </cfRule>
    <cfRule type="cellIs" dxfId="18423" priority="463" operator="greaterThan">
      <formula>$G$13</formula>
    </cfRule>
  </conditionalFormatting>
  <conditionalFormatting sqref="AG14">
    <cfRule type="cellIs" dxfId="18422" priority="460" operator="greaterThan">
      <formula>$E$14</formula>
    </cfRule>
    <cfRule type="cellIs" dxfId="18421" priority="461" operator="greaterThan">
      <formula>$G$14</formula>
    </cfRule>
  </conditionalFormatting>
  <conditionalFormatting sqref="AG15">
    <cfRule type="cellIs" dxfId="18420" priority="459" operator="greaterThan">
      <formula>$E$15</formula>
    </cfRule>
  </conditionalFormatting>
  <conditionalFormatting sqref="AG16">
    <cfRule type="cellIs" dxfId="18419" priority="458" operator="greaterThan">
      <formula>$E$16</formula>
    </cfRule>
  </conditionalFormatting>
  <conditionalFormatting sqref="AG16">
    <cfRule type="cellIs" dxfId="18418" priority="457" operator="greaterThan">
      <formula>$G$16</formula>
    </cfRule>
  </conditionalFormatting>
  <conditionalFormatting sqref="AG17">
    <cfRule type="cellIs" dxfId="18417" priority="455" operator="greaterThan">
      <formula>$E$17</formula>
    </cfRule>
  </conditionalFormatting>
  <conditionalFormatting sqref="AG17">
    <cfRule type="cellIs" dxfId="18416" priority="456" operator="greaterThan">
      <formula>$G$17</formula>
    </cfRule>
  </conditionalFormatting>
  <conditionalFormatting sqref="AG19">
    <cfRule type="cellIs" dxfId="18415" priority="454" operator="greaterThan">
      <formula>$E$19</formula>
    </cfRule>
  </conditionalFormatting>
  <conditionalFormatting sqref="AG20">
    <cfRule type="cellIs" dxfId="18414" priority="452" operator="greaterThan">
      <formula>$E$20</formula>
    </cfRule>
    <cfRule type="cellIs" dxfId="18413" priority="453" operator="greaterThan">
      <formula>$G$20</formula>
    </cfRule>
  </conditionalFormatting>
  <conditionalFormatting sqref="AG21">
    <cfRule type="cellIs" dxfId="18412" priority="450" operator="greaterThan">
      <formula>$E$21</formula>
    </cfRule>
    <cfRule type="cellIs" dxfId="18411" priority="451" operator="greaterThan">
      <formula>$G$21</formula>
    </cfRule>
  </conditionalFormatting>
  <conditionalFormatting sqref="AG22">
    <cfRule type="cellIs" dxfId="18410" priority="448" operator="greaterThan">
      <formula>$E$22</formula>
    </cfRule>
    <cfRule type="cellIs" dxfId="18409" priority="449" operator="greaterThan">
      <formula>$G$22</formula>
    </cfRule>
  </conditionalFormatting>
  <conditionalFormatting sqref="AG23">
    <cfRule type="cellIs" dxfId="18408" priority="447" operator="greaterThan">
      <formula>$E$23</formula>
    </cfRule>
  </conditionalFormatting>
  <conditionalFormatting sqref="AG9">
    <cfRule type="cellIs" dxfId="18407" priority="446" operator="greaterThan">
      <formula>$E$9</formula>
    </cfRule>
  </conditionalFormatting>
  <conditionalFormatting sqref="AG18">
    <cfRule type="cellIs" dxfId="18406" priority="442" operator="lessThan">
      <formula>$AS$18</formula>
    </cfRule>
    <cfRule type="cellIs" dxfId="18405" priority="443" operator="greaterThan">
      <formula>$AT$18</formula>
    </cfRule>
    <cfRule type="cellIs" dxfId="18404" priority="444" operator="lessThan">
      <formula>$AQ$18</formula>
    </cfRule>
    <cfRule type="cellIs" dxfId="18403" priority="445" operator="greaterThan">
      <formula>$AR$18</formula>
    </cfRule>
  </conditionalFormatting>
  <conditionalFormatting sqref="H18">
    <cfRule type="cellIs" dxfId="18402" priority="438" operator="lessThan">
      <formula>$AS$18</formula>
    </cfRule>
    <cfRule type="cellIs" dxfId="18401" priority="439" operator="greaterThan">
      <formula>$AT$18</formula>
    </cfRule>
    <cfRule type="cellIs" dxfId="18400" priority="440" operator="lessThan">
      <formula>$AQ$18</formula>
    </cfRule>
    <cfRule type="cellIs" dxfId="18399" priority="441" operator="greaterThan">
      <formula>$AR$18</formula>
    </cfRule>
  </conditionalFormatting>
  <conditionalFormatting sqref="H10">
    <cfRule type="cellIs" dxfId="18398" priority="437" operator="greaterThan">
      <formula>$E$10</formula>
    </cfRule>
  </conditionalFormatting>
  <conditionalFormatting sqref="H11">
    <cfRule type="cellIs" dxfId="18397" priority="436" operator="greaterThan">
      <formula>$E$11</formula>
    </cfRule>
  </conditionalFormatting>
  <conditionalFormatting sqref="H12">
    <cfRule type="cellIs" dxfId="18396" priority="435" operator="greaterThan">
      <formula>$E$12</formula>
    </cfRule>
  </conditionalFormatting>
  <conditionalFormatting sqref="H13">
    <cfRule type="cellIs" dxfId="18395" priority="433" operator="greaterThan">
      <formula>$E$13</formula>
    </cfRule>
    <cfRule type="cellIs" dxfId="18394" priority="434" operator="greaterThan">
      <formula>$G$13</formula>
    </cfRule>
  </conditionalFormatting>
  <conditionalFormatting sqref="H14">
    <cfRule type="cellIs" dxfId="18393" priority="431" operator="greaterThan">
      <formula>$E$14</formula>
    </cfRule>
    <cfRule type="cellIs" dxfId="18392" priority="432" operator="greaterThan">
      <formula>$G$14</formula>
    </cfRule>
  </conditionalFormatting>
  <conditionalFormatting sqref="H15">
    <cfRule type="cellIs" dxfId="18391" priority="430" operator="greaterThan">
      <formula>$E$15</formula>
    </cfRule>
  </conditionalFormatting>
  <conditionalFormatting sqref="H16">
    <cfRule type="cellIs" dxfId="18390" priority="429" operator="greaterThan">
      <formula>$E$16</formula>
    </cfRule>
  </conditionalFormatting>
  <conditionalFormatting sqref="H16">
    <cfRule type="cellIs" dxfId="18389" priority="428" operator="greaterThan">
      <formula>$G$16</formula>
    </cfRule>
  </conditionalFormatting>
  <conditionalFormatting sqref="H17">
    <cfRule type="cellIs" dxfId="18388" priority="426" operator="greaterThan">
      <formula>$E$17</formula>
    </cfRule>
  </conditionalFormatting>
  <conditionalFormatting sqref="H17">
    <cfRule type="cellIs" dxfId="18387" priority="427" operator="greaterThan">
      <formula>$G$17</formula>
    </cfRule>
  </conditionalFormatting>
  <conditionalFormatting sqref="H19">
    <cfRule type="cellIs" dxfId="18386" priority="425" operator="greaterThan">
      <formula>$E$19</formula>
    </cfRule>
  </conditionalFormatting>
  <conditionalFormatting sqref="H20">
    <cfRule type="cellIs" dxfId="18385" priority="423" operator="greaterThan">
      <formula>$E$20</formula>
    </cfRule>
    <cfRule type="cellIs" dxfId="18384" priority="424" operator="greaterThan">
      <formula>$G$20</formula>
    </cfRule>
  </conditionalFormatting>
  <conditionalFormatting sqref="H21">
    <cfRule type="cellIs" dxfId="18383" priority="421" operator="greaterThan">
      <formula>$E$21</formula>
    </cfRule>
    <cfRule type="cellIs" dxfId="18382" priority="422" operator="greaterThan">
      <formula>$G$21</formula>
    </cfRule>
  </conditionalFormatting>
  <conditionalFormatting sqref="H22">
    <cfRule type="cellIs" dxfId="18381" priority="419" operator="greaterThan">
      <formula>$E$22</formula>
    </cfRule>
    <cfRule type="cellIs" dxfId="18380" priority="420" operator="greaterThan">
      <formula>$G$22</formula>
    </cfRule>
  </conditionalFormatting>
  <conditionalFormatting sqref="H23">
    <cfRule type="cellIs" dxfId="18379" priority="418" operator="greaterThan">
      <formula>$E$23</formula>
    </cfRule>
  </conditionalFormatting>
  <conditionalFormatting sqref="H8">
    <cfRule type="cellIs" dxfId="18378" priority="417" operator="greaterThan">
      <formula>$E$8</formula>
    </cfRule>
  </conditionalFormatting>
  <conditionalFormatting sqref="H9">
    <cfRule type="cellIs" dxfId="18377" priority="416" operator="greaterThan">
      <formula>$E$9</formula>
    </cfRule>
  </conditionalFormatting>
  <conditionalFormatting sqref="H26">
    <cfRule type="cellIs" dxfId="18376" priority="414" operator="greaterThan">
      <formula>$E$26</formula>
    </cfRule>
    <cfRule type="cellIs" dxfId="18375" priority="415" operator="greaterThan">
      <formula>$G$26</formula>
    </cfRule>
  </conditionalFormatting>
  <conditionalFormatting sqref="H25">
    <cfRule type="cellIs" dxfId="18374" priority="412" operator="greaterThan">
      <formula>$E$25</formula>
    </cfRule>
    <cfRule type="cellIs" dxfId="18373" priority="413" operator="greaterThan">
      <formula>$G$25</formula>
    </cfRule>
  </conditionalFormatting>
  <conditionalFormatting sqref="H27">
    <cfRule type="cellIs" dxfId="18372" priority="410" operator="greaterThan">
      <formula>$E$27</formula>
    </cfRule>
    <cfRule type="cellIs" dxfId="18371" priority="411" operator="greaterThan">
      <formula>$G$27</formula>
    </cfRule>
  </conditionalFormatting>
  <conditionalFormatting sqref="H28">
    <cfRule type="cellIs" dxfId="18370" priority="408" operator="greaterThan">
      <formula>$E$28</formula>
    </cfRule>
    <cfRule type="cellIs" dxfId="18369" priority="409" operator="greaterThan">
      <formula>$G$28</formula>
    </cfRule>
  </conditionalFormatting>
  <conditionalFormatting sqref="H29">
    <cfRule type="cellIs" dxfId="18368" priority="387" operator="greaterThan">
      <formula>$E$29</formula>
    </cfRule>
  </conditionalFormatting>
  <conditionalFormatting sqref="H31">
    <cfRule type="cellIs" dxfId="18367" priority="406" operator="greaterThan">
      <formula>$E$31</formula>
    </cfRule>
  </conditionalFormatting>
  <conditionalFormatting sqref="H32">
    <cfRule type="cellIs" dxfId="18366" priority="404" operator="greaterThan">
      <formula>$E$32</formula>
    </cfRule>
    <cfRule type="cellIs" dxfId="18365" priority="405" operator="greaterThan">
      <formula>$G$32</formula>
    </cfRule>
  </conditionalFormatting>
  <conditionalFormatting sqref="H33">
    <cfRule type="cellIs" dxfId="18364" priority="402" operator="greaterThan">
      <formula>$E$33</formula>
    </cfRule>
    <cfRule type="cellIs" dxfId="18363" priority="403" operator="greaterThan">
      <formula>$G$33</formula>
    </cfRule>
  </conditionalFormatting>
  <conditionalFormatting sqref="H34">
    <cfRule type="cellIs" dxfId="18362" priority="399" operator="greaterThan">
      <formula>$E$34</formula>
    </cfRule>
    <cfRule type="cellIs" dxfId="18361" priority="400" operator="greaterThan">
      <formula>$G$34</formula>
    </cfRule>
    <cfRule type="cellIs" dxfId="18360" priority="401" operator="greaterThan">
      <formula>$F$34</formula>
    </cfRule>
  </conditionalFormatting>
  <conditionalFormatting sqref="H35">
    <cfRule type="cellIs" dxfId="18359" priority="397" operator="greaterThan">
      <formula>$E$35</formula>
    </cfRule>
    <cfRule type="cellIs" dxfId="18358" priority="398" operator="greaterThan">
      <formula>$G$35</formula>
    </cfRule>
  </conditionalFormatting>
  <conditionalFormatting sqref="H36">
    <cfRule type="cellIs" dxfId="18357" priority="395" operator="greaterThan">
      <formula>$E$36</formula>
    </cfRule>
    <cfRule type="cellIs" dxfId="18356" priority="396" operator="greaterThan">
      <formula>$G$36</formula>
    </cfRule>
  </conditionalFormatting>
  <conditionalFormatting sqref="H37">
    <cfRule type="cellIs" dxfId="18355" priority="394" operator="greaterThan">
      <formula>$E$37</formula>
    </cfRule>
  </conditionalFormatting>
  <conditionalFormatting sqref="H38">
    <cfRule type="cellIs" dxfId="18354" priority="392" operator="greaterThan">
      <formula>$E$38</formula>
    </cfRule>
    <cfRule type="cellIs" dxfId="18353" priority="393" operator="greaterThan">
      <formula>$G$38</formula>
    </cfRule>
  </conditionalFormatting>
  <conditionalFormatting sqref="H39">
    <cfRule type="cellIs" dxfId="18352" priority="390" operator="greaterThan">
      <formula>$E$39</formula>
    </cfRule>
    <cfRule type="cellIs" dxfId="18351" priority="391" operator="greaterThan">
      <formula>$G$39</formula>
    </cfRule>
  </conditionalFormatting>
  <conditionalFormatting sqref="H41">
    <cfRule type="cellIs" dxfId="18350" priority="388" operator="greaterThan">
      <formula>$E$41</formula>
    </cfRule>
    <cfRule type="cellIs" dxfId="18349" priority="389" operator="greaterThan">
      <formula>$G$41</formula>
    </cfRule>
  </conditionalFormatting>
  <conditionalFormatting sqref="H29">
    <cfRule type="cellIs" dxfId="18348" priority="407" operator="greaterThan">
      <formula>$G$29</formula>
    </cfRule>
  </conditionalFormatting>
  <conditionalFormatting sqref="H37">
    <cfRule type="cellIs" dxfId="18347" priority="386" operator="greaterThan">
      <formula>$G$37</formula>
    </cfRule>
  </conditionalFormatting>
  <conditionalFormatting sqref="AG26">
    <cfRule type="cellIs" dxfId="18346" priority="384" operator="greaterThan">
      <formula>$E$26</formula>
    </cfRule>
    <cfRule type="cellIs" dxfId="18345" priority="385" operator="greaterThan">
      <formula>$G$26</formula>
    </cfRule>
  </conditionalFormatting>
  <conditionalFormatting sqref="AG27">
    <cfRule type="cellIs" dxfId="18344" priority="382" operator="greaterThan">
      <formula>$E$27</formula>
    </cfRule>
    <cfRule type="cellIs" dxfId="18343" priority="383" operator="greaterThan">
      <formula>$G$27</formula>
    </cfRule>
  </conditionalFormatting>
  <conditionalFormatting sqref="AG28">
    <cfRule type="cellIs" dxfId="18342" priority="380" operator="greaterThan">
      <formula>$E$28</formula>
    </cfRule>
    <cfRule type="cellIs" dxfId="18341" priority="381" operator="greaterThan">
      <formula>$G$28</formula>
    </cfRule>
  </conditionalFormatting>
  <conditionalFormatting sqref="AG31">
    <cfRule type="cellIs" dxfId="18340" priority="379" operator="greaterThan">
      <formula>$E$31</formula>
    </cfRule>
  </conditionalFormatting>
  <conditionalFormatting sqref="AG32">
    <cfRule type="cellIs" dxfId="18339" priority="377" operator="greaterThan">
      <formula>$E$32</formula>
    </cfRule>
    <cfRule type="cellIs" dxfId="18338" priority="378" operator="greaterThan">
      <formula>$G$32</formula>
    </cfRule>
  </conditionalFormatting>
  <conditionalFormatting sqref="AG33">
    <cfRule type="cellIs" dxfId="18337" priority="375" operator="greaterThan">
      <formula>$E$33</formula>
    </cfRule>
    <cfRule type="cellIs" dxfId="18336" priority="376" operator="greaterThan">
      <formula>$G$33</formula>
    </cfRule>
  </conditionalFormatting>
  <conditionalFormatting sqref="AG34">
    <cfRule type="cellIs" dxfId="18335" priority="372" operator="greaterThan">
      <formula>$E$34</formula>
    </cfRule>
    <cfRule type="cellIs" dxfId="18334" priority="373" operator="greaterThan">
      <formula>$G$34</formula>
    </cfRule>
    <cfRule type="cellIs" dxfId="18333" priority="374" operator="greaterThan">
      <formula>$F$34</formula>
    </cfRule>
  </conditionalFormatting>
  <conditionalFormatting sqref="AG35">
    <cfRule type="cellIs" dxfId="18332" priority="370" operator="greaterThan">
      <formula>$E$35</formula>
    </cfRule>
    <cfRule type="cellIs" dxfId="18331" priority="371" operator="greaterThan">
      <formula>$G$35</formula>
    </cfRule>
  </conditionalFormatting>
  <conditionalFormatting sqref="AG36">
    <cfRule type="cellIs" dxfId="18330" priority="368" operator="greaterThan">
      <formula>$E$36</formula>
    </cfRule>
    <cfRule type="cellIs" dxfId="18329" priority="369" operator="greaterThan">
      <formula>$G$36</formula>
    </cfRule>
  </conditionalFormatting>
  <conditionalFormatting sqref="AG37">
    <cfRule type="cellIs" dxfId="18328" priority="367" operator="greaterThan">
      <formula>$E$37</formula>
    </cfRule>
  </conditionalFormatting>
  <conditionalFormatting sqref="AG38">
    <cfRule type="cellIs" dxfId="18327" priority="365" operator="greaterThan">
      <formula>$E$38</formula>
    </cfRule>
    <cfRule type="cellIs" dxfId="18326" priority="366" operator="greaterThan">
      <formula>$G$38</formula>
    </cfRule>
  </conditionalFormatting>
  <conditionalFormatting sqref="AG39">
    <cfRule type="cellIs" dxfId="18325" priority="363" operator="greaterThan">
      <formula>$E$39</formula>
    </cfRule>
    <cfRule type="cellIs" dxfId="18324" priority="364" operator="greaterThan">
      <formula>$G$39</formula>
    </cfRule>
  </conditionalFormatting>
  <conditionalFormatting sqref="AG40">
    <cfRule type="cellIs" dxfId="18323" priority="361" operator="greaterThan">
      <formula>$E$40</formula>
    </cfRule>
    <cfRule type="cellIs" dxfId="18322" priority="362" operator="greaterThan">
      <formula>$G$40</formula>
    </cfRule>
  </conditionalFormatting>
  <conditionalFormatting sqref="AG41">
    <cfRule type="cellIs" dxfId="18321" priority="359" operator="greaterThan">
      <formula>$E$41</formula>
    </cfRule>
    <cfRule type="cellIs" dxfId="18320" priority="360" operator="greaterThan">
      <formula>$G$41</formula>
    </cfRule>
  </conditionalFormatting>
  <conditionalFormatting sqref="AG37">
    <cfRule type="cellIs" dxfId="18319" priority="358" operator="greaterThan">
      <formula>$G$37</formula>
    </cfRule>
  </conditionalFormatting>
  <conditionalFormatting sqref="AG72">
    <cfRule type="cellIs" dxfId="18318" priority="357" operator="greaterThan">
      <formula>$F$72</formula>
    </cfRule>
  </conditionalFormatting>
  <conditionalFormatting sqref="AG55">
    <cfRule type="cellIs" dxfId="18317" priority="356" operator="greaterThan">
      <formula>$G$55</formula>
    </cfRule>
  </conditionalFormatting>
  <conditionalFormatting sqref="AG60">
    <cfRule type="cellIs" dxfId="18316" priority="355" operator="greaterThan">
      <formula>$G$60</formula>
    </cfRule>
  </conditionalFormatting>
  <conditionalFormatting sqref="AG63">
    <cfRule type="cellIs" dxfId="18315" priority="354" operator="greaterThan">
      <formula>$G$63</formula>
    </cfRule>
  </conditionalFormatting>
  <conditionalFormatting sqref="AG66">
    <cfRule type="cellIs" dxfId="18314" priority="352" operator="greaterThan">
      <formula>$G$66</formula>
    </cfRule>
    <cfRule type="cellIs" dxfId="18313" priority="353" operator="greaterThan">
      <formula>$F$66</formula>
    </cfRule>
  </conditionalFormatting>
  <conditionalFormatting sqref="AG53">
    <cfRule type="cellIs" dxfId="18312" priority="351" operator="greaterThan">
      <formula>$F$53</formula>
    </cfRule>
  </conditionalFormatting>
  <conditionalFormatting sqref="AG52">
    <cfRule type="cellIs" dxfId="18311" priority="349" operator="greaterThan">
      <formula>$F$52</formula>
    </cfRule>
  </conditionalFormatting>
  <conditionalFormatting sqref="AG61">
    <cfRule type="cellIs" dxfId="18310" priority="346" operator="greaterThan">
      <formula>$F$61</formula>
    </cfRule>
  </conditionalFormatting>
  <conditionalFormatting sqref="AG62">
    <cfRule type="cellIs" dxfId="18309" priority="344" operator="greaterThan">
      <formula>$G$62</formula>
    </cfRule>
  </conditionalFormatting>
  <conditionalFormatting sqref="AG54">
    <cfRule type="cellIs" dxfId="18308" priority="347" operator="greaterThan">
      <formula>$G$54</formula>
    </cfRule>
    <cfRule type="cellIs" dxfId="18307" priority="348" operator="greaterThan">
      <formula>$F$54</formula>
    </cfRule>
  </conditionalFormatting>
  <conditionalFormatting sqref="AG61">
    <cfRule type="cellIs" dxfId="18306" priority="345" operator="greaterThan">
      <formula>$G$61</formula>
    </cfRule>
  </conditionalFormatting>
  <conditionalFormatting sqref="AG67">
    <cfRule type="cellIs" dxfId="18305" priority="343" operator="greaterThan">
      <formula>$F$67</formula>
    </cfRule>
  </conditionalFormatting>
  <conditionalFormatting sqref="AG68">
    <cfRule type="cellIs" dxfId="18304" priority="342" operator="greaterThan">
      <formula>$G$68</formula>
    </cfRule>
  </conditionalFormatting>
  <conditionalFormatting sqref="AG70">
    <cfRule type="cellIs" dxfId="18303" priority="341" operator="greaterThan">
      <formula>$G$70</formula>
    </cfRule>
  </conditionalFormatting>
  <conditionalFormatting sqref="AG73">
    <cfRule type="cellIs" dxfId="18302" priority="340" operator="greaterThan">
      <formula>$G$73</formula>
    </cfRule>
  </conditionalFormatting>
  <conditionalFormatting sqref="AG75">
    <cfRule type="cellIs" dxfId="18301" priority="339" operator="greaterThan">
      <formula>$F$75</formula>
    </cfRule>
  </conditionalFormatting>
  <conditionalFormatting sqref="AG76">
    <cfRule type="cellIs" dxfId="18300" priority="338" operator="greaterThan">
      <formula>$F$76</formula>
    </cfRule>
  </conditionalFormatting>
  <conditionalFormatting sqref="AG78">
    <cfRule type="cellIs" dxfId="18299" priority="337" operator="greaterThan">
      <formula>$G$78</formula>
    </cfRule>
  </conditionalFormatting>
  <conditionalFormatting sqref="AG80">
    <cfRule type="cellIs" dxfId="18298" priority="336" operator="greaterThan">
      <formula>$F$80</formula>
    </cfRule>
  </conditionalFormatting>
  <conditionalFormatting sqref="AG82">
    <cfRule type="cellIs" dxfId="18297" priority="335" operator="greaterThan">
      <formula>$F$82</formula>
    </cfRule>
  </conditionalFormatting>
  <conditionalFormatting sqref="AG81">
    <cfRule type="cellIs" dxfId="18296" priority="333" operator="greaterThan">
      <formula>$G$81</formula>
    </cfRule>
    <cfRule type="cellIs" dxfId="18295" priority="334" operator="greaterThan">
      <formula>$F$81</formula>
    </cfRule>
  </conditionalFormatting>
  <conditionalFormatting sqref="AG84">
    <cfRule type="cellIs" dxfId="18294" priority="332" operator="greaterThan">
      <formula>$G$84</formula>
    </cfRule>
  </conditionalFormatting>
  <conditionalFormatting sqref="AG86">
    <cfRule type="cellIs" dxfId="18293" priority="330" operator="greaterThan">
      <formula>$G$86</formula>
    </cfRule>
    <cfRule type="cellIs" dxfId="18292" priority="331" operator="greaterThan">
      <formula>$F$86</formula>
    </cfRule>
  </conditionalFormatting>
  <conditionalFormatting sqref="AG89">
    <cfRule type="cellIs" dxfId="18291" priority="328" operator="greaterThan">
      <formula>$G$89</formula>
    </cfRule>
    <cfRule type="cellIs" dxfId="18290" priority="329" operator="greaterThan">
      <formula>$F$89</formula>
    </cfRule>
  </conditionalFormatting>
  <conditionalFormatting sqref="AG53">
    <cfRule type="cellIs" dxfId="18289" priority="350" operator="greaterThan">
      <formula>$G$53</formula>
    </cfRule>
  </conditionalFormatting>
  <conditionalFormatting sqref="R48">
    <cfRule type="cellIs" dxfId="18288" priority="297" operator="greaterThan">
      <formula>$F$48</formula>
    </cfRule>
  </conditionalFormatting>
  <conditionalFormatting sqref="R72">
    <cfRule type="cellIs" dxfId="18287" priority="327" operator="greaterThan">
      <formula>$F$72</formula>
    </cfRule>
  </conditionalFormatting>
  <conditionalFormatting sqref="R55">
    <cfRule type="cellIs" dxfId="18286" priority="326" operator="greaterThan">
      <formula>$G$55</formula>
    </cfRule>
  </conditionalFormatting>
  <conditionalFormatting sqref="R60">
    <cfRule type="cellIs" dxfId="18285" priority="325" operator="greaterThan">
      <formula>$G$60</formula>
    </cfRule>
  </conditionalFormatting>
  <conditionalFormatting sqref="R63">
    <cfRule type="cellIs" dxfId="18284" priority="324" operator="greaterThan">
      <formula>$G$63</formula>
    </cfRule>
  </conditionalFormatting>
  <conditionalFormatting sqref="R66">
    <cfRule type="cellIs" dxfId="18283" priority="322" operator="greaterThan">
      <formula>$G$66</formula>
    </cfRule>
    <cfRule type="cellIs" dxfId="18282" priority="323" operator="greaterThan">
      <formula>$F$66</formula>
    </cfRule>
  </conditionalFormatting>
  <conditionalFormatting sqref="R53">
    <cfRule type="cellIs" dxfId="18281" priority="321" operator="greaterThan">
      <formula>$F$53</formula>
    </cfRule>
  </conditionalFormatting>
  <conditionalFormatting sqref="R52">
    <cfRule type="cellIs" dxfId="18280" priority="319" operator="greaterThan">
      <formula>$F$52</formula>
    </cfRule>
  </conditionalFormatting>
  <conditionalFormatting sqref="R61">
    <cfRule type="cellIs" dxfId="18279" priority="316" operator="greaterThan">
      <formula>$F$61</formula>
    </cfRule>
  </conditionalFormatting>
  <conditionalFormatting sqref="R62">
    <cfRule type="cellIs" dxfId="18278" priority="314" operator="greaterThan">
      <formula>$G$62</formula>
    </cfRule>
  </conditionalFormatting>
  <conditionalFormatting sqref="R54">
    <cfRule type="cellIs" dxfId="18277" priority="317" operator="greaterThan">
      <formula>$G$54</formula>
    </cfRule>
    <cfRule type="cellIs" dxfId="18276" priority="318" operator="greaterThan">
      <formula>$F$54</formula>
    </cfRule>
  </conditionalFormatting>
  <conditionalFormatting sqref="R61">
    <cfRule type="cellIs" dxfId="18275" priority="315" operator="greaterThan">
      <formula>$G$61</formula>
    </cfRule>
  </conditionalFormatting>
  <conditionalFormatting sqref="R68">
    <cfRule type="cellIs" dxfId="18274" priority="312" operator="greaterThan">
      <formula>$G$68</formula>
    </cfRule>
  </conditionalFormatting>
  <conditionalFormatting sqref="R70">
    <cfRule type="cellIs" dxfId="18273" priority="311" operator="greaterThan">
      <formula>$G$70</formula>
    </cfRule>
  </conditionalFormatting>
  <conditionalFormatting sqref="R73">
    <cfRule type="cellIs" dxfId="18272" priority="310" operator="greaterThan">
      <formula>$G$73</formula>
    </cfRule>
  </conditionalFormatting>
  <conditionalFormatting sqref="R75">
    <cfRule type="cellIs" dxfId="18271" priority="309" operator="greaterThan">
      <formula>$F$75</formula>
    </cfRule>
  </conditionalFormatting>
  <conditionalFormatting sqref="R76">
    <cfRule type="cellIs" dxfId="18270" priority="308" operator="greaterThan">
      <formula>$F$76</formula>
    </cfRule>
  </conditionalFormatting>
  <conditionalFormatting sqref="R78">
    <cfRule type="cellIs" dxfId="18269" priority="307" operator="greaterThan">
      <formula>$G$78</formula>
    </cfRule>
  </conditionalFormatting>
  <conditionalFormatting sqref="R80">
    <cfRule type="cellIs" dxfId="18268" priority="306" operator="greaterThan">
      <formula>$F$80</formula>
    </cfRule>
  </conditionalFormatting>
  <conditionalFormatting sqref="R82">
    <cfRule type="cellIs" dxfId="18267" priority="305" operator="greaterThan">
      <formula>$F$82</formula>
    </cfRule>
  </conditionalFormatting>
  <conditionalFormatting sqref="R81">
    <cfRule type="cellIs" dxfId="18266" priority="303" operator="greaterThan">
      <formula>$G$81</formula>
    </cfRule>
    <cfRule type="cellIs" dxfId="18265" priority="304" operator="greaterThan">
      <formula>$F$81</formula>
    </cfRule>
  </conditionalFormatting>
  <conditionalFormatting sqref="R84">
    <cfRule type="cellIs" dxfId="18264" priority="302" operator="greaterThan">
      <formula>$G$84</formula>
    </cfRule>
  </conditionalFormatting>
  <conditionalFormatting sqref="R86">
    <cfRule type="cellIs" dxfId="18263" priority="300" operator="greaterThan">
      <formula>$G$86</formula>
    </cfRule>
    <cfRule type="cellIs" dxfId="18262" priority="301" operator="greaterThan">
      <formula>$F$86</formula>
    </cfRule>
  </conditionalFormatting>
  <conditionalFormatting sqref="R89">
    <cfRule type="cellIs" dxfId="18261" priority="298" operator="greaterThan">
      <formula>$G$89</formula>
    </cfRule>
    <cfRule type="cellIs" dxfId="18260" priority="299" operator="greaterThan">
      <formula>$F$89</formula>
    </cfRule>
  </conditionalFormatting>
  <conditionalFormatting sqref="R53">
    <cfRule type="cellIs" dxfId="18259" priority="320" operator="greaterThan">
      <formula>$G$53</formula>
    </cfRule>
  </conditionalFormatting>
  <conditionalFormatting sqref="W48">
    <cfRule type="cellIs" dxfId="18258" priority="266" operator="greaterThan">
      <formula>$F$48</formula>
    </cfRule>
  </conditionalFormatting>
  <conditionalFormatting sqref="W72">
    <cfRule type="cellIs" dxfId="18257" priority="296" operator="greaterThan">
      <formula>$F$72</formula>
    </cfRule>
  </conditionalFormatting>
  <conditionalFormatting sqref="W55">
    <cfRule type="cellIs" dxfId="18256" priority="295" operator="greaterThan">
      <formula>$G$55</formula>
    </cfRule>
  </conditionalFormatting>
  <conditionalFormatting sqref="W60">
    <cfRule type="cellIs" dxfId="18255" priority="294" operator="greaterThan">
      <formula>$G$60</formula>
    </cfRule>
  </conditionalFormatting>
  <conditionalFormatting sqref="W63">
    <cfRule type="cellIs" dxfId="18254" priority="293" operator="greaterThan">
      <formula>$G$63</formula>
    </cfRule>
  </conditionalFormatting>
  <conditionalFormatting sqref="W66">
    <cfRule type="cellIs" dxfId="18253" priority="291" operator="greaterThan">
      <formula>$G$66</formula>
    </cfRule>
    <cfRule type="cellIs" dxfId="18252" priority="292" operator="greaterThan">
      <formula>$F$66</formula>
    </cfRule>
  </conditionalFormatting>
  <conditionalFormatting sqref="W53">
    <cfRule type="cellIs" dxfId="18251" priority="290" operator="greaterThan">
      <formula>$F$53</formula>
    </cfRule>
  </conditionalFormatting>
  <conditionalFormatting sqref="W52">
    <cfRule type="cellIs" dxfId="18250" priority="288" operator="greaterThan">
      <formula>$F$52</formula>
    </cfRule>
  </conditionalFormatting>
  <conditionalFormatting sqref="W61">
    <cfRule type="cellIs" dxfId="18249" priority="285" operator="greaterThan">
      <formula>$F$61</formula>
    </cfRule>
  </conditionalFormatting>
  <conditionalFormatting sqref="W62">
    <cfRule type="cellIs" dxfId="18248" priority="283" operator="greaterThan">
      <formula>$G$62</formula>
    </cfRule>
  </conditionalFormatting>
  <conditionalFormatting sqref="W54">
    <cfRule type="cellIs" dxfId="18247" priority="286" operator="greaterThan">
      <formula>$G$54</formula>
    </cfRule>
    <cfRule type="cellIs" dxfId="18246" priority="287" operator="greaterThan">
      <formula>$F$54</formula>
    </cfRule>
  </conditionalFormatting>
  <conditionalFormatting sqref="W61">
    <cfRule type="cellIs" dxfId="18245" priority="284" operator="greaterThan">
      <formula>$G$61</formula>
    </cfRule>
  </conditionalFormatting>
  <conditionalFormatting sqref="W68">
    <cfRule type="cellIs" dxfId="18244" priority="281" operator="greaterThan">
      <formula>$G$68</formula>
    </cfRule>
  </conditionalFormatting>
  <conditionalFormatting sqref="W70">
    <cfRule type="cellIs" dxfId="18243" priority="280" operator="greaterThan">
      <formula>$G$70</formula>
    </cfRule>
  </conditionalFormatting>
  <conditionalFormatting sqref="W73">
    <cfRule type="cellIs" dxfId="18242" priority="279" operator="greaterThan">
      <formula>$G$73</formula>
    </cfRule>
  </conditionalFormatting>
  <conditionalFormatting sqref="W75">
    <cfRule type="cellIs" dxfId="18241" priority="278" operator="greaterThan">
      <formula>$F$75</formula>
    </cfRule>
  </conditionalFormatting>
  <conditionalFormatting sqref="W76">
    <cfRule type="cellIs" dxfId="18240" priority="277" operator="greaterThan">
      <formula>$F$76</formula>
    </cfRule>
  </conditionalFormatting>
  <conditionalFormatting sqref="W78">
    <cfRule type="cellIs" dxfId="18239" priority="276" operator="greaterThan">
      <formula>$G$78</formula>
    </cfRule>
  </conditionalFormatting>
  <conditionalFormatting sqref="W80">
    <cfRule type="cellIs" dxfId="18238" priority="275" operator="greaterThan">
      <formula>$F$80</formula>
    </cfRule>
  </conditionalFormatting>
  <conditionalFormatting sqref="W82">
    <cfRule type="cellIs" dxfId="18237" priority="274" operator="greaterThan">
      <formula>$F$82</formula>
    </cfRule>
  </conditionalFormatting>
  <conditionalFormatting sqref="W81">
    <cfRule type="cellIs" dxfId="18236" priority="272" operator="greaterThan">
      <formula>$G$81</formula>
    </cfRule>
    <cfRule type="cellIs" dxfId="18235" priority="273" operator="greaterThan">
      <formula>$F$81</formula>
    </cfRule>
  </conditionalFormatting>
  <conditionalFormatting sqref="W84">
    <cfRule type="cellIs" dxfId="18234" priority="271" operator="greaterThan">
      <formula>$G$84</formula>
    </cfRule>
  </conditionalFormatting>
  <conditionalFormatting sqref="W86">
    <cfRule type="cellIs" dxfId="18233" priority="269" operator="greaterThan">
      <formula>$G$86</formula>
    </cfRule>
    <cfRule type="cellIs" dxfId="18232" priority="270" operator="greaterThan">
      <formula>$F$86</formula>
    </cfRule>
  </conditionalFormatting>
  <conditionalFormatting sqref="W89">
    <cfRule type="expression" dxfId="18231" priority="1">
      <formula>$W$89&gt;$E$89</formula>
    </cfRule>
    <cfRule type="cellIs" dxfId="18230" priority="267" operator="greaterThan">
      <formula>$G$89</formula>
    </cfRule>
  </conditionalFormatting>
  <conditionalFormatting sqref="W53">
    <cfRule type="cellIs" dxfId="18229" priority="289" operator="greaterThan">
      <formula>$G$53</formula>
    </cfRule>
  </conditionalFormatting>
  <conditionalFormatting sqref="M48">
    <cfRule type="cellIs" dxfId="18228" priority="238" operator="greaterThan">
      <formula>$F$48</formula>
    </cfRule>
  </conditionalFormatting>
  <conditionalFormatting sqref="M72">
    <cfRule type="cellIs" dxfId="18227" priority="265" operator="greaterThan">
      <formula>$F$72</formula>
    </cfRule>
  </conditionalFormatting>
  <conditionalFormatting sqref="M55">
    <cfRule type="cellIs" dxfId="18226" priority="264" operator="greaterThan">
      <formula>$G$55</formula>
    </cfRule>
  </conditionalFormatting>
  <conditionalFormatting sqref="M60">
    <cfRule type="cellIs" dxfId="18225" priority="263" operator="greaterThan">
      <formula>$G$60</formula>
    </cfRule>
  </conditionalFormatting>
  <conditionalFormatting sqref="M63">
    <cfRule type="cellIs" dxfId="18224" priority="262" operator="greaterThan">
      <formula>$G$63</formula>
    </cfRule>
  </conditionalFormatting>
  <conditionalFormatting sqref="M66">
    <cfRule type="cellIs" dxfId="18223" priority="260" operator="greaterThan">
      <formula>$G$66</formula>
    </cfRule>
    <cfRule type="cellIs" dxfId="18222" priority="261" operator="greaterThan">
      <formula>$F$66</formula>
    </cfRule>
  </conditionalFormatting>
  <conditionalFormatting sqref="M53">
    <cfRule type="cellIs" dxfId="18221" priority="259" operator="greaterThan">
      <formula>$F$53</formula>
    </cfRule>
  </conditionalFormatting>
  <conditionalFormatting sqref="M52">
    <cfRule type="cellIs" dxfId="18220" priority="257" operator="greaterThan">
      <formula>$F$52</formula>
    </cfRule>
  </conditionalFormatting>
  <conditionalFormatting sqref="M61">
    <cfRule type="cellIs" dxfId="18219" priority="254" operator="greaterThan">
      <formula>$F$61</formula>
    </cfRule>
  </conditionalFormatting>
  <conditionalFormatting sqref="M62">
    <cfRule type="cellIs" dxfId="18218" priority="252" operator="greaterThan">
      <formula>$G$62</formula>
    </cfRule>
  </conditionalFormatting>
  <conditionalFormatting sqref="M54">
    <cfRule type="cellIs" dxfId="18217" priority="255" operator="greaterThan">
      <formula>$G$54</formula>
    </cfRule>
    <cfRule type="cellIs" dxfId="18216" priority="256" operator="greaterThan">
      <formula>$F$54</formula>
    </cfRule>
  </conditionalFormatting>
  <conditionalFormatting sqref="M61">
    <cfRule type="cellIs" dxfId="18215" priority="253" operator="greaterThan">
      <formula>$G$61</formula>
    </cfRule>
  </conditionalFormatting>
  <conditionalFormatting sqref="M68">
    <cfRule type="cellIs" dxfId="18214" priority="251" operator="greaterThan">
      <formula>$G$68</formula>
    </cfRule>
  </conditionalFormatting>
  <conditionalFormatting sqref="M70">
    <cfRule type="cellIs" dxfId="18213" priority="250" operator="greaterThan">
      <formula>$G$70</formula>
    </cfRule>
  </conditionalFormatting>
  <conditionalFormatting sqref="M73">
    <cfRule type="cellIs" dxfId="18212" priority="249" operator="greaterThan">
      <formula>$G$73</formula>
    </cfRule>
  </conditionalFormatting>
  <conditionalFormatting sqref="M75">
    <cfRule type="cellIs" dxfId="18211" priority="248" operator="greaterThan">
      <formula>$F$75</formula>
    </cfRule>
  </conditionalFormatting>
  <conditionalFormatting sqref="M76">
    <cfRule type="cellIs" dxfId="18210" priority="247" operator="greaterThan">
      <formula>$F$76</formula>
    </cfRule>
  </conditionalFormatting>
  <conditionalFormatting sqref="M78">
    <cfRule type="cellIs" dxfId="18209" priority="246" operator="greaterThan">
      <formula>$G$78</formula>
    </cfRule>
  </conditionalFormatting>
  <conditionalFormatting sqref="M80">
    <cfRule type="cellIs" dxfId="18208" priority="245" operator="greaterThan">
      <formula>$F$80</formula>
    </cfRule>
  </conditionalFormatting>
  <conditionalFormatting sqref="M82">
    <cfRule type="cellIs" dxfId="18207" priority="244" operator="greaterThan">
      <formula>$F$82</formula>
    </cfRule>
  </conditionalFormatting>
  <conditionalFormatting sqref="M81">
    <cfRule type="cellIs" dxfId="18206" priority="242" operator="greaterThan">
      <formula>$G$81</formula>
    </cfRule>
    <cfRule type="cellIs" dxfId="18205" priority="243" operator="greaterThan">
      <formula>$F$81</formula>
    </cfRule>
  </conditionalFormatting>
  <conditionalFormatting sqref="M84">
    <cfRule type="cellIs" dxfId="18204" priority="241" operator="greaterThan">
      <formula>$G$84</formula>
    </cfRule>
  </conditionalFormatting>
  <conditionalFormatting sqref="M86">
    <cfRule type="cellIs" dxfId="18203" priority="239" operator="greaterThan">
      <formula>$G$86</formula>
    </cfRule>
    <cfRule type="cellIs" dxfId="18202" priority="240" operator="greaterThan">
      <formula>$F$86</formula>
    </cfRule>
  </conditionalFormatting>
  <conditionalFormatting sqref="M53">
    <cfRule type="cellIs" dxfId="18201" priority="258" operator="greaterThan">
      <formula>$G$53</formula>
    </cfRule>
  </conditionalFormatting>
  <conditionalFormatting sqref="H43">
    <cfRule type="cellIs" dxfId="18200" priority="237" operator="greaterThan">
      <formula>$G$43</formula>
    </cfRule>
  </conditionalFormatting>
  <conditionalFormatting sqref="H45">
    <cfRule type="cellIs" dxfId="18199" priority="236" operator="greaterThan">
      <formula>$F$45</formula>
    </cfRule>
  </conditionalFormatting>
  <conditionalFormatting sqref="H46">
    <cfRule type="cellIs" dxfId="18198" priority="235" operator="greaterThan">
      <formula>$G$46</formula>
    </cfRule>
  </conditionalFormatting>
  <conditionalFormatting sqref="H48">
    <cfRule type="cellIs" dxfId="18197" priority="204" operator="greaterThan">
      <formula>$F$48</formula>
    </cfRule>
  </conditionalFormatting>
  <conditionalFormatting sqref="H72">
    <cfRule type="cellIs" dxfId="18196" priority="234" operator="greaterThan">
      <formula>$F$72</formula>
    </cfRule>
  </conditionalFormatting>
  <conditionalFormatting sqref="H55">
    <cfRule type="cellIs" dxfId="18195" priority="233" operator="greaterThan">
      <formula>$G$55</formula>
    </cfRule>
  </conditionalFormatting>
  <conditionalFormatting sqref="H60">
    <cfRule type="cellIs" dxfId="18194" priority="232" operator="greaterThan">
      <formula>$G$60</formula>
    </cfRule>
  </conditionalFormatting>
  <conditionalFormatting sqref="H63">
    <cfRule type="cellIs" dxfId="18193" priority="231" operator="greaterThan">
      <formula>$G$63</formula>
    </cfRule>
  </conditionalFormatting>
  <conditionalFormatting sqref="H66">
    <cfRule type="cellIs" dxfId="18192" priority="229" operator="greaterThan">
      <formula>$G$66</formula>
    </cfRule>
    <cfRule type="cellIs" dxfId="18191" priority="230" operator="greaterThan">
      <formula>$F$66</formula>
    </cfRule>
  </conditionalFormatting>
  <conditionalFormatting sqref="H53">
    <cfRule type="cellIs" dxfId="18190" priority="228" operator="greaterThan">
      <formula>$F$53</formula>
    </cfRule>
  </conditionalFormatting>
  <conditionalFormatting sqref="H52">
    <cfRule type="cellIs" dxfId="18189" priority="226" operator="greaterThan">
      <formula>$F$52</formula>
    </cfRule>
  </conditionalFormatting>
  <conditionalFormatting sqref="H61">
    <cfRule type="cellIs" dxfId="18188" priority="223" operator="greaterThan">
      <formula>$F$61</formula>
    </cfRule>
  </conditionalFormatting>
  <conditionalFormatting sqref="H62">
    <cfRule type="cellIs" dxfId="18187" priority="221" operator="greaterThan">
      <formula>$G$62</formula>
    </cfRule>
  </conditionalFormatting>
  <conditionalFormatting sqref="H54">
    <cfRule type="cellIs" dxfId="18186" priority="224" operator="greaterThan">
      <formula>$G$54</formula>
    </cfRule>
    <cfRule type="cellIs" dxfId="18185" priority="225" operator="greaterThan">
      <formula>$F$54</formula>
    </cfRule>
  </conditionalFormatting>
  <conditionalFormatting sqref="H61">
    <cfRule type="cellIs" dxfId="18184" priority="222" operator="greaterThan">
      <formula>$G$61</formula>
    </cfRule>
  </conditionalFormatting>
  <conditionalFormatting sqref="H67">
    <cfRule type="cellIs" dxfId="18183" priority="220" operator="greaterThan">
      <formula>$F$67</formula>
    </cfRule>
  </conditionalFormatting>
  <conditionalFormatting sqref="H68">
    <cfRule type="cellIs" dxfId="18182" priority="219" operator="greaterThan">
      <formula>$G$68</formula>
    </cfRule>
  </conditionalFormatting>
  <conditionalFormatting sqref="H70">
    <cfRule type="cellIs" dxfId="18181" priority="218" operator="greaterThan">
      <formula>$G$70</formula>
    </cfRule>
  </conditionalFormatting>
  <conditionalFormatting sqref="H73">
    <cfRule type="cellIs" dxfId="18180" priority="217" operator="greaterThan">
      <formula>$G$73</formula>
    </cfRule>
  </conditionalFormatting>
  <conditionalFormatting sqref="H75">
    <cfRule type="cellIs" dxfId="18179" priority="216" operator="greaterThan">
      <formula>$F$75</formula>
    </cfRule>
  </conditionalFormatting>
  <conditionalFormatting sqref="H76">
    <cfRule type="cellIs" dxfId="18178" priority="215" operator="greaterThan">
      <formula>$F$76</formula>
    </cfRule>
  </conditionalFormatting>
  <conditionalFormatting sqref="H78">
    <cfRule type="cellIs" dxfId="18177" priority="214" operator="greaterThan">
      <formula>$G$78</formula>
    </cfRule>
  </conditionalFormatting>
  <conditionalFormatting sqref="H80">
    <cfRule type="cellIs" dxfId="18176" priority="213" operator="greaterThan">
      <formula>$F$80</formula>
    </cfRule>
  </conditionalFormatting>
  <conditionalFormatting sqref="H82">
    <cfRule type="cellIs" dxfId="18175" priority="212" operator="greaterThan">
      <formula>$F$82</formula>
    </cfRule>
  </conditionalFormatting>
  <conditionalFormatting sqref="H81">
    <cfRule type="cellIs" dxfId="18174" priority="210" operator="greaterThan">
      <formula>$G$81</formula>
    </cfRule>
    <cfRule type="cellIs" dxfId="18173" priority="211" operator="greaterThan">
      <formula>$F$81</formula>
    </cfRule>
  </conditionalFormatting>
  <conditionalFormatting sqref="H84">
    <cfRule type="cellIs" dxfId="18172" priority="209" operator="greaterThan">
      <formula>$G$84</formula>
    </cfRule>
  </conditionalFormatting>
  <conditionalFormatting sqref="H86">
    <cfRule type="cellIs" dxfId="18171" priority="207" operator="greaterThan">
      <formula>$G$86</formula>
    </cfRule>
    <cfRule type="cellIs" dxfId="18170" priority="208" operator="greaterThan">
      <formula>$F$86</formula>
    </cfRule>
  </conditionalFormatting>
  <conditionalFormatting sqref="H89">
    <cfRule type="cellIs" dxfId="18169" priority="205" operator="greaterThan">
      <formula>$G$89</formula>
    </cfRule>
    <cfRule type="cellIs" dxfId="18168" priority="206" operator="greaterThan">
      <formula>$F$89</formula>
    </cfRule>
  </conditionalFormatting>
  <conditionalFormatting sqref="H53">
    <cfRule type="cellIs" dxfId="18167" priority="227" operator="greaterThan">
      <formula>$G$53</formula>
    </cfRule>
  </conditionalFormatting>
  <conditionalFormatting sqref="AG29">
    <cfRule type="cellIs" dxfId="18166" priority="202" operator="greaterThan">
      <formula>$E$29</formula>
    </cfRule>
  </conditionalFormatting>
  <conditionalFormatting sqref="AG29">
    <cfRule type="cellIs" dxfId="18165" priority="203" operator="greaterThan">
      <formula>$G$29</formula>
    </cfRule>
  </conditionalFormatting>
  <conditionalFormatting sqref="AG44">
    <cfRule type="cellIs" dxfId="18164" priority="200" operator="greaterThan">
      <formula>$E$26</formula>
    </cfRule>
    <cfRule type="cellIs" dxfId="18163" priority="201" operator="greaterThan">
      <formula>$G$26</formula>
    </cfRule>
  </conditionalFormatting>
  <conditionalFormatting sqref="AG45">
    <cfRule type="cellIs" dxfId="18162" priority="198" operator="greaterThan">
      <formula>$E$27</formula>
    </cfRule>
    <cfRule type="cellIs" dxfId="18161" priority="199" operator="greaterThan">
      <formula>$G$27</formula>
    </cfRule>
  </conditionalFormatting>
  <conditionalFormatting sqref="AG46">
    <cfRule type="cellIs" dxfId="18160" priority="196" operator="greaterThan">
      <formula>$E$28</formula>
    </cfRule>
    <cfRule type="cellIs" dxfId="18159" priority="197" operator="greaterThan">
      <formula>$G$28</formula>
    </cfRule>
  </conditionalFormatting>
  <conditionalFormatting sqref="AG49">
    <cfRule type="cellIs" dxfId="18158" priority="194" operator="greaterThan">
      <formula>$E$26</formula>
    </cfRule>
    <cfRule type="cellIs" dxfId="18157" priority="195" operator="greaterThan">
      <formula>$G$26</formula>
    </cfRule>
  </conditionalFormatting>
  <conditionalFormatting sqref="R43 M43">
    <cfRule type="cellIs" dxfId="18156" priority="193" operator="greaterThan">
      <formula>$G$43</formula>
    </cfRule>
  </conditionalFormatting>
  <conditionalFormatting sqref="R45 M45">
    <cfRule type="cellIs" dxfId="18155" priority="192" operator="greaterThan">
      <formula>$F$45</formula>
    </cfRule>
  </conditionalFormatting>
  <conditionalFormatting sqref="R46 M46">
    <cfRule type="cellIs" dxfId="18154" priority="191" operator="greaterThan">
      <formula>$G$46</formula>
    </cfRule>
  </conditionalFormatting>
  <conditionalFormatting sqref="W43">
    <cfRule type="cellIs" dxfId="18153" priority="190" operator="greaterThan">
      <formula>$G$43</formula>
    </cfRule>
  </conditionalFormatting>
  <conditionalFormatting sqref="W45">
    <cfRule type="cellIs" dxfId="18152" priority="189" operator="greaterThan">
      <formula>$F$45</formula>
    </cfRule>
  </conditionalFormatting>
  <conditionalFormatting sqref="W46">
    <cfRule type="cellIs" dxfId="18151" priority="188" operator="greaterThan">
      <formula>$G$46</formula>
    </cfRule>
  </conditionalFormatting>
  <conditionalFormatting sqref="H40">
    <cfRule type="expression" priority="186" stopIfTrue="1">
      <formula>I40="U"</formula>
    </cfRule>
    <cfRule type="cellIs" dxfId="18150" priority="187" operator="greaterThan">
      <formula>$E$40</formula>
    </cfRule>
  </conditionalFormatting>
  <conditionalFormatting sqref="W40 R40 M40">
    <cfRule type="expression" priority="184" stopIfTrue="1">
      <formula>N40="U"</formula>
    </cfRule>
    <cfRule type="cellIs" dxfId="18149" priority="185" operator="greaterThan">
      <formula>$E$40</formula>
    </cfRule>
  </conditionalFormatting>
  <conditionalFormatting sqref="W8">
    <cfRule type="cellIs" dxfId="18148" priority="183" operator="greaterThan">
      <formula>$E$8</formula>
    </cfRule>
  </conditionalFormatting>
  <conditionalFormatting sqref="AL9">
    <cfRule type="cellIs" dxfId="18147" priority="182" operator="greaterThan">
      <formula>$E$9</formula>
    </cfRule>
  </conditionalFormatting>
  <conditionalFormatting sqref="AL8">
    <cfRule type="cellIs" dxfId="18146" priority="181" operator="greaterThan">
      <formula>$E$8</formula>
    </cfRule>
  </conditionalFormatting>
  <conditionalFormatting sqref="AL26">
    <cfRule type="cellIs" dxfId="18145" priority="179" operator="greaterThan">
      <formula>$E$26</formula>
    </cfRule>
    <cfRule type="cellIs" dxfId="18144" priority="180" operator="greaterThan">
      <formula>$G$26</formula>
    </cfRule>
  </conditionalFormatting>
  <conditionalFormatting sqref="AL25">
    <cfRule type="cellIs" dxfId="18143" priority="177" operator="greaterThan">
      <formula>$E$25</formula>
    </cfRule>
    <cfRule type="cellIs" dxfId="18142" priority="178" operator="greaterThan">
      <formula>$G$25</formula>
    </cfRule>
  </conditionalFormatting>
  <conditionalFormatting sqref="AL27">
    <cfRule type="cellIs" dxfId="18141" priority="175" operator="greaterThan">
      <formula>$E$27</formula>
    </cfRule>
    <cfRule type="cellIs" dxfId="18140" priority="176" operator="greaterThan">
      <formula>$G$27</formula>
    </cfRule>
  </conditionalFormatting>
  <conditionalFormatting sqref="AL28">
    <cfRule type="cellIs" dxfId="18139" priority="173" operator="greaterThan">
      <formula>$E$28</formula>
    </cfRule>
    <cfRule type="cellIs" dxfId="18138" priority="174" operator="greaterThan">
      <formula>$G$28</formula>
    </cfRule>
  </conditionalFormatting>
  <conditionalFormatting sqref="AL29">
    <cfRule type="cellIs" dxfId="18137" priority="152" operator="greaterThan">
      <formula>$E$29</formula>
    </cfRule>
  </conditionalFormatting>
  <conditionalFormatting sqref="AL31">
    <cfRule type="cellIs" dxfId="18136" priority="171" operator="greaterThan">
      <formula>$E$31</formula>
    </cfRule>
  </conditionalFormatting>
  <conditionalFormatting sqref="AL32">
    <cfRule type="cellIs" dxfId="18135" priority="169" operator="greaterThan">
      <formula>$E$32</formula>
    </cfRule>
    <cfRule type="cellIs" dxfId="18134" priority="170" operator="greaterThan">
      <formula>$G$32</formula>
    </cfRule>
  </conditionalFormatting>
  <conditionalFormatting sqref="AL33">
    <cfRule type="cellIs" dxfId="18133" priority="167" operator="greaterThan">
      <formula>$E$33</formula>
    </cfRule>
    <cfRule type="cellIs" dxfId="18132" priority="168" operator="greaterThan">
      <formula>$G$33</formula>
    </cfRule>
  </conditionalFormatting>
  <conditionalFormatting sqref="AL34">
    <cfRule type="cellIs" dxfId="18131" priority="164" operator="greaterThan">
      <formula>$E$34</formula>
    </cfRule>
    <cfRule type="cellIs" dxfId="18130" priority="165" operator="greaterThan">
      <formula>$G$34</formula>
    </cfRule>
    <cfRule type="cellIs" dxfId="18129" priority="166" operator="greaterThan">
      <formula>$F$34</formula>
    </cfRule>
  </conditionalFormatting>
  <conditionalFormatting sqref="AL35">
    <cfRule type="cellIs" dxfId="18128" priority="162" operator="greaterThan">
      <formula>$E$35</formula>
    </cfRule>
    <cfRule type="cellIs" dxfId="18127" priority="163" operator="greaterThan">
      <formula>$G$35</formula>
    </cfRule>
  </conditionalFormatting>
  <conditionalFormatting sqref="AL36">
    <cfRule type="cellIs" dxfId="18126" priority="160" operator="greaterThan">
      <formula>$E$36</formula>
    </cfRule>
    <cfRule type="cellIs" dxfId="18125" priority="161" operator="greaterThan">
      <formula>$G$36</formula>
    </cfRule>
  </conditionalFormatting>
  <conditionalFormatting sqref="AL37">
    <cfRule type="cellIs" dxfId="18124" priority="159" operator="greaterThan">
      <formula>$E$37</formula>
    </cfRule>
  </conditionalFormatting>
  <conditionalFormatting sqref="AL38">
    <cfRule type="cellIs" dxfId="18123" priority="157" operator="greaterThan">
      <formula>$E$38</formula>
    </cfRule>
    <cfRule type="cellIs" dxfId="18122" priority="158" operator="greaterThan">
      <formula>$G$38</formula>
    </cfRule>
  </conditionalFormatting>
  <conditionalFormatting sqref="AL39">
    <cfRule type="cellIs" dxfId="18121" priority="155" operator="greaterThan">
      <formula>$E$39</formula>
    </cfRule>
    <cfRule type="cellIs" dxfId="18120" priority="156" operator="greaterThan">
      <formula>$G$39</formula>
    </cfRule>
  </conditionalFormatting>
  <conditionalFormatting sqref="AL41">
    <cfRule type="cellIs" dxfId="18119" priority="153" operator="greaterThan">
      <formula>$E$41</formula>
    </cfRule>
    <cfRule type="cellIs" dxfId="18118" priority="154" operator="greaterThan">
      <formula>$G$41</formula>
    </cfRule>
  </conditionalFormatting>
  <conditionalFormatting sqref="AL29">
    <cfRule type="cellIs" dxfId="18117" priority="172" operator="greaterThan">
      <formula>$G$29</formula>
    </cfRule>
  </conditionalFormatting>
  <conditionalFormatting sqref="AL37">
    <cfRule type="cellIs" dxfId="18116" priority="151" operator="greaterThan">
      <formula>$G$37</formula>
    </cfRule>
  </conditionalFormatting>
  <conditionalFormatting sqref="AL40">
    <cfRule type="expression" priority="149" stopIfTrue="1">
      <formula>AM40="U"</formula>
    </cfRule>
    <cfRule type="cellIs" dxfId="18115" priority="150" operator="greaterThan">
      <formula>$E$40</formula>
    </cfRule>
  </conditionalFormatting>
  <conditionalFormatting sqref="AL43">
    <cfRule type="cellIs" dxfId="18114" priority="148" operator="greaterThan">
      <formula>$G$43</formula>
    </cfRule>
  </conditionalFormatting>
  <conditionalFormatting sqref="AL45">
    <cfRule type="cellIs" dxfId="18113" priority="147" operator="greaterThan">
      <formula>$F$45</formula>
    </cfRule>
  </conditionalFormatting>
  <conditionalFormatting sqref="AL46">
    <cfRule type="cellIs" dxfId="18112" priority="146" operator="greaterThan">
      <formula>$G$46</formula>
    </cfRule>
  </conditionalFormatting>
  <conditionalFormatting sqref="AL48">
    <cfRule type="cellIs" dxfId="18111" priority="115" operator="greaterThan">
      <formula>$F$48</formula>
    </cfRule>
  </conditionalFormatting>
  <conditionalFormatting sqref="AL72">
    <cfRule type="cellIs" dxfId="18110" priority="145" operator="greaterThan">
      <formula>$F$72</formula>
    </cfRule>
  </conditionalFormatting>
  <conditionalFormatting sqref="AL55">
    <cfRule type="cellIs" dxfId="18109" priority="144" operator="greaterThan">
      <formula>$G$55</formula>
    </cfRule>
  </conditionalFormatting>
  <conditionalFormatting sqref="AL60">
    <cfRule type="cellIs" dxfId="18108" priority="143" operator="greaterThan">
      <formula>$G$60</formula>
    </cfRule>
  </conditionalFormatting>
  <conditionalFormatting sqref="AL63">
    <cfRule type="cellIs" dxfId="18107" priority="142" operator="greaterThan">
      <formula>$G$63</formula>
    </cfRule>
  </conditionalFormatting>
  <conditionalFormatting sqref="AL66">
    <cfRule type="cellIs" dxfId="18106" priority="140" operator="greaterThan">
      <formula>$G$66</formula>
    </cfRule>
    <cfRule type="cellIs" dxfId="18105" priority="141" operator="greaterThan">
      <formula>$F$66</formula>
    </cfRule>
  </conditionalFormatting>
  <conditionalFormatting sqref="AL53">
    <cfRule type="cellIs" dxfId="18104" priority="139" operator="greaterThan">
      <formula>$F$53</formula>
    </cfRule>
  </conditionalFormatting>
  <conditionalFormatting sqref="AL52">
    <cfRule type="cellIs" dxfId="18103" priority="137" operator="greaterThan">
      <formula>$F$52</formula>
    </cfRule>
  </conditionalFormatting>
  <conditionalFormatting sqref="AL61">
    <cfRule type="cellIs" dxfId="18102" priority="134" operator="greaterThan">
      <formula>$F$61</formula>
    </cfRule>
  </conditionalFormatting>
  <conditionalFormatting sqref="AL62">
    <cfRule type="cellIs" dxfId="18101" priority="132" operator="greaterThan">
      <formula>$G$62</formula>
    </cfRule>
  </conditionalFormatting>
  <conditionalFormatting sqref="AL54">
    <cfRule type="cellIs" dxfId="18100" priority="135" operator="greaterThan">
      <formula>$G$54</formula>
    </cfRule>
    <cfRule type="cellIs" dxfId="18099" priority="136" operator="greaterThan">
      <formula>$F$54</formula>
    </cfRule>
  </conditionalFormatting>
  <conditionalFormatting sqref="AL61">
    <cfRule type="cellIs" dxfId="18098" priority="133" operator="greaterThan">
      <formula>$G$61</formula>
    </cfRule>
  </conditionalFormatting>
  <conditionalFormatting sqref="AL68">
    <cfRule type="cellIs" dxfId="18097" priority="130" operator="greaterThan">
      <formula>$G$68</formula>
    </cfRule>
  </conditionalFormatting>
  <conditionalFormatting sqref="AL70">
    <cfRule type="cellIs" dxfId="18096" priority="129" operator="greaterThan">
      <formula>$G$70</formula>
    </cfRule>
  </conditionalFormatting>
  <conditionalFormatting sqref="AL73">
    <cfRule type="cellIs" dxfId="18095" priority="128" operator="greaterThan">
      <formula>$G$73</formula>
    </cfRule>
  </conditionalFormatting>
  <conditionalFormatting sqref="AL75">
    <cfRule type="cellIs" dxfId="18094" priority="127" operator="greaterThan">
      <formula>$F$75</formula>
    </cfRule>
  </conditionalFormatting>
  <conditionalFormatting sqref="AL76">
    <cfRule type="cellIs" dxfId="18093" priority="126" operator="greaterThan">
      <formula>$F$76</formula>
    </cfRule>
  </conditionalFormatting>
  <conditionalFormatting sqref="AL78">
    <cfRule type="cellIs" dxfId="18092" priority="125" operator="greaterThan">
      <formula>$G$78</formula>
    </cfRule>
  </conditionalFormatting>
  <conditionalFormatting sqref="AL80">
    <cfRule type="cellIs" dxfId="18091" priority="124" operator="greaterThan">
      <formula>$F$80</formula>
    </cfRule>
  </conditionalFormatting>
  <conditionalFormatting sqref="AL82">
    <cfRule type="cellIs" dxfId="18090" priority="123" operator="greaterThan">
      <formula>$F$82</formula>
    </cfRule>
  </conditionalFormatting>
  <conditionalFormatting sqref="AL81">
    <cfRule type="cellIs" dxfId="18089" priority="121" operator="greaterThan">
      <formula>$G$81</formula>
    </cfRule>
    <cfRule type="cellIs" dxfId="18088" priority="122" operator="greaterThan">
      <formula>$F$81</formula>
    </cfRule>
  </conditionalFormatting>
  <conditionalFormatting sqref="AL84">
    <cfRule type="cellIs" dxfId="18087" priority="120" operator="greaterThan">
      <formula>$G$84</formula>
    </cfRule>
  </conditionalFormatting>
  <conditionalFormatting sqref="AL86">
    <cfRule type="cellIs" dxfId="18086" priority="118" operator="greaterThan">
      <formula>$G$86</formula>
    </cfRule>
    <cfRule type="cellIs" dxfId="18085" priority="119" operator="greaterThan">
      <formula>$F$86</formula>
    </cfRule>
  </conditionalFormatting>
  <conditionalFormatting sqref="AL89">
    <cfRule type="cellIs" dxfId="18084" priority="116" operator="greaterThan">
      <formula>$G$89</formula>
    </cfRule>
    <cfRule type="cellIs" dxfId="18083" priority="117" operator="greaterThan">
      <formula>$F$89</formula>
    </cfRule>
  </conditionalFormatting>
  <conditionalFormatting sqref="AL53">
    <cfRule type="cellIs" dxfId="18082" priority="138" operator="greaterThan">
      <formula>$G$53</formula>
    </cfRule>
  </conditionalFormatting>
  <conditionalFormatting sqref="AB18">
    <cfRule type="cellIs" dxfId="18081" priority="111" operator="lessThan">
      <formula>$AS$18</formula>
    </cfRule>
    <cfRule type="cellIs" dxfId="18080" priority="112" operator="greaterThan">
      <formula>$AT$18</formula>
    </cfRule>
    <cfRule type="cellIs" dxfId="18079" priority="113" operator="lessThan">
      <formula>$AQ$18</formula>
    </cfRule>
    <cfRule type="cellIs" dxfId="18078" priority="114" operator="greaterThan">
      <formula>$AR$18</formula>
    </cfRule>
  </conditionalFormatting>
  <conditionalFormatting sqref="AB10">
    <cfRule type="cellIs" dxfId="18077" priority="110" operator="greaterThan">
      <formula>$E$10</formula>
    </cfRule>
  </conditionalFormatting>
  <conditionalFormatting sqref="AB11">
    <cfRule type="cellIs" dxfId="18076" priority="109" operator="greaterThan">
      <formula>$E$11</formula>
    </cfRule>
  </conditionalFormatting>
  <conditionalFormatting sqref="AB12">
    <cfRule type="cellIs" dxfId="18075" priority="108" operator="greaterThan">
      <formula>$E$12</formula>
    </cfRule>
  </conditionalFormatting>
  <conditionalFormatting sqref="AB13">
    <cfRule type="cellIs" dxfId="18074" priority="106" operator="greaterThan">
      <formula>$E$13</formula>
    </cfRule>
    <cfRule type="cellIs" dxfId="18073" priority="107" operator="greaterThan">
      <formula>$G$13</formula>
    </cfRule>
  </conditionalFormatting>
  <conditionalFormatting sqref="AB14">
    <cfRule type="cellIs" dxfId="18072" priority="104" operator="greaterThan">
      <formula>$E$14</formula>
    </cfRule>
    <cfRule type="cellIs" dxfId="18071" priority="105" operator="greaterThan">
      <formula>$G$14</formula>
    </cfRule>
  </conditionalFormatting>
  <conditionalFormatting sqref="AB15">
    <cfRule type="cellIs" dxfId="18070" priority="103" operator="greaterThan">
      <formula>$E$15</formula>
    </cfRule>
  </conditionalFormatting>
  <conditionalFormatting sqref="AB16">
    <cfRule type="cellIs" dxfId="18069" priority="102" operator="greaterThan">
      <formula>$E$16</formula>
    </cfRule>
  </conditionalFormatting>
  <conditionalFormatting sqref="AB16">
    <cfRule type="cellIs" dxfId="18068" priority="101" operator="greaterThan">
      <formula>$G$16</formula>
    </cfRule>
  </conditionalFormatting>
  <conditionalFormatting sqref="AB17">
    <cfRule type="cellIs" dxfId="18067" priority="99" operator="greaterThan">
      <formula>$E$17</formula>
    </cfRule>
  </conditionalFormatting>
  <conditionalFormatting sqref="AB17">
    <cfRule type="cellIs" dxfId="18066" priority="100" operator="greaterThan">
      <formula>$G$17</formula>
    </cfRule>
  </conditionalFormatting>
  <conditionalFormatting sqref="AB19">
    <cfRule type="cellIs" dxfId="18065" priority="98" operator="greaterThan">
      <formula>$E$19</formula>
    </cfRule>
  </conditionalFormatting>
  <conditionalFormatting sqref="AB20">
    <cfRule type="cellIs" dxfId="18064" priority="96" operator="greaterThan">
      <formula>$E$20</formula>
    </cfRule>
    <cfRule type="cellIs" dxfId="18063" priority="97" operator="greaterThan">
      <formula>$G$20</formula>
    </cfRule>
  </conditionalFormatting>
  <conditionalFormatting sqref="AB21">
    <cfRule type="cellIs" dxfId="18062" priority="94" operator="greaterThan">
      <formula>$E$21</formula>
    </cfRule>
    <cfRule type="cellIs" dxfId="18061" priority="95" operator="greaterThan">
      <formula>$G$21</formula>
    </cfRule>
  </conditionalFormatting>
  <conditionalFormatting sqref="AB22">
    <cfRule type="cellIs" dxfId="18060" priority="92" operator="greaterThan">
      <formula>$E$22</formula>
    </cfRule>
    <cfRule type="cellIs" dxfId="18059" priority="93" operator="greaterThan">
      <formula>$G$22</formula>
    </cfRule>
  </conditionalFormatting>
  <conditionalFormatting sqref="AB23">
    <cfRule type="cellIs" dxfId="18058" priority="91" operator="greaterThan">
      <formula>$E$23</formula>
    </cfRule>
  </conditionalFormatting>
  <conditionalFormatting sqref="AB9">
    <cfRule type="cellIs" dxfId="18057" priority="90" operator="greaterThan">
      <formula>$E$9</formula>
    </cfRule>
  </conditionalFormatting>
  <conditionalFormatting sqref="AB8">
    <cfRule type="cellIs" dxfId="18056" priority="89" operator="greaterThan">
      <formula>$E$8</formula>
    </cfRule>
  </conditionalFormatting>
  <conditionalFormatting sqref="AB26">
    <cfRule type="cellIs" dxfId="18055" priority="87" operator="greaterThan">
      <formula>$E$26</formula>
    </cfRule>
    <cfRule type="cellIs" dxfId="18054" priority="88" operator="greaterThan">
      <formula>$G$26</formula>
    </cfRule>
  </conditionalFormatting>
  <conditionalFormatting sqref="AB25">
    <cfRule type="cellIs" dxfId="18053" priority="85" operator="greaterThan">
      <formula>$E$25</formula>
    </cfRule>
    <cfRule type="cellIs" dxfId="18052" priority="86" operator="greaterThan">
      <formula>$G$25</formula>
    </cfRule>
  </conditionalFormatting>
  <conditionalFormatting sqref="AB27">
    <cfRule type="cellIs" dxfId="18051" priority="83" operator="greaterThan">
      <formula>$E$27</formula>
    </cfRule>
    <cfRule type="cellIs" dxfId="18050" priority="84" operator="greaterThan">
      <formula>$G$27</formula>
    </cfRule>
  </conditionalFormatting>
  <conditionalFormatting sqref="AB28">
    <cfRule type="cellIs" dxfId="18049" priority="81" operator="greaterThan">
      <formula>$E$28</formula>
    </cfRule>
    <cfRule type="cellIs" dxfId="18048" priority="82" operator="greaterThan">
      <formula>$G$28</formula>
    </cfRule>
  </conditionalFormatting>
  <conditionalFormatting sqref="AB29">
    <cfRule type="cellIs" dxfId="18047" priority="58" operator="greaterThan">
      <formula>$E$29</formula>
    </cfRule>
  </conditionalFormatting>
  <conditionalFormatting sqref="AB30">
    <cfRule type="expression" priority="20" stopIfTrue="1">
      <formula>$AC$30="U"</formula>
    </cfRule>
    <cfRule type="cellIs" dxfId="18046" priority="78" operator="greaterThan">
      <formula>$E$30</formula>
    </cfRule>
    <cfRule type="cellIs" dxfId="18045" priority="79" operator="greaterThan">
      <formula>$G$30</formula>
    </cfRule>
  </conditionalFormatting>
  <conditionalFormatting sqref="AB31">
    <cfRule type="cellIs" dxfId="18044" priority="77" operator="greaterThan">
      <formula>$E$31</formula>
    </cfRule>
  </conditionalFormatting>
  <conditionalFormatting sqref="AB32">
    <cfRule type="cellIs" dxfId="18043" priority="75" operator="greaterThan">
      <formula>$E$32</formula>
    </cfRule>
    <cfRule type="cellIs" dxfId="18042" priority="76" operator="greaterThan">
      <formula>$G$32</formula>
    </cfRule>
  </conditionalFormatting>
  <conditionalFormatting sqref="AB33">
    <cfRule type="cellIs" dxfId="18041" priority="73" operator="greaterThan">
      <formula>$E$33</formula>
    </cfRule>
    <cfRule type="cellIs" dxfId="18040" priority="74" operator="greaterThan">
      <formula>$G$33</formula>
    </cfRule>
  </conditionalFormatting>
  <conditionalFormatting sqref="AB34">
    <cfRule type="cellIs" dxfId="18039" priority="70" operator="greaterThan">
      <formula>$E$34</formula>
    </cfRule>
    <cfRule type="cellIs" dxfId="18038" priority="71" operator="greaterThan">
      <formula>$G$34</formula>
    </cfRule>
    <cfRule type="cellIs" dxfId="18037" priority="72" operator="greaterThan">
      <formula>$F$34</formula>
    </cfRule>
  </conditionalFormatting>
  <conditionalFormatting sqref="AB35">
    <cfRule type="cellIs" dxfId="18036" priority="68" operator="greaterThan">
      <formula>$E$35</formula>
    </cfRule>
    <cfRule type="cellIs" dxfId="18035" priority="69" operator="greaterThan">
      <formula>$G$35</formula>
    </cfRule>
  </conditionalFormatting>
  <conditionalFormatting sqref="AB36">
    <cfRule type="cellIs" dxfId="18034" priority="66" operator="greaterThan">
      <formula>$E$36</formula>
    </cfRule>
    <cfRule type="cellIs" dxfId="18033" priority="67" operator="greaterThan">
      <formula>$G$36</formula>
    </cfRule>
  </conditionalFormatting>
  <conditionalFormatting sqref="AB37">
    <cfRule type="cellIs" dxfId="18032" priority="65" operator="greaterThan">
      <formula>$E$37</formula>
    </cfRule>
  </conditionalFormatting>
  <conditionalFormatting sqref="AB38">
    <cfRule type="cellIs" dxfId="18031" priority="63" operator="greaterThan">
      <formula>$E$38</formula>
    </cfRule>
    <cfRule type="cellIs" dxfId="18030" priority="64" operator="greaterThan">
      <formula>$G$38</formula>
    </cfRule>
  </conditionalFormatting>
  <conditionalFormatting sqref="AB39">
    <cfRule type="cellIs" dxfId="18029" priority="61" operator="greaterThan">
      <formula>$E$39</formula>
    </cfRule>
    <cfRule type="cellIs" dxfId="18028" priority="62" operator="greaterThan">
      <formula>$G$39</formula>
    </cfRule>
  </conditionalFormatting>
  <conditionalFormatting sqref="AB41">
    <cfRule type="cellIs" dxfId="18027" priority="59" operator="greaterThan">
      <formula>$E$41</formula>
    </cfRule>
    <cfRule type="cellIs" dxfId="18026" priority="60" operator="greaterThan">
      <formula>$G$41</formula>
    </cfRule>
  </conditionalFormatting>
  <conditionalFormatting sqref="AB29">
    <cfRule type="cellIs" dxfId="18025" priority="80" operator="greaterThan">
      <formula>$G$29</formula>
    </cfRule>
  </conditionalFormatting>
  <conditionalFormatting sqref="AB37">
    <cfRule type="cellIs" dxfId="18024" priority="57" operator="greaterThan">
      <formula>$G$37</formula>
    </cfRule>
  </conditionalFormatting>
  <conditionalFormatting sqref="AB40">
    <cfRule type="expression" priority="55" stopIfTrue="1">
      <formula>AC40="U"</formula>
    </cfRule>
    <cfRule type="cellIs" dxfId="18023" priority="56" operator="greaterThan">
      <formula>$E$40</formula>
    </cfRule>
  </conditionalFormatting>
  <conditionalFormatting sqref="AB43">
    <cfRule type="cellIs" dxfId="18022" priority="54" operator="greaterThan">
      <formula>$G$43</formula>
    </cfRule>
  </conditionalFormatting>
  <conditionalFormatting sqref="AB45">
    <cfRule type="cellIs" dxfId="18021" priority="53" operator="greaterThan">
      <formula>$F$45</formula>
    </cfRule>
  </conditionalFormatting>
  <conditionalFormatting sqref="AB46">
    <cfRule type="cellIs" dxfId="18020" priority="52" operator="greaterThan">
      <formula>$G$46</formula>
    </cfRule>
  </conditionalFormatting>
  <conditionalFormatting sqref="AB48">
    <cfRule type="cellIs" dxfId="18019" priority="21" operator="greaterThan">
      <formula>$F$48</formula>
    </cfRule>
  </conditionalFormatting>
  <conditionalFormatting sqref="AB72">
    <cfRule type="cellIs" dxfId="18018" priority="51" operator="greaterThan">
      <formula>$F$72</formula>
    </cfRule>
  </conditionalFormatting>
  <conditionalFormatting sqref="AB55">
    <cfRule type="cellIs" dxfId="18017" priority="50" operator="greaterThan">
      <formula>$G$55</formula>
    </cfRule>
  </conditionalFormatting>
  <conditionalFormatting sqref="AB60">
    <cfRule type="cellIs" dxfId="18016" priority="49" operator="greaterThan">
      <formula>$G$60</formula>
    </cfRule>
  </conditionalFormatting>
  <conditionalFormatting sqref="AB63">
    <cfRule type="cellIs" dxfId="18015" priority="48" operator="greaterThan">
      <formula>$G$63</formula>
    </cfRule>
  </conditionalFormatting>
  <conditionalFormatting sqref="AB66">
    <cfRule type="cellIs" dxfId="18014" priority="46" operator="greaterThan">
      <formula>$G$66</formula>
    </cfRule>
    <cfRule type="cellIs" dxfId="18013" priority="47" operator="greaterThan">
      <formula>$F$66</formula>
    </cfRule>
  </conditionalFormatting>
  <conditionalFormatting sqref="AB53">
    <cfRule type="cellIs" dxfId="18012" priority="45" operator="greaterThan">
      <formula>$F$53</formula>
    </cfRule>
  </conditionalFormatting>
  <conditionalFormatting sqref="AB52">
    <cfRule type="cellIs" dxfId="18011" priority="43" operator="greaterThan">
      <formula>$F$52</formula>
    </cfRule>
  </conditionalFormatting>
  <conditionalFormatting sqref="AB61">
    <cfRule type="cellIs" dxfId="18010" priority="40" operator="greaterThan">
      <formula>$F$61</formula>
    </cfRule>
  </conditionalFormatting>
  <conditionalFormatting sqref="AB62">
    <cfRule type="cellIs" dxfId="18009" priority="38" operator="greaterThan">
      <formula>$G$62</formula>
    </cfRule>
  </conditionalFormatting>
  <conditionalFormatting sqref="AB54">
    <cfRule type="cellIs" dxfId="18008" priority="41" operator="greaterThan">
      <formula>$G$54</formula>
    </cfRule>
    <cfRule type="cellIs" dxfId="18007" priority="42" operator="greaterThan">
      <formula>$F$54</formula>
    </cfRule>
  </conditionalFormatting>
  <conditionalFormatting sqref="AB61">
    <cfRule type="cellIs" dxfId="18006" priority="39" operator="greaterThan">
      <formula>$G$61</formula>
    </cfRule>
  </conditionalFormatting>
  <conditionalFormatting sqref="AB68">
    <cfRule type="cellIs" dxfId="18005" priority="36" operator="greaterThan">
      <formula>$G$68</formula>
    </cfRule>
  </conditionalFormatting>
  <conditionalFormatting sqref="AB70">
    <cfRule type="cellIs" dxfId="18004" priority="35" operator="greaterThan">
      <formula>$G$70</formula>
    </cfRule>
  </conditionalFormatting>
  <conditionalFormatting sqref="AB73">
    <cfRule type="cellIs" dxfId="18003" priority="34" operator="greaterThan">
      <formula>$G$73</formula>
    </cfRule>
  </conditionalFormatting>
  <conditionalFormatting sqref="AB75">
    <cfRule type="cellIs" dxfId="18002" priority="33" operator="greaterThan">
      <formula>$F$75</formula>
    </cfRule>
  </conditionalFormatting>
  <conditionalFormatting sqref="AB76">
    <cfRule type="cellIs" dxfId="18001" priority="32" operator="greaterThan">
      <formula>$F$76</formula>
    </cfRule>
  </conditionalFormatting>
  <conditionalFormatting sqref="AB78">
    <cfRule type="cellIs" dxfId="18000" priority="31" operator="greaterThan">
      <formula>$G$78</formula>
    </cfRule>
  </conditionalFormatting>
  <conditionalFormatting sqref="AB80">
    <cfRule type="cellIs" dxfId="17999" priority="30" operator="greaterThan">
      <formula>$F$80</formula>
    </cfRule>
  </conditionalFormatting>
  <conditionalFormatting sqref="AB82">
    <cfRule type="cellIs" dxfId="17998" priority="29" operator="greaterThan">
      <formula>$F$82</formula>
    </cfRule>
  </conditionalFormatting>
  <conditionalFormatting sqref="AB81">
    <cfRule type="cellIs" dxfId="17997" priority="27" operator="greaterThan">
      <formula>$G$81</formula>
    </cfRule>
    <cfRule type="cellIs" dxfId="17996" priority="28" operator="greaterThan">
      <formula>$F$81</formula>
    </cfRule>
  </conditionalFormatting>
  <conditionalFormatting sqref="AB84">
    <cfRule type="cellIs" dxfId="17995" priority="26" operator="greaterThan">
      <formula>$G$84</formula>
    </cfRule>
  </conditionalFormatting>
  <conditionalFormatting sqref="AB86">
    <cfRule type="cellIs" dxfId="17994" priority="24" operator="greaterThan">
      <formula>$G$86</formula>
    </cfRule>
    <cfRule type="cellIs" dxfId="17993" priority="25" operator="greaterThan">
      <formula>$F$86</formula>
    </cfRule>
  </conditionalFormatting>
  <conditionalFormatting sqref="AB89">
    <cfRule type="cellIs" dxfId="17992" priority="22" operator="greaterThan">
      <formula>$G$89</formula>
    </cfRule>
    <cfRule type="cellIs" dxfId="17991" priority="23" operator="greaterThan">
      <formula>$F$89</formula>
    </cfRule>
  </conditionalFormatting>
  <conditionalFormatting sqref="AB53">
    <cfRule type="cellIs" dxfId="17990" priority="44" operator="greaterThan">
      <formula>$G$53</formula>
    </cfRule>
  </conditionalFormatting>
  <conditionalFormatting sqref="AL30 AG30 W30 R30 M30 H30">
    <cfRule type="expression" priority="17" stopIfTrue="1">
      <formula>$AM$30="U"</formula>
    </cfRule>
    <cfRule type="cellIs" dxfId="17989" priority="18" operator="greaterThan">
      <formula>$E$30</formula>
    </cfRule>
    <cfRule type="cellIs" dxfId="17988" priority="19" operator="greaterThan">
      <formula>$G$30</formula>
    </cfRule>
  </conditionalFormatting>
  <conditionalFormatting sqref="M89">
    <cfRule type="cellIs" dxfId="17987" priority="14" operator="greaterThan">
      <formula>$G$89</formula>
    </cfRule>
    <cfRule type="cellIs" dxfId="17986" priority="15" operator="greaterThan">
      <formula>$F$89</formula>
    </cfRule>
  </conditionalFormatting>
  <conditionalFormatting sqref="M67">
    <cfRule type="expression" priority="4" stopIfTrue="1">
      <formula>$N$67="U"</formula>
    </cfRule>
    <cfRule type="expression" dxfId="17985" priority="5">
      <formula>$M$67&gt;$E$67</formula>
    </cfRule>
  </conditionalFormatting>
  <conditionalFormatting sqref="W67">
    <cfRule type="expression" priority="2" stopIfTrue="1">
      <formula>$X$67="U"</formula>
    </cfRule>
    <cfRule type="expression" dxfId="17984" priority="3">
      <formula>$W$67&gt;$E$67</formula>
    </cfRule>
  </conditionalFormatting>
  <printOptions horizontalCentered="1"/>
  <pageMargins left="1" right="1" top="0.6" bottom="0.6" header="0.3" footer="0.3"/>
  <pageSetup paperSize="17" scale="80" orientation="landscape" r:id="rId1"/>
  <headerFooter>
    <oddFooter>&amp;L&amp;8&amp;Z&amp;F&amp;RPage &amp;P of &amp;N</oddFooter>
  </headerFooter>
  <rowBreaks count="1" manualBreakCount="1">
    <brk id="46" max="4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N1048558"/>
  <sheetViews>
    <sheetView view="pageBreakPreview" topLeftCell="A4" zoomScale="115" zoomScaleNormal="145" zoomScaleSheetLayoutView="115" workbookViewId="0">
      <pane xSplit="7995" ySplit="1410" topLeftCell="H58" activePane="bottomLeft"/>
      <selection activeCell="AO36" sqref="AO36"/>
      <selection pane="topRight" activeCell="AO36" sqref="AO36"/>
      <selection pane="bottomLeft" activeCell="A72" sqref="A72:XFD72"/>
      <selection pane="bottomRight" activeCell="AO36" sqref="AO36"/>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 min="43" max="43" width="8.7109375" style="214" customWidth="1"/>
    <col min="44" max="47" width="3.28515625" style="214" customWidth="1"/>
    <col min="48" max="48" width="8.7109375" style="214" customWidth="1"/>
    <col min="49" max="52" width="3.28515625" style="214" customWidth="1"/>
  </cols>
  <sheetData>
    <row r="1" spans="1:57" ht="15.75" x14ac:dyDescent="0.25">
      <c r="A1" s="483" t="s">
        <v>229</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85"/>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86"/>
      <c r="G6" s="489"/>
      <c r="H6" s="218">
        <v>42815</v>
      </c>
      <c r="I6" s="219" t="s">
        <v>15</v>
      </c>
      <c r="J6" s="219" t="s">
        <v>16</v>
      </c>
      <c r="K6" s="219" t="s">
        <v>190</v>
      </c>
      <c r="L6" s="220" t="s">
        <v>191</v>
      </c>
      <c r="M6" s="218">
        <v>42815</v>
      </c>
      <c r="N6" s="219" t="s">
        <v>15</v>
      </c>
      <c r="O6" s="219" t="s">
        <v>16</v>
      </c>
      <c r="P6" s="219" t="s">
        <v>190</v>
      </c>
      <c r="Q6" s="220" t="s">
        <v>191</v>
      </c>
      <c r="R6" s="218">
        <v>42815</v>
      </c>
      <c r="S6" s="219" t="s">
        <v>15</v>
      </c>
      <c r="T6" s="219" t="s">
        <v>16</v>
      </c>
      <c r="U6" s="219" t="s">
        <v>190</v>
      </c>
      <c r="V6" s="220" t="s">
        <v>191</v>
      </c>
      <c r="W6" s="218">
        <v>42815</v>
      </c>
      <c r="X6" s="219" t="s">
        <v>15</v>
      </c>
      <c r="Y6" s="219" t="s">
        <v>16</v>
      </c>
      <c r="Z6" s="219" t="s">
        <v>190</v>
      </c>
      <c r="AA6" s="220" t="s">
        <v>191</v>
      </c>
      <c r="AB6" s="218">
        <v>42816</v>
      </c>
      <c r="AC6" s="219" t="s">
        <v>15</v>
      </c>
      <c r="AD6" s="219" t="s">
        <v>16</v>
      </c>
      <c r="AE6" s="219" t="s">
        <v>190</v>
      </c>
      <c r="AF6" s="220" t="s">
        <v>191</v>
      </c>
      <c r="AG6" s="218">
        <v>42816</v>
      </c>
      <c r="AH6" s="219" t="s">
        <v>15</v>
      </c>
      <c r="AI6" s="219" t="s">
        <v>16</v>
      </c>
      <c r="AJ6" s="219" t="s">
        <v>190</v>
      </c>
      <c r="AK6" s="220" t="s">
        <v>191</v>
      </c>
      <c r="AL6" s="218">
        <v>42816</v>
      </c>
      <c r="AM6" s="219" t="s">
        <v>15</v>
      </c>
      <c r="AN6" s="219" t="s">
        <v>16</v>
      </c>
      <c r="AO6" s="219" t="s">
        <v>190</v>
      </c>
      <c r="AP6" s="220" t="s">
        <v>191</v>
      </c>
      <c r="AQ6" s="218"/>
      <c r="AR6" s="219" t="s">
        <v>15</v>
      </c>
      <c r="AS6" s="219" t="s">
        <v>16</v>
      </c>
      <c r="AT6" s="219" t="s">
        <v>190</v>
      </c>
      <c r="AU6" s="220" t="s">
        <v>191</v>
      </c>
      <c r="AV6" s="218">
        <v>42816</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182.28460000000001</v>
      </c>
      <c r="F8" s="224" t="s">
        <v>22</v>
      </c>
      <c r="G8" s="225" t="s">
        <v>22</v>
      </c>
      <c r="H8" s="226">
        <v>76</v>
      </c>
      <c r="I8" s="223"/>
      <c r="J8" s="223"/>
      <c r="K8" s="223" t="s">
        <v>233</v>
      </c>
      <c r="L8" s="227"/>
      <c r="M8" s="226">
        <v>58</v>
      </c>
      <c r="N8" s="223"/>
      <c r="O8" s="223"/>
      <c r="P8" s="223" t="s">
        <v>233</v>
      </c>
      <c r="Q8" s="227"/>
      <c r="R8" s="226">
        <v>290</v>
      </c>
      <c r="S8" s="223"/>
      <c r="T8" s="223"/>
      <c r="U8" s="223"/>
      <c r="V8" s="227"/>
      <c r="W8" s="226">
        <v>130</v>
      </c>
      <c r="X8" s="223"/>
      <c r="Y8" s="223"/>
      <c r="Z8" s="223"/>
      <c r="AA8" s="227"/>
      <c r="AB8" s="226">
        <v>660</v>
      </c>
      <c r="AC8" s="223"/>
      <c r="AD8" s="223"/>
      <c r="AE8" s="223"/>
      <c r="AF8" s="227"/>
      <c r="AG8" s="226">
        <v>96</v>
      </c>
      <c r="AH8" s="223"/>
      <c r="AI8" s="223"/>
      <c r="AJ8" s="223" t="s">
        <v>15</v>
      </c>
      <c r="AK8" s="227"/>
      <c r="AL8" s="226">
        <v>120</v>
      </c>
      <c r="AM8" s="223"/>
      <c r="AN8" s="223"/>
      <c r="AO8" s="223"/>
      <c r="AP8" s="227"/>
      <c r="AQ8" s="504" t="s">
        <v>205</v>
      </c>
      <c r="AR8" s="505"/>
      <c r="AS8" s="505"/>
      <c r="AT8" s="505"/>
      <c r="AU8" s="506"/>
      <c r="AV8" s="226">
        <v>98</v>
      </c>
      <c r="AW8" s="223"/>
      <c r="AX8" s="223"/>
      <c r="AY8" s="223" t="s">
        <v>233</v>
      </c>
      <c r="AZ8" s="227"/>
      <c r="BE8" s="20" t="s">
        <v>20</v>
      </c>
    </row>
    <row r="9" spans="1:57" s="214" customFormat="1" x14ac:dyDescent="0.25">
      <c r="A9" s="228" t="s">
        <v>23</v>
      </c>
      <c r="B9" s="222" t="s">
        <v>24</v>
      </c>
      <c r="C9" s="229"/>
      <c r="D9" s="229"/>
      <c r="E9" s="325">
        <v>0.1</v>
      </c>
      <c r="F9" s="230" t="s">
        <v>22</v>
      </c>
      <c r="G9" s="231" t="s">
        <v>22</v>
      </c>
      <c r="H9" s="232">
        <v>1.2E-2</v>
      </c>
      <c r="I9" s="229"/>
      <c r="J9" s="229"/>
      <c r="K9" s="223"/>
      <c r="L9" s="233"/>
      <c r="M9" s="232">
        <v>1.4999999999999999E-2</v>
      </c>
      <c r="N9" s="229"/>
      <c r="O9" s="229"/>
      <c r="P9" s="229"/>
      <c r="Q9" s="233"/>
      <c r="R9" s="232">
        <v>6.5000000000000002E-2</v>
      </c>
      <c r="S9" s="229"/>
      <c r="T9" s="229"/>
      <c r="U9" s="229"/>
      <c r="V9" s="233"/>
      <c r="W9" s="237">
        <v>14.3</v>
      </c>
      <c r="X9" s="229"/>
      <c r="Y9" s="229"/>
      <c r="Z9" s="229"/>
      <c r="AA9" s="233"/>
      <c r="AB9" s="234">
        <v>0.06</v>
      </c>
      <c r="AC9" s="229"/>
      <c r="AD9" s="229"/>
      <c r="AE9" s="229"/>
      <c r="AF9" s="233"/>
      <c r="AG9" s="232">
        <v>5.0000000000000001E-3</v>
      </c>
      <c r="AH9" s="229" t="s">
        <v>25</v>
      </c>
      <c r="AI9" s="229"/>
      <c r="AJ9" s="229"/>
      <c r="AK9" s="233"/>
      <c r="AL9" s="232">
        <v>5.0000000000000001E-3</v>
      </c>
      <c r="AM9" s="229" t="s">
        <v>25</v>
      </c>
      <c r="AN9" s="229"/>
      <c r="AO9" s="229"/>
      <c r="AP9" s="233"/>
      <c r="AQ9" s="301"/>
      <c r="AR9" s="298"/>
      <c r="AS9" s="298"/>
      <c r="AT9" s="298"/>
      <c r="AU9" s="299"/>
      <c r="AV9" s="232">
        <v>5.0000000000000001E-3</v>
      </c>
      <c r="AW9" s="229" t="s">
        <v>25</v>
      </c>
      <c r="AX9" s="229"/>
      <c r="AY9" s="229"/>
      <c r="AZ9" s="233"/>
      <c r="BE9" s="33" t="s">
        <v>23</v>
      </c>
    </row>
    <row r="10" spans="1:57" s="214" customFormat="1" x14ac:dyDescent="0.25">
      <c r="A10" s="228" t="s">
        <v>26</v>
      </c>
      <c r="B10" s="222" t="s">
        <v>24</v>
      </c>
      <c r="C10" s="223"/>
      <c r="D10" s="223"/>
      <c r="E10" s="326">
        <v>170</v>
      </c>
      <c r="F10" s="235" t="s">
        <v>22</v>
      </c>
      <c r="G10" s="231" t="s">
        <v>22</v>
      </c>
      <c r="H10" s="236">
        <v>76</v>
      </c>
      <c r="I10" s="229"/>
      <c r="J10" s="229"/>
      <c r="K10" s="223" t="s">
        <v>233</v>
      </c>
      <c r="L10" s="233"/>
      <c r="M10" s="236">
        <v>58</v>
      </c>
      <c r="N10" s="229"/>
      <c r="O10" s="229"/>
      <c r="P10" s="223" t="s">
        <v>233</v>
      </c>
      <c r="Q10" s="233"/>
      <c r="R10" s="236">
        <v>290</v>
      </c>
      <c r="S10" s="229"/>
      <c r="T10" s="229"/>
      <c r="U10" s="229"/>
      <c r="V10" s="233"/>
      <c r="W10" s="236">
        <v>130</v>
      </c>
      <c r="X10" s="229"/>
      <c r="Y10" s="229"/>
      <c r="Z10" s="229"/>
      <c r="AA10" s="233"/>
      <c r="AB10" s="236">
        <v>660</v>
      </c>
      <c r="AC10" s="229"/>
      <c r="AD10" s="229"/>
      <c r="AE10" s="229"/>
      <c r="AF10" s="233"/>
      <c r="AG10" s="236">
        <v>96</v>
      </c>
      <c r="AH10" s="229"/>
      <c r="AI10" s="229"/>
      <c r="AJ10" s="229" t="s">
        <v>15</v>
      </c>
      <c r="AK10" s="233"/>
      <c r="AL10" s="236">
        <v>120</v>
      </c>
      <c r="AM10" s="229"/>
      <c r="AN10" s="229"/>
      <c r="AO10" s="229"/>
      <c r="AP10" s="233"/>
      <c r="AQ10" s="297"/>
      <c r="AR10" s="298"/>
      <c r="AS10" s="298"/>
      <c r="AT10" s="298"/>
      <c r="AU10" s="299"/>
      <c r="AV10" s="236">
        <v>98</v>
      </c>
      <c r="AW10" s="229"/>
      <c r="AX10" s="229"/>
      <c r="AY10" s="223" t="s">
        <v>233</v>
      </c>
      <c r="AZ10" s="233"/>
      <c r="BE10" s="33" t="s">
        <v>26</v>
      </c>
    </row>
    <row r="11" spans="1:57" s="214" customFormat="1" x14ac:dyDescent="0.25">
      <c r="A11" s="228" t="s">
        <v>27</v>
      </c>
      <c r="B11" s="222" t="s">
        <v>21</v>
      </c>
      <c r="C11" s="229"/>
      <c r="D11" s="229"/>
      <c r="E11" s="325">
        <v>33.2346</v>
      </c>
      <c r="F11" s="230" t="s">
        <v>22</v>
      </c>
      <c r="G11" s="231" t="s">
        <v>22</v>
      </c>
      <c r="H11" s="237">
        <v>14.6</v>
      </c>
      <c r="I11" s="229"/>
      <c r="J11" s="229"/>
      <c r="K11" s="223" t="s">
        <v>233</v>
      </c>
      <c r="L11" s="233"/>
      <c r="M11" s="236">
        <v>13</v>
      </c>
      <c r="N11" s="229"/>
      <c r="O11" s="229"/>
      <c r="P11" s="223" t="s">
        <v>233</v>
      </c>
      <c r="Q11" s="233"/>
      <c r="R11" s="237">
        <v>50.2</v>
      </c>
      <c r="S11" s="229"/>
      <c r="T11" s="229"/>
      <c r="U11" s="229"/>
      <c r="V11" s="233"/>
      <c r="W11" s="234">
        <v>9.93</v>
      </c>
      <c r="X11" s="229"/>
      <c r="Y11" s="229"/>
      <c r="Z11" s="229"/>
      <c r="AA11" s="233"/>
      <c r="AB11" s="237">
        <v>95.9</v>
      </c>
      <c r="AC11" s="229"/>
      <c r="AD11" s="229"/>
      <c r="AE11" s="229" t="s">
        <v>233</v>
      </c>
      <c r="AF11" s="233"/>
      <c r="AG11" s="237">
        <v>16.7</v>
      </c>
      <c r="AH11" s="229"/>
      <c r="AI11" s="229"/>
      <c r="AJ11" s="229" t="s">
        <v>15</v>
      </c>
      <c r="AK11" s="233"/>
      <c r="AL11" s="237">
        <v>19.8</v>
      </c>
      <c r="AM11" s="229"/>
      <c r="AN11" s="229"/>
      <c r="AO11" s="229"/>
      <c r="AP11" s="233"/>
      <c r="AQ11" s="300"/>
      <c r="AR11" s="298"/>
      <c r="AS11" s="298"/>
      <c r="AT11" s="298"/>
      <c r="AU11" s="299"/>
      <c r="AV11" s="237">
        <v>19.399999999999999</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236">
        <v>10</v>
      </c>
      <c r="I12" s="229" t="s">
        <v>25</v>
      </c>
      <c r="J12" s="229"/>
      <c r="K12" s="229"/>
      <c r="L12" s="233"/>
      <c r="M12" s="236">
        <v>11</v>
      </c>
      <c r="N12" s="229"/>
      <c r="O12" s="229"/>
      <c r="P12" s="229"/>
      <c r="Q12" s="233"/>
      <c r="R12" s="236">
        <v>16</v>
      </c>
      <c r="S12" s="229"/>
      <c r="T12" s="229"/>
      <c r="U12" s="229"/>
      <c r="V12" s="233"/>
      <c r="W12" s="236">
        <v>10</v>
      </c>
      <c r="X12" s="229" t="s">
        <v>25</v>
      </c>
      <c r="Y12" s="229"/>
      <c r="Z12" s="229"/>
      <c r="AA12" s="233"/>
      <c r="AB12" s="236">
        <v>33</v>
      </c>
      <c r="AC12" s="229"/>
      <c r="AD12" s="229"/>
      <c r="AE12" s="229" t="s">
        <v>15</v>
      </c>
      <c r="AF12" s="233"/>
      <c r="AG12" s="236">
        <v>16</v>
      </c>
      <c r="AH12" s="229"/>
      <c r="AI12" s="229"/>
      <c r="AJ12" s="229"/>
      <c r="AK12" s="233"/>
      <c r="AL12" s="236">
        <v>10</v>
      </c>
      <c r="AM12" s="229" t="s">
        <v>25</v>
      </c>
      <c r="AN12" s="229"/>
      <c r="AO12" s="229"/>
      <c r="AP12" s="233"/>
      <c r="AQ12" s="297"/>
      <c r="AR12" s="298"/>
      <c r="AS12" s="298"/>
      <c r="AT12" s="298"/>
      <c r="AU12" s="299"/>
      <c r="AV12" s="236">
        <v>10</v>
      </c>
      <c r="AW12" s="229" t="s">
        <v>25</v>
      </c>
      <c r="AX12" s="229"/>
      <c r="AY12" s="229"/>
      <c r="AZ12" s="233"/>
      <c r="BE12" s="50" t="s">
        <v>28</v>
      </c>
    </row>
    <row r="13" spans="1:57" s="214" customFormat="1" x14ac:dyDescent="0.25">
      <c r="A13" s="228" t="s">
        <v>29</v>
      </c>
      <c r="B13" s="222" t="s">
        <v>21</v>
      </c>
      <c r="C13" s="229"/>
      <c r="D13" s="229"/>
      <c r="E13" s="325">
        <v>14.2105</v>
      </c>
      <c r="F13" s="239">
        <v>250</v>
      </c>
      <c r="G13" s="231">
        <v>250</v>
      </c>
      <c r="H13" s="237">
        <v>11.3</v>
      </c>
      <c r="I13" s="229"/>
      <c r="J13" s="229"/>
      <c r="K13" s="223" t="s">
        <v>233</v>
      </c>
      <c r="L13" s="233"/>
      <c r="M13" s="237">
        <v>10.4</v>
      </c>
      <c r="N13" s="229"/>
      <c r="O13" s="229"/>
      <c r="P13" s="223" t="s">
        <v>233</v>
      </c>
      <c r="Q13" s="233"/>
      <c r="R13" s="237">
        <v>7.8</v>
      </c>
      <c r="S13" s="229"/>
      <c r="T13" s="229"/>
      <c r="U13" s="229"/>
      <c r="V13" s="233"/>
      <c r="W13" s="237">
        <v>6.7</v>
      </c>
      <c r="X13" s="229"/>
      <c r="Y13" s="229"/>
      <c r="Z13" s="229"/>
      <c r="AA13" s="233"/>
      <c r="AB13" s="237">
        <v>10.199999999999999</v>
      </c>
      <c r="AC13" s="229"/>
      <c r="AD13" s="229"/>
      <c r="AE13" s="229" t="s">
        <v>15</v>
      </c>
      <c r="AF13" s="233"/>
      <c r="AG13" s="237">
        <v>7.1</v>
      </c>
      <c r="AH13" s="229"/>
      <c r="AI13" s="229"/>
      <c r="AJ13" s="229"/>
      <c r="AK13" s="233"/>
      <c r="AL13" s="237">
        <v>7.2</v>
      </c>
      <c r="AM13" s="229"/>
      <c r="AN13" s="229"/>
      <c r="AO13" s="229"/>
      <c r="AP13" s="233"/>
      <c r="AQ13" s="300"/>
      <c r="AR13" s="298"/>
      <c r="AS13" s="298"/>
      <c r="AT13" s="298"/>
      <c r="AU13" s="299"/>
      <c r="AV13" s="237">
        <v>9</v>
      </c>
      <c r="AW13" s="229"/>
      <c r="AX13" s="229"/>
      <c r="AY13" s="229"/>
      <c r="AZ13" s="233"/>
      <c r="BE13" s="33" t="s">
        <v>29</v>
      </c>
    </row>
    <row r="14" spans="1:57" s="214" customFormat="1" x14ac:dyDescent="0.25">
      <c r="A14" s="228" t="s">
        <v>31</v>
      </c>
      <c r="B14" s="222" t="s">
        <v>21</v>
      </c>
      <c r="C14" s="223"/>
      <c r="D14" s="223"/>
      <c r="E14" s="325">
        <v>434.87759999999997</v>
      </c>
      <c r="F14" s="230" t="s">
        <v>22</v>
      </c>
      <c r="G14" s="240">
        <v>700</v>
      </c>
      <c r="H14" s="236">
        <v>230</v>
      </c>
      <c r="I14" s="229"/>
      <c r="J14" s="229"/>
      <c r="K14" s="223" t="s">
        <v>233</v>
      </c>
      <c r="L14" s="233"/>
      <c r="M14" s="236">
        <v>170</v>
      </c>
      <c r="N14" s="229"/>
      <c r="O14" s="229"/>
      <c r="P14" s="223"/>
      <c r="Q14" s="233"/>
      <c r="R14" s="236">
        <v>560</v>
      </c>
      <c r="S14" s="229"/>
      <c r="T14" s="229"/>
      <c r="U14" s="229"/>
      <c r="V14" s="233"/>
      <c r="W14" s="236">
        <v>320</v>
      </c>
      <c r="X14" s="229"/>
      <c r="Y14" s="229"/>
      <c r="Z14" s="229"/>
      <c r="AA14" s="233"/>
      <c r="AB14" s="236">
        <v>1100</v>
      </c>
      <c r="AC14" s="229"/>
      <c r="AD14" s="229"/>
      <c r="AE14" s="229"/>
      <c r="AF14" s="233"/>
      <c r="AG14" s="236">
        <v>220</v>
      </c>
      <c r="AH14" s="229"/>
      <c r="AI14" s="229"/>
      <c r="AJ14" s="229" t="s">
        <v>15</v>
      </c>
      <c r="AK14" s="233"/>
      <c r="AL14" s="236">
        <v>270</v>
      </c>
      <c r="AM14" s="229"/>
      <c r="AN14" s="229"/>
      <c r="AO14" s="229" t="s">
        <v>15</v>
      </c>
      <c r="AP14" s="233"/>
      <c r="AQ14" s="297"/>
      <c r="AR14" s="298"/>
      <c r="AS14" s="298"/>
      <c r="AT14" s="298"/>
      <c r="AU14" s="299"/>
      <c r="AV14" s="236">
        <v>270</v>
      </c>
      <c r="AW14" s="229"/>
      <c r="AX14" s="229"/>
      <c r="AY14" s="229"/>
      <c r="AZ14" s="233"/>
      <c r="BE14" s="33" t="s">
        <v>31</v>
      </c>
    </row>
    <row r="15" spans="1:57" s="214" customFormat="1" x14ac:dyDescent="0.25">
      <c r="A15" s="228" t="s">
        <v>32</v>
      </c>
      <c r="B15" s="222" t="s">
        <v>21</v>
      </c>
      <c r="C15" s="229"/>
      <c r="D15" s="229"/>
      <c r="E15" s="325">
        <v>29.5077</v>
      </c>
      <c r="F15" s="230" t="s">
        <v>22</v>
      </c>
      <c r="G15" s="231" t="s">
        <v>22</v>
      </c>
      <c r="H15" s="237">
        <v>14.2</v>
      </c>
      <c r="I15" s="229"/>
      <c r="J15" s="229"/>
      <c r="K15" s="223" t="s">
        <v>233</v>
      </c>
      <c r="L15" s="233"/>
      <c r="M15" s="234">
        <v>7.36</v>
      </c>
      <c r="N15" s="229"/>
      <c r="O15" s="229"/>
      <c r="P15" s="223" t="s">
        <v>233</v>
      </c>
      <c r="Q15" s="233"/>
      <c r="R15" s="237">
        <v>39.299999999999997</v>
      </c>
      <c r="S15" s="229"/>
      <c r="T15" s="229"/>
      <c r="U15" s="229"/>
      <c r="V15" s="233"/>
      <c r="W15" s="234">
        <v>8.23</v>
      </c>
      <c r="X15" s="229"/>
      <c r="Y15" s="229"/>
      <c r="Z15" s="229"/>
      <c r="AA15" s="233"/>
      <c r="AB15" s="237">
        <v>85.5</v>
      </c>
      <c r="AC15" s="229"/>
      <c r="AD15" s="229"/>
      <c r="AE15" s="229" t="s">
        <v>233</v>
      </c>
      <c r="AF15" s="233"/>
      <c r="AG15" s="236">
        <v>15</v>
      </c>
      <c r="AH15" s="229"/>
      <c r="AI15" s="229"/>
      <c r="AJ15" s="229" t="s">
        <v>15</v>
      </c>
      <c r="AK15" s="233"/>
      <c r="AL15" s="237">
        <v>16.7</v>
      </c>
      <c r="AM15" s="229"/>
      <c r="AN15" s="229"/>
      <c r="AO15" s="229"/>
      <c r="AP15" s="233"/>
      <c r="AQ15" s="300"/>
      <c r="AR15" s="298"/>
      <c r="AS15" s="298"/>
      <c r="AT15" s="298"/>
      <c r="AU15" s="299"/>
      <c r="AV15" s="237">
        <v>17.100000000000001</v>
      </c>
      <c r="AW15" s="229"/>
      <c r="AX15" s="229"/>
      <c r="AY15" s="223" t="s">
        <v>233</v>
      </c>
      <c r="AZ15" s="233"/>
      <c r="BE15" s="33" t="s">
        <v>32</v>
      </c>
    </row>
    <row r="16" spans="1:57" s="214" customFormat="1" x14ac:dyDescent="0.25">
      <c r="A16" s="228" t="s">
        <v>33</v>
      </c>
      <c r="B16" s="222" t="s">
        <v>30</v>
      </c>
      <c r="C16" s="229"/>
      <c r="D16" s="229"/>
      <c r="E16" s="325">
        <v>5.0460000000000003</v>
      </c>
      <c r="F16" s="239">
        <v>10</v>
      </c>
      <c r="G16" s="240">
        <v>10</v>
      </c>
      <c r="H16" s="237">
        <v>2.1</v>
      </c>
      <c r="I16" s="229"/>
      <c r="J16" s="229"/>
      <c r="K16" s="229"/>
      <c r="L16" s="233"/>
      <c r="M16" s="234">
        <v>0.86</v>
      </c>
      <c r="N16" s="229"/>
      <c r="O16" s="229"/>
      <c r="P16" s="229" t="s">
        <v>15</v>
      </c>
      <c r="Q16" s="233"/>
      <c r="R16" s="232">
        <v>0.01</v>
      </c>
      <c r="S16" s="229" t="s">
        <v>25</v>
      </c>
      <c r="T16" s="229"/>
      <c r="U16" s="229"/>
      <c r="V16" s="233"/>
      <c r="W16" s="234">
        <v>0.01</v>
      </c>
      <c r="X16" s="229" t="s">
        <v>25</v>
      </c>
      <c r="Y16" s="229"/>
      <c r="Z16" s="229"/>
      <c r="AA16" s="233"/>
      <c r="AB16" s="234">
        <v>0.01</v>
      </c>
      <c r="AC16" s="229" t="s">
        <v>25</v>
      </c>
      <c r="AD16" s="229"/>
      <c r="AE16" s="229"/>
      <c r="AF16" s="233"/>
      <c r="AG16" s="237">
        <v>0.6</v>
      </c>
      <c r="AH16" s="229"/>
      <c r="AI16" s="229"/>
      <c r="AJ16" s="229" t="s">
        <v>233</v>
      </c>
      <c r="AK16" s="233"/>
      <c r="AL16" s="234">
        <v>0.56000000000000005</v>
      </c>
      <c r="AM16" s="229"/>
      <c r="AN16" s="229"/>
      <c r="AO16" s="229" t="s">
        <v>233</v>
      </c>
      <c r="AP16" s="233"/>
      <c r="AQ16" s="300"/>
      <c r="AR16" s="298"/>
      <c r="AS16" s="298"/>
      <c r="AT16" s="298"/>
      <c r="AU16" s="299"/>
      <c r="AV16" s="237">
        <v>2.5</v>
      </c>
      <c r="AW16" s="229"/>
      <c r="AX16" s="229"/>
      <c r="AY16" s="229"/>
      <c r="AZ16" s="233"/>
      <c r="BE16" s="33" t="s">
        <v>33</v>
      </c>
    </row>
    <row r="17" spans="1:57" s="214" customFormat="1" x14ac:dyDescent="0.25">
      <c r="A17" s="228" t="s">
        <v>34</v>
      </c>
      <c r="B17" s="222" t="s">
        <v>24</v>
      </c>
      <c r="C17" s="229"/>
      <c r="D17" s="229"/>
      <c r="E17" s="325">
        <v>2E-3</v>
      </c>
      <c r="F17" s="239">
        <v>1</v>
      </c>
      <c r="G17" s="240">
        <v>1</v>
      </c>
      <c r="H17" s="232">
        <v>1E-3</v>
      </c>
      <c r="I17" s="229" t="s">
        <v>25</v>
      </c>
      <c r="J17" s="229"/>
      <c r="K17" s="229"/>
      <c r="L17" s="233"/>
      <c r="M17" s="232">
        <v>2E-3</v>
      </c>
      <c r="N17" s="229"/>
      <c r="O17" s="229"/>
      <c r="P17" s="229"/>
      <c r="Q17" s="233"/>
      <c r="R17" s="232">
        <v>1E-3</v>
      </c>
      <c r="S17" s="229" t="s">
        <v>25</v>
      </c>
      <c r="T17" s="229"/>
      <c r="U17" s="229"/>
      <c r="V17" s="233"/>
      <c r="W17" s="232">
        <v>1E-3</v>
      </c>
      <c r="X17" s="229" t="s">
        <v>25</v>
      </c>
      <c r="Y17" s="229"/>
      <c r="Z17" s="229"/>
      <c r="AA17" s="233"/>
      <c r="AB17" s="232">
        <v>1E-3</v>
      </c>
      <c r="AC17" s="229" t="s">
        <v>25</v>
      </c>
      <c r="AD17" s="229"/>
      <c r="AE17" s="229"/>
      <c r="AF17" s="233"/>
      <c r="AG17" s="232">
        <v>4.0000000000000001E-3</v>
      </c>
      <c r="AH17" s="229"/>
      <c r="AI17" s="229"/>
      <c r="AJ17" s="229"/>
      <c r="AK17" s="233"/>
      <c r="AL17" s="232">
        <v>1E-3</v>
      </c>
      <c r="AM17" s="229"/>
      <c r="AN17" s="229"/>
      <c r="AO17" s="229"/>
      <c r="AP17" s="233"/>
      <c r="AQ17" s="301"/>
      <c r="AR17" s="298"/>
      <c r="AS17" s="298"/>
      <c r="AT17" s="298"/>
      <c r="AU17" s="299"/>
      <c r="AV17" s="232">
        <v>1E-3</v>
      </c>
      <c r="AW17" s="229" t="s">
        <v>25</v>
      </c>
      <c r="AX17" s="229"/>
      <c r="AY17" s="229"/>
      <c r="AZ17" s="233"/>
      <c r="BE17" s="33" t="s">
        <v>34</v>
      </c>
    </row>
    <row r="18" spans="1:57" s="214" customFormat="1" x14ac:dyDescent="0.25">
      <c r="A18" s="228" t="s">
        <v>35</v>
      </c>
      <c r="B18" s="222" t="s">
        <v>21</v>
      </c>
      <c r="C18" s="229"/>
      <c r="D18" s="229"/>
      <c r="E18" s="325" t="s">
        <v>232</v>
      </c>
      <c r="F18" s="239" t="s">
        <v>37</v>
      </c>
      <c r="G18" s="240" t="s">
        <v>37</v>
      </c>
      <c r="H18" s="234">
        <v>7.33</v>
      </c>
      <c r="I18" s="229"/>
      <c r="J18" s="229"/>
      <c r="K18" s="229" t="s">
        <v>15</v>
      </c>
      <c r="L18" s="233"/>
      <c r="M18" s="234">
        <v>6.4</v>
      </c>
      <c r="N18" s="229"/>
      <c r="O18" s="229"/>
      <c r="P18" s="229" t="s">
        <v>15</v>
      </c>
      <c r="Q18" s="233"/>
      <c r="R18" s="234">
        <v>7.1</v>
      </c>
      <c r="S18" s="229"/>
      <c r="T18" s="229"/>
      <c r="U18" s="229" t="s">
        <v>15</v>
      </c>
      <c r="V18" s="233"/>
      <c r="W18" s="234">
        <v>7.11</v>
      </c>
      <c r="X18" s="229"/>
      <c r="Y18" s="229"/>
      <c r="Z18" s="229" t="s">
        <v>15</v>
      </c>
      <c r="AA18" s="233"/>
      <c r="AB18" s="234">
        <v>6.78</v>
      </c>
      <c r="AC18" s="229"/>
      <c r="AD18" s="229"/>
      <c r="AE18" s="229" t="s">
        <v>15</v>
      </c>
      <c r="AF18" s="233"/>
      <c r="AG18" s="234">
        <v>7.2</v>
      </c>
      <c r="AH18" s="229"/>
      <c r="AI18" s="229"/>
      <c r="AJ18" s="229" t="s">
        <v>15</v>
      </c>
      <c r="AK18" s="233"/>
      <c r="AL18" s="234">
        <v>7.18</v>
      </c>
      <c r="AM18" s="229"/>
      <c r="AN18" s="229"/>
      <c r="AO18" s="229" t="s">
        <v>15</v>
      </c>
      <c r="AP18" s="233"/>
      <c r="AQ18" s="300"/>
      <c r="AR18" s="298"/>
      <c r="AS18" s="298"/>
      <c r="AT18" s="298"/>
      <c r="AU18" s="299"/>
      <c r="AV18" s="234">
        <v>7.35</v>
      </c>
      <c r="AW18" s="229"/>
      <c r="AX18" s="229"/>
      <c r="AY18" s="229" t="s">
        <v>15</v>
      </c>
      <c r="AZ18" s="233"/>
      <c r="BA18" s="241">
        <v>6.5</v>
      </c>
      <c r="BB18" s="214">
        <v>8.5</v>
      </c>
      <c r="BC18" s="214">
        <v>6.42</v>
      </c>
      <c r="BD18" s="241">
        <v>8.16</v>
      </c>
      <c r="BE18" s="33" t="s">
        <v>35</v>
      </c>
    </row>
    <row r="19" spans="1:57" s="214" customFormat="1" x14ac:dyDescent="0.25">
      <c r="A19" s="228" t="s">
        <v>38</v>
      </c>
      <c r="B19" s="222" t="s">
        <v>21</v>
      </c>
      <c r="C19" s="229"/>
      <c r="D19" s="229"/>
      <c r="E19" s="325">
        <v>3.2894000000000001</v>
      </c>
      <c r="F19" s="230" t="s">
        <v>22</v>
      </c>
      <c r="G19" s="231" t="s">
        <v>22</v>
      </c>
      <c r="H19" s="234">
        <v>2.02</v>
      </c>
      <c r="I19" s="229"/>
      <c r="J19" s="229"/>
      <c r="K19" s="223" t="s">
        <v>233</v>
      </c>
      <c r="L19" s="233"/>
      <c r="M19" s="234">
        <v>0.83</v>
      </c>
      <c r="N19" s="229"/>
      <c r="O19" s="229"/>
      <c r="P19" s="223" t="s">
        <v>233</v>
      </c>
      <c r="Q19" s="233"/>
      <c r="R19" s="234">
        <v>1.66</v>
      </c>
      <c r="S19" s="229"/>
      <c r="T19" s="229"/>
      <c r="U19" s="229"/>
      <c r="V19" s="233"/>
      <c r="W19" s="234">
        <v>3.79</v>
      </c>
      <c r="X19" s="229"/>
      <c r="Y19" s="229"/>
      <c r="Z19" s="229"/>
      <c r="AA19" s="233"/>
      <c r="AB19" s="234">
        <v>4.38</v>
      </c>
      <c r="AC19" s="229"/>
      <c r="AD19" s="229"/>
      <c r="AE19" s="229" t="s">
        <v>15</v>
      </c>
      <c r="AF19" s="233"/>
      <c r="AG19" s="234">
        <v>1.64</v>
      </c>
      <c r="AH19" s="229"/>
      <c r="AI19" s="229"/>
      <c r="AJ19" s="229"/>
      <c r="AK19" s="233"/>
      <c r="AL19" s="234">
        <v>1.54</v>
      </c>
      <c r="AM19" s="229"/>
      <c r="AN19" s="229"/>
      <c r="AO19" s="229"/>
      <c r="AP19" s="233"/>
      <c r="AQ19" s="300"/>
      <c r="AR19" s="298"/>
      <c r="AS19" s="298"/>
      <c r="AT19" s="298"/>
      <c r="AU19" s="299"/>
      <c r="AV19" s="234">
        <v>2.71</v>
      </c>
      <c r="AW19" s="229"/>
      <c r="AX19" s="229"/>
      <c r="AY19" s="223" t="s">
        <v>233</v>
      </c>
      <c r="AZ19" s="233"/>
      <c r="BE19" s="33" t="s">
        <v>38</v>
      </c>
    </row>
    <row r="20" spans="1:57" s="214" customFormat="1" x14ac:dyDescent="0.25">
      <c r="A20" s="228" t="s">
        <v>39</v>
      </c>
      <c r="B20" s="222" t="s">
        <v>21</v>
      </c>
      <c r="C20" s="229"/>
      <c r="D20" s="229"/>
      <c r="E20" s="325">
        <v>8.1290999999999993</v>
      </c>
      <c r="F20" s="230" t="s">
        <v>22</v>
      </c>
      <c r="G20" s="240">
        <v>20</v>
      </c>
      <c r="H20" s="234">
        <v>5.92</v>
      </c>
      <c r="I20" s="229"/>
      <c r="J20" s="229"/>
      <c r="K20" s="223" t="s">
        <v>233</v>
      </c>
      <c r="L20" s="233"/>
      <c r="M20" s="234">
        <v>8.0299999999999994</v>
      </c>
      <c r="N20" s="229"/>
      <c r="O20" s="229"/>
      <c r="P20" s="229"/>
      <c r="Q20" s="233"/>
      <c r="R20" s="234">
        <v>8.1199999999999992</v>
      </c>
      <c r="S20" s="229"/>
      <c r="T20" s="229"/>
      <c r="U20" s="229" t="s">
        <v>15</v>
      </c>
      <c r="V20" s="233"/>
      <c r="W20" s="234">
        <v>7.65</v>
      </c>
      <c r="X20" s="229"/>
      <c r="Y20" s="229"/>
      <c r="Z20" s="229" t="s">
        <v>233</v>
      </c>
      <c r="AA20" s="233"/>
      <c r="AB20" s="237">
        <v>25.5</v>
      </c>
      <c r="AC20" s="229"/>
      <c r="AD20" s="229"/>
      <c r="AE20" s="229" t="s">
        <v>15</v>
      </c>
      <c r="AF20" s="233"/>
      <c r="AG20" s="234">
        <v>6.76</v>
      </c>
      <c r="AH20" s="229"/>
      <c r="AI20" s="229"/>
      <c r="AJ20" s="229" t="s">
        <v>15</v>
      </c>
      <c r="AK20" s="233"/>
      <c r="AL20" s="234">
        <v>7.37</v>
      </c>
      <c r="AM20" s="229"/>
      <c r="AN20" s="229"/>
      <c r="AO20" s="229"/>
      <c r="AP20" s="233"/>
      <c r="AQ20" s="297"/>
      <c r="AR20" s="298"/>
      <c r="AS20" s="298"/>
      <c r="AT20" s="298"/>
      <c r="AU20" s="299"/>
      <c r="AV20" s="234">
        <v>6.68</v>
      </c>
      <c r="AW20" s="229"/>
      <c r="AX20" s="229"/>
      <c r="AY20" s="229"/>
      <c r="AZ20" s="233"/>
      <c r="BE20" s="33" t="s">
        <v>39</v>
      </c>
    </row>
    <row r="21" spans="1:57" s="214" customFormat="1" x14ac:dyDescent="0.25">
      <c r="A21" s="228" t="s">
        <v>40</v>
      </c>
      <c r="B21" s="222" t="s">
        <v>30</v>
      </c>
      <c r="C21" s="229"/>
      <c r="D21" s="229"/>
      <c r="E21" s="325">
        <v>21.349900000000002</v>
      </c>
      <c r="F21" s="239">
        <v>250</v>
      </c>
      <c r="G21" s="240">
        <v>250</v>
      </c>
      <c r="H21" s="237">
        <v>14.4</v>
      </c>
      <c r="I21" s="229"/>
      <c r="J21" s="229"/>
      <c r="K21" s="229"/>
      <c r="L21" s="233"/>
      <c r="M21" s="237">
        <v>7.3</v>
      </c>
      <c r="N21" s="229"/>
      <c r="O21" s="229"/>
      <c r="P21" s="229"/>
      <c r="Q21" s="233"/>
      <c r="R21" s="237">
        <v>7.3</v>
      </c>
      <c r="S21" s="229"/>
      <c r="T21" s="229"/>
      <c r="U21" s="229"/>
      <c r="V21" s="233"/>
      <c r="W21" s="237">
        <v>13.3</v>
      </c>
      <c r="X21" s="229"/>
      <c r="Y21" s="229"/>
      <c r="Z21" s="229"/>
      <c r="AA21" s="233"/>
      <c r="AB21" s="237">
        <v>0.9</v>
      </c>
      <c r="AC21" s="229"/>
      <c r="AD21" s="229"/>
      <c r="AE21" s="229"/>
      <c r="AF21" s="233"/>
      <c r="AG21" s="237">
        <v>8.5</v>
      </c>
      <c r="AH21" s="229"/>
      <c r="AI21" s="229"/>
      <c r="AJ21" s="229"/>
      <c r="AK21" s="233"/>
      <c r="AL21" s="237">
        <v>9.8000000000000007</v>
      </c>
      <c r="AM21" s="229"/>
      <c r="AN21" s="229"/>
      <c r="AO21" s="229" t="s">
        <v>233</v>
      </c>
      <c r="AP21" s="233"/>
      <c r="AQ21" s="300"/>
      <c r="AR21" s="298"/>
      <c r="AS21" s="298"/>
      <c r="AT21" s="298"/>
      <c r="AU21" s="299"/>
      <c r="AV21" s="237">
        <v>14.9</v>
      </c>
      <c r="AW21" s="229"/>
      <c r="AX21" s="229"/>
      <c r="AY21" s="229"/>
      <c r="AZ21" s="233"/>
      <c r="BE21" s="33" t="s">
        <v>40</v>
      </c>
    </row>
    <row r="22" spans="1:57" s="214" customFormat="1" x14ac:dyDescent="0.25">
      <c r="A22" s="228" t="s">
        <v>41</v>
      </c>
      <c r="B22" s="222" t="s">
        <v>24</v>
      </c>
      <c r="C22" s="229"/>
      <c r="D22" s="229"/>
      <c r="E22" s="326">
        <v>250</v>
      </c>
      <c r="F22" s="242">
        <v>500</v>
      </c>
      <c r="G22" s="231">
        <v>500</v>
      </c>
      <c r="H22" s="236">
        <v>150</v>
      </c>
      <c r="I22" s="229"/>
      <c r="J22" s="229"/>
      <c r="K22" s="229"/>
      <c r="L22" s="233"/>
      <c r="M22" s="236">
        <v>81</v>
      </c>
      <c r="N22" s="229"/>
      <c r="O22" s="229"/>
      <c r="P22" s="229"/>
      <c r="Q22" s="233"/>
      <c r="R22" s="236">
        <v>320</v>
      </c>
      <c r="S22" s="229"/>
      <c r="T22" s="229"/>
      <c r="U22" s="229"/>
      <c r="V22" s="233"/>
      <c r="W22" s="236">
        <v>360</v>
      </c>
      <c r="X22" s="229"/>
      <c r="Y22" s="229"/>
      <c r="Z22" s="229"/>
      <c r="AA22" s="233"/>
      <c r="AB22" s="236">
        <v>710</v>
      </c>
      <c r="AC22" s="229"/>
      <c r="AD22" s="229"/>
      <c r="AE22" s="229"/>
      <c r="AF22" s="233"/>
      <c r="AG22" s="236">
        <v>140</v>
      </c>
      <c r="AH22" s="229"/>
      <c r="AI22" s="229"/>
      <c r="AJ22" s="229" t="s">
        <v>15</v>
      </c>
      <c r="AK22" s="233"/>
      <c r="AL22" s="236">
        <v>120</v>
      </c>
      <c r="AM22" s="229"/>
      <c r="AN22" s="229"/>
      <c r="AO22" s="229"/>
      <c r="AP22" s="233"/>
      <c r="AQ22" s="297"/>
      <c r="AR22" s="298"/>
      <c r="AS22" s="298"/>
      <c r="AT22" s="298"/>
      <c r="AU22" s="299"/>
      <c r="AV22" s="236">
        <v>160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247">
        <v>1.5</v>
      </c>
      <c r="I23" s="244"/>
      <c r="J23" s="244"/>
      <c r="K23" s="244"/>
      <c r="L23" s="248"/>
      <c r="M23" s="247">
        <v>0.5</v>
      </c>
      <c r="N23" s="244" t="s">
        <v>25</v>
      </c>
      <c r="O23" s="244"/>
      <c r="P23" s="244"/>
      <c r="Q23" s="248"/>
      <c r="R23" s="247">
        <v>1.7</v>
      </c>
      <c r="S23" s="244"/>
      <c r="T23" s="244"/>
      <c r="U23" s="244"/>
      <c r="V23" s="248"/>
      <c r="W23" s="247">
        <v>3.7</v>
      </c>
      <c r="X23" s="244"/>
      <c r="Y23" s="244"/>
      <c r="Z23" s="244"/>
      <c r="AA23" s="248"/>
      <c r="AB23" s="247">
        <v>7.8</v>
      </c>
      <c r="AC23" s="244"/>
      <c r="AD23" s="244"/>
      <c r="AE23" s="244"/>
      <c r="AF23" s="248"/>
      <c r="AG23" s="247">
        <v>0.5</v>
      </c>
      <c r="AH23" s="244" t="s">
        <v>25</v>
      </c>
      <c r="AI23" s="244"/>
      <c r="AJ23" s="244"/>
      <c r="AK23" s="248"/>
      <c r="AL23" s="338">
        <v>0.53</v>
      </c>
      <c r="AM23" s="244"/>
      <c r="AN23" s="244"/>
      <c r="AO23" s="244"/>
      <c r="AP23" s="248"/>
      <c r="AQ23" s="302"/>
      <c r="AR23" s="303"/>
      <c r="AS23" s="303"/>
      <c r="AT23" s="303"/>
      <c r="AU23" s="304"/>
      <c r="AV23" s="338">
        <v>0.79</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19">
        <v>2.0000000000000001E-4</v>
      </c>
      <c r="I25" s="223" t="s">
        <v>25</v>
      </c>
      <c r="J25" s="251"/>
      <c r="K25" s="251"/>
      <c r="L25" s="252"/>
      <c r="M25" s="337">
        <v>8.5999999999999998E-4</v>
      </c>
      <c r="N25" s="223"/>
      <c r="O25" s="223"/>
      <c r="P25" s="223"/>
      <c r="Q25" s="227"/>
      <c r="R25" s="337">
        <v>7.1000000000000002E-4</v>
      </c>
      <c r="S25" s="223"/>
      <c r="T25" s="223"/>
      <c r="U25" s="223"/>
      <c r="V25" s="227"/>
      <c r="W25" s="253">
        <v>2.0000000000000001E-4</v>
      </c>
      <c r="X25" s="223" t="s">
        <v>25</v>
      </c>
      <c r="Y25" s="223"/>
      <c r="Z25" s="223"/>
      <c r="AA25" s="227"/>
      <c r="AB25" s="253">
        <v>2.0000000000000001E-4</v>
      </c>
      <c r="AC25" s="223" t="s">
        <v>25</v>
      </c>
      <c r="AD25" s="223"/>
      <c r="AE25" s="223"/>
      <c r="AF25" s="227"/>
      <c r="AG25" s="253">
        <v>2.0000000000000001E-4</v>
      </c>
      <c r="AH25" s="223" t="s">
        <v>25</v>
      </c>
      <c r="AI25" s="223"/>
      <c r="AJ25" s="223"/>
      <c r="AK25" s="227"/>
      <c r="AL25" s="253">
        <v>2.0000000000000001E-4</v>
      </c>
      <c r="AM25" s="223" t="s">
        <v>25</v>
      </c>
      <c r="AN25" s="223"/>
      <c r="AO25" s="223"/>
      <c r="AP25" s="227"/>
      <c r="AQ25" s="504" t="s">
        <v>205</v>
      </c>
      <c r="AR25" s="505"/>
      <c r="AS25" s="505"/>
      <c r="AT25" s="505"/>
      <c r="AU25" s="506"/>
      <c r="AV25" s="337">
        <v>6.4999999999999997E-4</v>
      </c>
      <c r="AW25" s="229"/>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261">
        <v>1.66E-3</v>
      </c>
      <c r="I26" s="229"/>
      <c r="J26" s="229"/>
      <c r="K26" s="229"/>
      <c r="L26" s="233"/>
      <c r="M26" s="256">
        <v>3.2600000000000001E-4</v>
      </c>
      <c r="N26" s="229"/>
      <c r="O26" s="229"/>
      <c r="P26" s="229"/>
      <c r="Q26" s="233"/>
      <c r="R26" s="258">
        <v>1.6899999999999998E-2</v>
      </c>
      <c r="S26" s="229"/>
      <c r="T26" s="229"/>
      <c r="U26" s="229"/>
      <c r="V26" s="233"/>
      <c r="W26" s="255">
        <v>6.0499999999999998E-3</v>
      </c>
      <c r="X26" s="229"/>
      <c r="Y26" s="229"/>
      <c r="Z26" s="229" t="s">
        <v>15</v>
      </c>
      <c r="AA26" s="233"/>
      <c r="AB26" s="259">
        <v>1.6E-2</v>
      </c>
      <c r="AC26" s="229"/>
      <c r="AD26" s="229"/>
      <c r="AE26" s="229"/>
      <c r="AF26" s="233"/>
      <c r="AG26" s="256">
        <v>5.2899999999999996E-4</v>
      </c>
      <c r="AH26" s="229"/>
      <c r="AI26" s="229"/>
      <c r="AJ26" s="229"/>
      <c r="AK26" s="233"/>
      <c r="AL26" s="256">
        <v>4.4900000000000002E-4</v>
      </c>
      <c r="AM26" s="229"/>
      <c r="AN26" s="229"/>
      <c r="AO26" s="229"/>
      <c r="AP26" s="233"/>
      <c r="AQ26" s="301"/>
      <c r="AR26" s="298"/>
      <c r="AS26" s="298"/>
      <c r="AT26" s="298"/>
      <c r="AU26" s="299"/>
      <c r="AV26" s="255">
        <v>2.0100000000000001E-3</v>
      </c>
      <c r="AW26" s="229"/>
      <c r="AX26" s="229"/>
      <c r="AY26" s="229"/>
      <c r="AZ26" s="233"/>
      <c r="BE26" s="77" t="s">
        <v>46</v>
      </c>
    </row>
    <row r="27" spans="1:57" s="214" customFormat="1" x14ac:dyDescent="0.25">
      <c r="A27" s="228" t="s">
        <v>47</v>
      </c>
      <c r="B27" s="222" t="s">
        <v>24</v>
      </c>
      <c r="C27" s="229"/>
      <c r="D27" s="229"/>
      <c r="E27" s="325">
        <v>1.89E-2</v>
      </c>
      <c r="F27" s="239">
        <v>2</v>
      </c>
      <c r="G27" s="231">
        <v>1</v>
      </c>
      <c r="H27" s="257">
        <v>9.9000000000000008E-3</v>
      </c>
      <c r="I27" s="229"/>
      <c r="J27" s="229"/>
      <c r="K27" s="229"/>
      <c r="L27" s="233"/>
      <c r="M27" s="260">
        <v>0.01</v>
      </c>
      <c r="N27" s="229"/>
      <c r="O27" s="229"/>
      <c r="P27" s="229"/>
      <c r="Q27" s="233"/>
      <c r="R27" s="258">
        <v>2.1899999999999999E-2</v>
      </c>
      <c r="S27" s="229"/>
      <c r="T27" s="229"/>
      <c r="U27" s="229"/>
      <c r="V27" s="233"/>
      <c r="W27" s="258">
        <v>2.2800000000000001E-2</v>
      </c>
      <c r="X27" s="229"/>
      <c r="Y27" s="229"/>
      <c r="Z27" s="229"/>
      <c r="AA27" s="233"/>
      <c r="AB27" s="258">
        <v>5.9799999999999999E-2</v>
      </c>
      <c r="AC27" s="229"/>
      <c r="AD27" s="229"/>
      <c r="AE27" s="229"/>
      <c r="AF27" s="233"/>
      <c r="AG27" s="258">
        <v>1.11E-2</v>
      </c>
      <c r="AH27" s="229"/>
      <c r="AI27" s="229"/>
      <c r="AJ27" s="229"/>
      <c r="AK27" s="233"/>
      <c r="AL27" s="258">
        <v>1.2800000000000001E-2</v>
      </c>
      <c r="AM27" s="223"/>
      <c r="AN27" s="229"/>
      <c r="AO27" s="229"/>
      <c r="AP27" s="233"/>
      <c r="AQ27" s="306"/>
      <c r="AR27" s="298"/>
      <c r="AS27" s="298"/>
      <c r="AT27" s="298"/>
      <c r="AU27" s="299"/>
      <c r="AV27" s="258">
        <v>8.2000000000000007E-3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257">
        <v>2.9999999999999997E-4</v>
      </c>
      <c r="I28" s="223"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258">
        <v>2.9999999999999997E-4</v>
      </c>
      <c r="AC28" s="229" t="s">
        <v>25</v>
      </c>
      <c r="AD28" s="229"/>
      <c r="AE28" s="229"/>
      <c r="AF28" s="233"/>
      <c r="AG28" s="258">
        <v>2.9999999999999997E-4</v>
      </c>
      <c r="AH28" s="229" t="s">
        <v>25</v>
      </c>
      <c r="AI28" s="229"/>
      <c r="AJ28" s="229"/>
      <c r="AK28" s="233"/>
      <c r="AL28" s="258">
        <v>2.9999999999999997E-4</v>
      </c>
      <c r="AM28" s="223" t="s">
        <v>25</v>
      </c>
      <c r="AN28" s="229"/>
      <c r="AO28" s="229"/>
      <c r="AP28" s="233"/>
      <c r="AQ28" s="306"/>
      <c r="AR28" s="298"/>
      <c r="AS28" s="298"/>
      <c r="AT28" s="298"/>
      <c r="AU28" s="299"/>
      <c r="AV28" s="258">
        <v>2.9999999999999997E-4</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254">
        <v>2.5000000000000001E-5</v>
      </c>
      <c r="I29" s="223" t="s">
        <v>25</v>
      </c>
      <c r="J29" s="229"/>
      <c r="K29" s="229"/>
      <c r="L29" s="233"/>
      <c r="M29" s="256">
        <v>5.1E-5</v>
      </c>
      <c r="N29" s="223"/>
      <c r="O29" s="229"/>
      <c r="P29" s="229"/>
      <c r="Q29" s="233"/>
      <c r="R29" s="256">
        <v>2.8E-5</v>
      </c>
      <c r="S29" s="223"/>
      <c r="T29" s="229"/>
      <c r="U29" s="229"/>
      <c r="V29" s="233"/>
      <c r="W29" s="256">
        <v>2.9E-5</v>
      </c>
      <c r="X29" s="223"/>
      <c r="Y29" s="229"/>
      <c r="Z29" s="229"/>
      <c r="AA29" s="233"/>
      <c r="AB29" s="256">
        <v>2.5000000000000001E-5</v>
      </c>
      <c r="AC29" s="229" t="s">
        <v>25</v>
      </c>
      <c r="AD29" s="229"/>
      <c r="AE29" s="229"/>
      <c r="AF29" s="233"/>
      <c r="AG29" s="256">
        <v>2.5000000000000001E-5</v>
      </c>
      <c r="AH29" s="229" t="s">
        <v>25</v>
      </c>
      <c r="AI29" s="229"/>
      <c r="AJ29" s="229"/>
      <c r="AK29" s="233"/>
      <c r="AL29" s="256">
        <v>2.5000000000000001E-5</v>
      </c>
      <c r="AM29" s="223" t="s">
        <v>25</v>
      </c>
      <c r="AN29" s="229"/>
      <c r="AO29" s="229"/>
      <c r="AP29" s="233"/>
      <c r="AQ29" s="307"/>
      <c r="AR29" s="298"/>
      <c r="AS29" s="298"/>
      <c r="AT29" s="298"/>
      <c r="AU29" s="299"/>
      <c r="AV29" s="256">
        <v>2.5000000000000001E-5</v>
      </c>
      <c r="AW29" s="229" t="s">
        <v>25</v>
      </c>
      <c r="AX29" s="229"/>
      <c r="AY29" s="229"/>
      <c r="AZ29" s="233"/>
      <c r="BE29" s="77" t="s">
        <v>49</v>
      </c>
    </row>
    <row r="30" spans="1:57" s="214" customFormat="1" x14ac:dyDescent="0.25">
      <c r="A30" s="228" t="s">
        <v>50</v>
      </c>
      <c r="B30" s="222" t="s">
        <v>21</v>
      </c>
      <c r="C30" s="229"/>
      <c r="D30" s="229"/>
      <c r="E30" s="325">
        <v>7.0000000000000001E-3</v>
      </c>
      <c r="F30" s="239">
        <v>0.1</v>
      </c>
      <c r="G30" s="231">
        <v>0.05</v>
      </c>
      <c r="H30" s="257">
        <v>8.3000000000000001E-3</v>
      </c>
      <c r="I30" s="223"/>
      <c r="J30" s="229"/>
      <c r="K30" s="229"/>
      <c r="L30" s="233"/>
      <c r="M30" s="259">
        <v>5.0000000000000001E-3</v>
      </c>
      <c r="N30" s="223" t="s">
        <v>25</v>
      </c>
      <c r="O30" s="229"/>
      <c r="P30" s="229"/>
      <c r="Q30" s="233"/>
      <c r="R30" s="259">
        <v>5.0000000000000001E-3</v>
      </c>
      <c r="S30" s="223" t="s">
        <v>25</v>
      </c>
      <c r="T30" s="229"/>
      <c r="U30" s="229"/>
      <c r="V30" s="233"/>
      <c r="W30" s="259">
        <v>5.0000000000000001E-3</v>
      </c>
      <c r="X30" s="223" t="s">
        <v>25</v>
      </c>
      <c r="Y30" s="229"/>
      <c r="Z30" s="229"/>
      <c r="AA30" s="233"/>
      <c r="AB30" s="259">
        <v>5.0000000000000001E-3</v>
      </c>
      <c r="AC30" s="229" t="s">
        <v>25</v>
      </c>
      <c r="AD30" s="229"/>
      <c r="AE30" s="229"/>
      <c r="AF30" s="233"/>
      <c r="AG30" s="259">
        <v>5.0000000000000001E-3</v>
      </c>
      <c r="AH30" s="229" t="s">
        <v>25</v>
      </c>
      <c r="AI30" s="229"/>
      <c r="AJ30" s="229"/>
      <c r="AK30" s="233"/>
      <c r="AL30" s="259">
        <v>5.0000000000000001E-3</v>
      </c>
      <c r="AM30" s="223" t="s">
        <v>25</v>
      </c>
      <c r="AN30" s="229"/>
      <c r="AO30" s="229"/>
      <c r="AP30" s="233"/>
      <c r="AQ30" s="306"/>
      <c r="AR30" s="298"/>
      <c r="AS30" s="298"/>
      <c r="AT30" s="298"/>
      <c r="AU30" s="299"/>
      <c r="AV30" s="258">
        <v>5.4999999999999997E-3</v>
      </c>
      <c r="AW30" s="229"/>
      <c r="AX30" s="229"/>
      <c r="AY30" s="229"/>
      <c r="AZ30" s="233"/>
      <c r="BE30" s="77" t="s">
        <v>50</v>
      </c>
    </row>
    <row r="31" spans="1:57" s="214" customFormat="1" x14ac:dyDescent="0.25">
      <c r="A31" s="228" t="s">
        <v>51</v>
      </c>
      <c r="B31" s="222" t="s">
        <v>24</v>
      </c>
      <c r="C31" s="229"/>
      <c r="D31" s="229"/>
      <c r="E31" s="325">
        <v>6.0000000000000001E-3</v>
      </c>
      <c r="F31" s="239" t="s">
        <v>22</v>
      </c>
      <c r="G31" s="231" t="s">
        <v>22</v>
      </c>
      <c r="H31" s="232">
        <v>7.0000000000000001E-3</v>
      </c>
      <c r="I31" s="223"/>
      <c r="J31" s="229"/>
      <c r="K31" s="229"/>
      <c r="L31" s="233"/>
      <c r="M31" s="259">
        <v>6.0000000000000001E-3</v>
      </c>
      <c r="N31" s="223"/>
      <c r="O31" s="229"/>
      <c r="P31" s="229"/>
      <c r="Q31" s="233"/>
      <c r="R31" s="259">
        <v>7.0000000000000001E-3</v>
      </c>
      <c r="S31" s="223"/>
      <c r="T31" s="229"/>
      <c r="U31" s="229"/>
      <c r="V31" s="233"/>
      <c r="W31" s="259">
        <v>8.9999999999999993E-3</v>
      </c>
      <c r="X31" s="223"/>
      <c r="Y31" s="229"/>
      <c r="Z31" s="229"/>
      <c r="AA31" s="233"/>
      <c r="AB31" s="259">
        <v>5.0000000000000001E-3</v>
      </c>
      <c r="AC31" s="229" t="s">
        <v>25</v>
      </c>
      <c r="AD31" s="229"/>
      <c r="AE31" s="229"/>
      <c r="AF31" s="233"/>
      <c r="AG31" s="259">
        <v>5.0000000000000001E-3</v>
      </c>
      <c r="AH31" s="229" t="s">
        <v>25</v>
      </c>
      <c r="AI31" s="229"/>
      <c r="AJ31" s="229"/>
      <c r="AK31" s="233"/>
      <c r="AL31" s="259">
        <v>5.0000000000000001E-3</v>
      </c>
      <c r="AM31" s="223" t="s">
        <v>25</v>
      </c>
      <c r="AN31" s="229"/>
      <c r="AO31" s="229"/>
      <c r="AP31" s="233"/>
      <c r="AQ31" s="301"/>
      <c r="AR31" s="298"/>
      <c r="AS31" s="298"/>
      <c r="AT31" s="298"/>
      <c r="AU31" s="299"/>
      <c r="AV31" s="259">
        <v>5.0000000000000001E-3</v>
      </c>
      <c r="AW31" s="229" t="s">
        <v>25</v>
      </c>
      <c r="AX31" s="229"/>
      <c r="AY31" s="229"/>
      <c r="AZ31" s="233"/>
      <c r="BE31" s="77" t="s">
        <v>51</v>
      </c>
    </row>
    <row r="32" spans="1:57" s="214" customFormat="1" x14ac:dyDescent="0.25">
      <c r="A32" s="228" t="s">
        <v>52</v>
      </c>
      <c r="B32" s="222" t="s">
        <v>24</v>
      </c>
      <c r="C32" s="229"/>
      <c r="D32" s="229"/>
      <c r="E32" s="325">
        <v>8.0000000000000002E-3</v>
      </c>
      <c r="F32" s="239">
        <v>1.3</v>
      </c>
      <c r="G32" s="231">
        <v>1</v>
      </c>
      <c r="H32" s="232">
        <v>5.0000000000000001E-3</v>
      </c>
      <c r="I32" s="223" t="s">
        <v>25</v>
      </c>
      <c r="J32" s="229"/>
      <c r="K32" s="229"/>
      <c r="L32" s="233"/>
      <c r="M32" s="259">
        <v>5.0000000000000001E-3</v>
      </c>
      <c r="N32" s="223" t="s">
        <v>25</v>
      </c>
      <c r="O32" s="229"/>
      <c r="P32" s="229"/>
      <c r="Q32" s="233"/>
      <c r="R32" s="259">
        <v>5.0000000000000001E-3</v>
      </c>
      <c r="S32" s="223" t="s">
        <v>25</v>
      </c>
      <c r="T32" s="229"/>
      <c r="U32" s="229"/>
      <c r="V32" s="233"/>
      <c r="W32" s="259">
        <v>5.0000000000000001E-3</v>
      </c>
      <c r="X32" s="223" t="s">
        <v>25</v>
      </c>
      <c r="Y32" s="229"/>
      <c r="Z32" s="229"/>
      <c r="AA32" s="233"/>
      <c r="AB32" s="259">
        <v>5.0000000000000001E-3</v>
      </c>
      <c r="AC32" s="229" t="s">
        <v>25</v>
      </c>
      <c r="AD32" s="229"/>
      <c r="AE32" s="229"/>
      <c r="AF32" s="233"/>
      <c r="AG32" s="259">
        <v>5.0000000000000001E-3</v>
      </c>
      <c r="AH32" s="229" t="s">
        <v>25</v>
      </c>
      <c r="AI32" s="229"/>
      <c r="AJ32" s="229"/>
      <c r="AK32" s="233"/>
      <c r="AL32" s="259">
        <v>5.0000000000000001E-3</v>
      </c>
      <c r="AM32" s="223" t="s">
        <v>25</v>
      </c>
      <c r="AN32" s="229"/>
      <c r="AO32" s="229"/>
      <c r="AP32" s="233"/>
      <c r="AQ32" s="301"/>
      <c r="AR32" s="298"/>
      <c r="AS32" s="298"/>
      <c r="AT32" s="298"/>
      <c r="AU32" s="299"/>
      <c r="AV32" s="259">
        <v>5.0000000000000001E-3</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232">
        <v>1.6E-2</v>
      </c>
      <c r="I33" s="223"/>
      <c r="J33" s="229"/>
      <c r="K33" s="229"/>
      <c r="L33" s="233"/>
      <c r="M33" s="259">
        <v>1.6E-2</v>
      </c>
      <c r="N33" s="223"/>
      <c r="O33" s="229"/>
      <c r="P33" s="229"/>
      <c r="Q33" s="233"/>
      <c r="R33" s="259">
        <v>0.55500000000000005</v>
      </c>
      <c r="S33" s="229"/>
      <c r="T33" s="229"/>
      <c r="U33" s="229"/>
      <c r="V33" s="233"/>
      <c r="W33" s="259">
        <v>0.13600000000000001</v>
      </c>
      <c r="X33" s="229"/>
      <c r="Y33" s="229"/>
      <c r="Z33" s="229"/>
      <c r="AA33" s="233"/>
      <c r="AB33" s="260">
        <v>1.05</v>
      </c>
      <c r="AC33" s="229"/>
      <c r="AD33" s="229"/>
      <c r="AE33" s="229" t="s">
        <v>233</v>
      </c>
      <c r="AF33" s="233"/>
      <c r="AG33" s="259">
        <v>5.0000000000000001E-3</v>
      </c>
      <c r="AH33" s="229" t="s">
        <v>25</v>
      </c>
      <c r="AI33" s="229"/>
      <c r="AJ33" s="229"/>
      <c r="AK33" s="233"/>
      <c r="AL33" s="259">
        <v>5.0000000000000001E-3</v>
      </c>
      <c r="AM33" s="229" t="s">
        <v>25</v>
      </c>
      <c r="AN33" s="229"/>
      <c r="AO33" s="229"/>
      <c r="AP33" s="233"/>
      <c r="AQ33" s="301"/>
      <c r="AR33" s="298"/>
      <c r="AS33" s="298"/>
      <c r="AT33" s="298"/>
      <c r="AU33" s="299"/>
      <c r="AV33" s="259">
        <v>5.0000000000000001E-3</v>
      </c>
      <c r="AW33" s="229" t="s">
        <v>25</v>
      </c>
      <c r="AX33" s="229"/>
      <c r="AY33" s="229"/>
      <c r="AZ33" s="233"/>
      <c r="BE33" s="77" t="s">
        <v>53</v>
      </c>
    </row>
    <row r="34" spans="1:57" s="214" customFormat="1" x14ac:dyDescent="0.25">
      <c r="A34" s="228" t="s">
        <v>54</v>
      </c>
      <c r="B34" s="222" t="s">
        <v>24</v>
      </c>
      <c r="C34" s="229"/>
      <c r="D34" s="229"/>
      <c r="E34" s="325">
        <v>4.0000000000000001E-3</v>
      </c>
      <c r="F34" s="239">
        <v>1.4999999999999999E-2</v>
      </c>
      <c r="G34" s="231">
        <v>0.05</v>
      </c>
      <c r="H34" s="261">
        <v>5.0000000000000002E-5</v>
      </c>
      <c r="I34" s="223" t="s">
        <v>25</v>
      </c>
      <c r="J34" s="229"/>
      <c r="K34" s="229"/>
      <c r="L34" s="233"/>
      <c r="M34" s="255">
        <v>5.0000000000000002E-5</v>
      </c>
      <c r="N34" s="223" t="s">
        <v>25</v>
      </c>
      <c r="O34" s="229"/>
      <c r="P34" s="229"/>
      <c r="Q34" s="233"/>
      <c r="R34" s="255">
        <v>5.0000000000000002E-5</v>
      </c>
      <c r="S34" s="229" t="s">
        <v>25</v>
      </c>
      <c r="T34" s="229"/>
      <c r="U34" s="229"/>
      <c r="V34" s="233"/>
      <c r="W34" s="255">
        <v>5.0000000000000002E-5</v>
      </c>
      <c r="X34" s="223" t="s">
        <v>25</v>
      </c>
      <c r="Y34" s="229"/>
      <c r="Z34" s="229"/>
      <c r="AA34" s="233"/>
      <c r="AB34" s="255">
        <v>5.0000000000000002E-5</v>
      </c>
      <c r="AC34" s="229" t="s">
        <v>25</v>
      </c>
      <c r="AD34" s="229"/>
      <c r="AE34" s="229"/>
      <c r="AF34" s="233"/>
      <c r="AG34" s="255">
        <v>5.0000000000000002E-5</v>
      </c>
      <c r="AH34" s="229" t="s">
        <v>25</v>
      </c>
      <c r="AI34" s="229"/>
      <c r="AJ34" s="229"/>
      <c r="AK34" s="233"/>
      <c r="AL34" s="255">
        <v>5.0000000000000002E-5</v>
      </c>
      <c r="AM34" s="223" t="s">
        <v>25</v>
      </c>
      <c r="AN34" s="229"/>
      <c r="AO34" s="229"/>
      <c r="AP34" s="233"/>
      <c r="AQ34" s="305"/>
      <c r="AR34" s="298"/>
      <c r="AS34" s="298"/>
      <c r="AT34" s="298"/>
      <c r="AU34" s="299"/>
      <c r="AV34" s="255">
        <v>5.0000000000000002E-5</v>
      </c>
      <c r="AW34" s="229" t="s">
        <v>25</v>
      </c>
      <c r="AX34" s="229"/>
      <c r="AY34" s="229"/>
      <c r="AZ34" s="233"/>
      <c r="BE34" s="77" t="s">
        <v>54</v>
      </c>
    </row>
    <row r="35" spans="1:57" s="214" customFormat="1" x14ac:dyDescent="0.25">
      <c r="A35" s="228" t="s">
        <v>55</v>
      </c>
      <c r="B35" s="222" t="s">
        <v>24</v>
      </c>
      <c r="C35" s="229"/>
      <c r="D35" s="229"/>
      <c r="E35" s="325">
        <v>1.84E-2</v>
      </c>
      <c r="F35" s="239">
        <v>0.05</v>
      </c>
      <c r="G35" s="231">
        <v>0.05</v>
      </c>
      <c r="H35" s="257">
        <v>1.8E-3</v>
      </c>
      <c r="I35" s="229"/>
      <c r="J35" s="229"/>
      <c r="K35" s="229"/>
      <c r="L35" s="233"/>
      <c r="M35" s="258">
        <v>5.0799999999999998E-2</v>
      </c>
      <c r="N35" s="229"/>
      <c r="O35" s="229"/>
      <c r="P35" s="229"/>
      <c r="Q35" s="233"/>
      <c r="R35" s="259">
        <v>2.198</v>
      </c>
      <c r="S35" s="229"/>
      <c r="T35" s="229"/>
      <c r="U35" s="229"/>
      <c r="V35" s="233"/>
      <c r="W35" s="344">
        <v>1</v>
      </c>
      <c r="X35" s="229"/>
      <c r="Y35" s="229"/>
      <c r="Z35" s="229"/>
      <c r="AA35" s="233"/>
      <c r="AB35" s="259">
        <v>2.585</v>
      </c>
      <c r="AC35" s="229"/>
      <c r="AD35" s="229"/>
      <c r="AE35" s="229"/>
      <c r="AF35" s="233"/>
      <c r="AG35" s="258">
        <v>8.0999999999999996E-3</v>
      </c>
      <c r="AH35" s="229"/>
      <c r="AI35" s="229"/>
      <c r="AJ35" s="229"/>
      <c r="AK35" s="233"/>
      <c r="AL35" s="258">
        <v>8.0999999999999996E-3</v>
      </c>
      <c r="AM35" s="229"/>
      <c r="AN35" s="229"/>
      <c r="AO35" s="229" t="s">
        <v>15</v>
      </c>
      <c r="AP35" s="233"/>
      <c r="AQ35" s="306"/>
      <c r="AR35" s="298"/>
      <c r="AS35" s="298"/>
      <c r="AT35" s="298"/>
      <c r="AU35" s="299"/>
      <c r="AV35" s="258">
        <v>1E-3</v>
      </c>
      <c r="AW35" s="229"/>
      <c r="AX35" s="229"/>
      <c r="AY35" s="229"/>
      <c r="AZ35" s="233"/>
      <c r="BE35" s="77" t="s">
        <v>55</v>
      </c>
    </row>
    <row r="36" spans="1:57" s="214" customFormat="1" x14ac:dyDescent="0.25">
      <c r="A36" s="228" t="s">
        <v>56</v>
      </c>
      <c r="B36" s="222" t="s">
        <v>24</v>
      </c>
      <c r="C36" s="229"/>
      <c r="D36" s="229"/>
      <c r="E36" s="325">
        <v>0.03</v>
      </c>
      <c r="F36" s="239" t="s">
        <v>22</v>
      </c>
      <c r="G36" s="231">
        <v>0.1</v>
      </c>
      <c r="H36" s="232">
        <v>2E-3</v>
      </c>
      <c r="I36" s="223" t="s">
        <v>25</v>
      </c>
      <c r="J36" s="229"/>
      <c r="K36" s="229"/>
      <c r="L36" s="233"/>
      <c r="M36" s="259">
        <v>2E-3</v>
      </c>
      <c r="N36" s="223" t="s">
        <v>25</v>
      </c>
      <c r="O36" s="229"/>
      <c r="P36" s="229"/>
      <c r="Q36" s="233"/>
      <c r="R36" s="259">
        <v>2E-3</v>
      </c>
      <c r="S36" s="229" t="s">
        <v>25</v>
      </c>
      <c r="T36" s="229"/>
      <c r="U36" s="229"/>
      <c r="V36" s="233"/>
      <c r="W36" s="259">
        <v>2E-3</v>
      </c>
      <c r="X36" s="223" t="s">
        <v>25</v>
      </c>
      <c r="Y36" s="229"/>
      <c r="Z36" s="229"/>
      <c r="AA36" s="233"/>
      <c r="AB36" s="259">
        <v>2E-3</v>
      </c>
      <c r="AC36" s="229" t="s">
        <v>25</v>
      </c>
      <c r="AD36" s="229"/>
      <c r="AE36" s="229"/>
      <c r="AF36" s="233"/>
      <c r="AG36" s="259">
        <v>2E-3</v>
      </c>
      <c r="AH36" s="229" t="s">
        <v>25</v>
      </c>
      <c r="AI36" s="229"/>
      <c r="AJ36" s="229"/>
      <c r="AK36" s="233"/>
      <c r="AL36" s="259">
        <v>2E-3</v>
      </c>
      <c r="AM36" s="223" t="s">
        <v>25</v>
      </c>
      <c r="AN36" s="229"/>
      <c r="AO36" s="229"/>
      <c r="AP36" s="233"/>
      <c r="AQ36" s="301"/>
      <c r="AR36" s="298"/>
      <c r="AS36" s="298"/>
      <c r="AT36" s="298"/>
      <c r="AU36" s="299"/>
      <c r="AV36" s="259">
        <v>2E-3</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261">
        <v>9.3999999999999997E-4</v>
      </c>
      <c r="I37" s="229"/>
      <c r="J37" s="229"/>
      <c r="K37" s="229"/>
      <c r="L37" s="233"/>
      <c r="M37" s="255">
        <v>2.5000000000000001E-4</v>
      </c>
      <c r="N37" s="223" t="s">
        <v>25</v>
      </c>
      <c r="O37" s="229"/>
      <c r="P37" s="229"/>
      <c r="Q37" s="233"/>
      <c r="R37" s="255">
        <v>3.6000000000000002E-4</v>
      </c>
      <c r="S37" s="229"/>
      <c r="T37" s="229"/>
      <c r="U37" s="229"/>
      <c r="V37" s="233"/>
      <c r="W37" s="255">
        <v>2.5000000000000001E-4</v>
      </c>
      <c r="X37" s="223" t="s">
        <v>25</v>
      </c>
      <c r="Y37" s="229"/>
      <c r="Z37" s="229"/>
      <c r="AA37" s="233"/>
      <c r="AB37" s="255">
        <v>2.9E-4</v>
      </c>
      <c r="AC37" s="229"/>
      <c r="AD37" s="229"/>
      <c r="AE37" s="229"/>
      <c r="AF37" s="233"/>
      <c r="AG37" s="255">
        <v>2.5000000000000001E-4</v>
      </c>
      <c r="AH37" s="229" t="s">
        <v>25</v>
      </c>
      <c r="AI37" s="229"/>
      <c r="AJ37" s="229"/>
      <c r="AK37" s="233"/>
      <c r="AL37" s="255">
        <v>2.7999999999999998E-4</v>
      </c>
      <c r="AM37" s="229"/>
      <c r="AN37" s="229"/>
      <c r="AO37" s="229"/>
      <c r="AP37" s="233"/>
      <c r="AQ37" s="307"/>
      <c r="AR37" s="298"/>
      <c r="AS37" s="298"/>
      <c r="AT37" s="298"/>
      <c r="AU37" s="299"/>
      <c r="AV37" s="255">
        <v>3.8999999999999999E-4</v>
      </c>
      <c r="AW37" s="229"/>
      <c r="AX37" s="229"/>
      <c r="AY37" s="229"/>
      <c r="AZ37" s="233"/>
      <c r="BE37" s="77" t="s">
        <v>57</v>
      </c>
    </row>
    <row r="38" spans="1:57" s="214" customFormat="1" x14ac:dyDescent="0.25">
      <c r="A38" s="228" t="s">
        <v>58</v>
      </c>
      <c r="B38" s="222" t="s">
        <v>24</v>
      </c>
      <c r="C38" s="229"/>
      <c r="D38" s="229"/>
      <c r="E38" s="325">
        <v>6.9999999999999999E-4</v>
      </c>
      <c r="F38" s="239">
        <v>0.1</v>
      </c>
      <c r="G38" s="231">
        <v>0.05</v>
      </c>
      <c r="H38" s="261">
        <v>5.0000000000000002E-5</v>
      </c>
      <c r="I38" s="223" t="s">
        <v>25</v>
      </c>
      <c r="J38" s="229"/>
      <c r="K38" s="229"/>
      <c r="L38" s="233"/>
      <c r="M38" s="258">
        <v>2.0000000000000001E-4</v>
      </c>
      <c r="N38" s="223"/>
      <c r="O38" s="229"/>
      <c r="P38" s="229"/>
      <c r="Q38" s="233"/>
      <c r="R38" s="255">
        <v>5.0000000000000002E-5</v>
      </c>
      <c r="S38" s="229" t="s">
        <v>25</v>
      </c>
      <c r="T38" s="229"/>
      <c r="U38" s="229"/>
      <c r="V38" s="233"/>
      <c r="W38" s="255">
        <v>5.0000000000000002E-5</v>
      </c>
      <c r="X38" s="223" t="s">
        <v>25</v>
      </c>
      <c r="Y38" s="229"/>
      <c r="Z38" s="229"/>
      <c r="AA38" s="233"/>
      <c r="AB38" s="255">
        <v>5.0000000000000002E-5</v>
      </c>
      <c r="AC38" s="229" t="s">
        <v>25</v>
      </c>
      <c r="AD38" s="229"/>
      <c r="AE38" s="229"/>
      <c r="AF38" s="233"/>
      <c r="AG38" s="255">
        <v>8.0000000000000007E-5</v>
      </c>
      <c r="AH38" s="229"/>
      <c r="AI38" s="229"/>
      <c r="AJ38" s="229"/>
      <c r="AK38" s="233"/>
      <c r="AL38" s="258">
        <v>1E-4</v>
      </c>
      <c r="AM38" s="223"/>
      <c r="AN38" s="229"/>
      <c r="AO38" s="229"/>
      <c r="AP38" s="233"/>
      <c r="AQ38" s="307"/>
      <c r="AR38" s="298"/>
      <c r="AS38" s="298"/>
      <c r="AT38" s="298"/>
      <c r="AU38" s="299"/>
      <c r="AV38" s="255">
        <v>4.0999999999999999E-4</v>
      </c>
      <c r="AW38" s="229"/>
      <c r="AX38" s="229"/>
      <c r="AY38" s="229"/>
      <c r="AZ38" s="233"/>
      <c r="BE38" s="77" t="s">
        <v>58</v>
      </c>
    </row>
    <row r="39" spans="1:57" s="214" customFormat="1" x14ac:dyDescent="0.25">
      <c r="A39" s="228" t="s">
        <v>59</v>
      </c>
      <c r="B39" s="222" t="s">
        <v>24</v>
      </c>
      <c r="C39" s="229"/>
      <c r="D39" s="229"/>
      <c r="E39" s="325">
        <v>1E-3</v>
      </c>
      <c r="F39" s="239">
        <v>2E-3</v>
      </c>
      <c r="G39" s="231">
        <v>2E-3</v>
      </c>
      <c r="H39" s="261">
        <v>1.0000000000000001E-5</v>
      </c>
      <c r="I39" s="223" t="s">
        <v>25</v>
      </c>
      <c r="J39" s="229"/>
      <c r="K39" s="229"/>
      <c r="L39" s="233"/>
      <c r="M39" s="256">
        <v>2.9E-5</v>
      </c>
      <c r="N39" s="223"/>
      <c r="O39" s="229"/>
      <c r="P39" s="229"/>
      <c r="Q39" s="233"/>
      <c r="R39" s="256">
        <v>3.1999999999999999E-5</v>
      </c>
      <c r="S39" s="229"/>
      <c r="T39" s="229"/>
      <c r="U39" s="229"/>
      <c r="V39" s="233"/>
      <c r="W39" s="255">
        <v>1.0000000000000001E-5</v>
      </c>
      <c r="X39" s="223" t="s">
        <v>25</v>
      </c>
      <c r="Y39" s="229"/>
      <c r="Z39" s="229"/>
      <c r="AA39" s="233"/>
      <c r="AB39" s="255">
        <v>1.0000000000000001E-5</v>
      </c>
      <c r="AC39" s="229" t="s">
        <v>25</v>
      </c>
      <c r="AD39" s="229"/>
      <c r="AE39" s="229"/>
      <c r="AF39" s="233"/>
      <c r="AG39" s="255">
        <v>1.0000000000000001E-5</v>
      </c>
      <c r="AH39" s="229" t="s">
        <v>25</v>
      </c>
      <c r="AI39" s="229"/>
      <c r="AJ39" s="229"/>
      <c r="AK39" s="233"/>
      <c r="AL39" s="255">
        <v>1.0000000000000001E-5</v>
      </c>
      <c r="AM39" s="223" t="s">
        <v>25</v>
      </c>
      <c r="AN39" s="229"/>
      <c r="AO39" s="229"/>
      <c r="AP39" s="233"/>
      <c r="AQ39" s="307"/>
      <c r="AR39" s="298"/>
      <c r="AS39" s="298"/>
      <c r="AT39" s="298"/>
      <c r="AU39" s="299"/>
      <c r="AV39" s="256">
        <v>2.5000000000000001E-5</v>
      </c>
      <c r="AW39" s="229"/>
      <c r="AX39" s="229"/>
      <c r="AY39" s="229"/>
      <c r="AZ39" s="233"/>
      <c r="BE39" s="77" t="s">
        <v>59</v>
      </c>
    </row>
    <row r="40" spans="1:57" s="214" customFormat="1" x14ac:dyDescent="0.25">
      <c r="A40" s="228" t="s">
        <v>60</v>
      </c>
      <c r="B40" s="222" t="s">
        <v>24</v>
      </c>
      <c r="C40" s="229"/>
      <c r="D40" s="229"/>
      <c r="E40" s="325">
        <v>1.4999999999999999E-2</v>
      </c>
      <c r="F40" s="239" t="s">
        <v>22</v>
      </c>
      <c r="G40" s="231" t="s">
        <v>22</v>
      </c>
      <c r="H40" s="234">
        <v>0.01</v>
      </c>
      <c r="I40" s="223" t="s">
        <v>25</v>
      </c>
      <c r="J40" s="229"/>
      <c r="K40" s="229"/>
      <c r="L40" s="233"/>
      <c r="M40" s="260">
        <v>0.01</v>
      </c>
      <c r="N40" s="223" t="s">
        <v>25</v>
      </c>
      <c r="O40" s="229"/>
      <c r="P40" s="229"/>
      <c r="Q40" s="233"/>
      <c r="R40" s="260">
        <v>0.01</v>
      </c>
      <c r="S40" s="229" t="s">
        <v>25</v>
      </c>
      <c r="T40" s="229"/>
      <c r="U40" s="229"/>
      <c r="V40" s="233"/>
      <c r="W40" s="260">
        <v>0.01</v>
      </c>
      <c r="X40" s="223" t="s">
        <v>25</v>
      </c>
      <c r="Y40" s="229"/>
      <c r="Z40" s="229"/>
      <c r="AA40" s="233"/>
      <c r="AB40" s="260">
        <v>0.01</v>
      </c>
      <c r="AC40" s="229" t="s">
        <v>25</v>
      </c>
      <c r="AD40" s="229"/>
      <c r="AE40" s="229"/>
      <c r="AF40" s="233"/>
      <c r="AG40" s="260">
        <v>0.01</v>
      </c>
      <c r="AH40" s="229" t="s">
        <v>25</v>
      </c>
      <c r="AI40" s="229"/>
      <c r="AJ40" s="229"/>
      <c r="AK40" s="233"/>
      <c r="AL40" s="260">
        <v>0.01</v>
      </c>
      <c r="AM40" s="223" t="s">
        <v>25</v>
      </c>
      <c r="AN40" s="229"/>
      <c r="AO40" s="229"/>
      <c r="AP40" s="233"/>
      <c r="AQ40" s="300"/>
      <c r="AR40" s="298"/>
      <c r="AS40" s="298"/>
      <c r="AT40" s="298"/>
      <c r="AU40" s="299"/>
      <c r="AV40" s="260">
        <v>0.01</v>
      </c>
      <c r="AW40" s="229" t="s">
        <v>25</v>
      </c>
      <c r="AX40" s="229"/>
      <c r="AY40" s="229"/>
      <c r="AZ40" s="233"/>
      <c r="BE40" s="77" t="s">
        <v>60</v>
      </c>
    </row>
    <row r="41" spans="1:57" s="214" customFormat="1" ht="15.75" thickBot="1" x14ac:dyDescent="0.3">
      <c r="A41" s="243" t="s">
        <v>61</v>
      </c>
      <c r="B41" s="222" t="s">
        <v>24</v>
      </c>
      <c r="C41" s="244"/>
      <c r="D41" s="244"/>
      <c r="E41" s="328">
        <v>1.4999999999999999E-2</v>
      </c>
      <c r="F41" s="245">
        <v>5</v>
      </c>
      <c r="G41" s="246">
        <v>5</v>
      </c>
      <c r="H41" s="262">
        <v>6.0000000000000001E-3</v>
      </c>
      <c r="I41" s="223"/>
      <c r="J41" s="263"/>
      <c r="K41" s="263"/>
      <c r="L41" s="264"/>
      <c r="M41" s="265">
        <v>3.0000000000000001E-3</v>
      </c>
      <c r="N41" s="244"/>
      <c r="O41" s="244"/>
      <c r="P41" s="244"/>
      <c r="Q41" s="248"/>
      <c r="R41" s="265">
        <v>6.0000000000000001E-3</v>
      </c>
      <c r="S41" s="229"/>
      <c r="T41" s="244"/>
      <c r="U41" s="244"/>
      <c r="V41" s="248"/>
      <c r="W41" s="265">
        <v>4.0000000000000001E-3</v>
      </c>
      <c r="X41" s="223"/>
      <c r="Y41" s="244"/>
      <c r="Z41" s="244"/>
      <c r="AA41" s="248"/>
      <c r="AB41" s="265">
        <v>2E-3</v>
      </c>
      <c r="AC41" s="229" t="s">
        <v>25</v>
      </c>
      <c r="AD41" s="244"/>
      <c r="AE41" s="244"/>
      <c r="AF41" s="248"/>
      <c r="AG41" s="265">
        <v>2E-3</v>
      </c>
      <c r="AH41" s="244" t="s">
        <v>25</v>
      </c>
      <c r="AI41" s="244"/>
      <c r="AJ41" s="244"/>
      <c r="AK41" s="248"/>
      <c r="AL41" s="265">
        <v>2E-3</v>
      </c>
      <c r="AM41" s="223" t="s">
        <v>25</v>
      </c>
      <c r="AN41" s="244"/>
      <c r="AO41" s="244"/>
      <c r="AP41" s="248"/>
      <c r="AQ41" s="308"/>
      <c r="AR41" s="303"/>
      <c r="AS41" s="303"/>
      <c r="AT41" s="303"/>
      <c r="AU41" s="304"/>
      <c r="AV41" s="265">
        <v>2E-3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t="s">
        <v>22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237">
        <v>0.5</v>
      </c>
      <c r="AH68" s="229" t="s">
        <v>25</v>
      </c>
      <c r="AI68" s="267"/>
      <c r="AJ68" s="267"/>
      <c r="AK68" s="273"/>
      <c r="AL68" s="237">
        <v>0.5</v>
      </c>
      <c r="AM68" s="229" t="s">
        <v>25</v>
      </c>
      <c r="AN68" s="267"/>
      <c r="AO68" s="267"/>
      <c r="AP68" s="273"/>
      <c r="AQ68" s="312"/>
      <c r="AR68" s="298"/>
      <c r="AS68" s="310"/>
      <c r="AT68" s="310"/>
      <c r="AU68" s="311"/>
      <c r="AV68" s="237">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36">
        <v>1</v>
      </c>
      <c r="AH69" s="229" t="s">
        <v>25</v>
      </c>
      <c r="AI69" s="267"/>
      <c r="AJ69" s="267"/>
      <c r="AK69" s="273"/>
      <c r="AL69" s="236">
        <v>1</v>
      </c>
      <c r="AM69" s="229" t="s">
        <v>25</v>
      </c>
      <c r="AN69" s="267"/>
      <c r="AO69" s="267"/>
      <c r="AP69" s="273"/>
      <c r="AQ69" s="297"/>
      <c r="AR69" s="298"/>
      <c r="AS69" s="310"/>
      <c r="AT69" s="310"/>
      <c r="AU69" s="311"/>
      <c r="AV69" s="236">
        <v>1</v>
      </c>
      <c r="AW69" s="229" t="s">
        <v>25</v>
      </c>
      <c r="AX69" s="267"/>
      <c r="AY69" s="267"/>
      <c r="AZ69" s="273"/>
      <c r="BB69" s="111" t="s">
        <v>90</v>
      </c>
      <c r="BD69" s="214"/>
    </row>
    <row r="70" spans="1:56" x14ac:dyDescent="0.25">
      <c r="A70" s="228" t="s">
        <v>91</v>
      </c>
      <c r="B70" s="222" t="s">
        <v>24</v>
      </c>
      <c r="C70" s="229"/>
      <c r="D70" s="229"/>
      <c r="E70" s="322">
        <v>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36">
        <v>1</v>
      </c>
      <c r="AH70" s="229" t="s">
        <v>25</v>
      </c>
      <c r="AI70" s="267"/>
      <c r="AJ70" s="267"/>
      <c r="AK70" s="273"/>
      <c r="AL70" s="236">
        <v>1</v>
      </c>
      <c r="AM70" s="229" t="s">
        <v>25</v>
      </c>
      <c r="AN70" s="267"/>
      <c r="AO70" s="267"/>
      <c r="AP70" s="273"/>
      <c r="AQ70" s="297"/>
      <c r="AR70" s="298"/>
      <c r="AS70" s="310"/>
      <c r="AT70" s="310"/>
      <c r="AU70" s="311"/>
      <c r="AV70" s="236">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36">
        <v>1</v>
      </c>
      <c r="AH71" s="229" t="s">
        <v>25</v>
      </c>
      <c r="AI71" s="267"/>
      <c r="AJ71" s="267"/>
      <c r="AK71" s="273"/>
      <c r="AL71" s="236">
        <v>1</v>
      </c>
      <c r="AM71" s="229" t="s">
        <v>25</v>
      </c>
      <c r="AN71" s="267"/>
      <c r="AO71" s="267"/>
      <c r="AP71" s="273"/>
      <c r="AQ71" s="297"/>
      <c r="AR71" s="298"/>
      <c r="AS71" s="310"/>
      <c r="AT71" s="310"/>
      <c r="AU71" s="311"/>
      <c r="AV71" s="236">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237">
        <v>0.2</v>
      </c>
      <c r="I72" s="229" t="s">
        <v>25</v>
      </c>
      <c r="J72" s="267"/>
      <c r="K72" s="267"/>
      <c r="L72" s="273"/>
      <c r="M72" s="237">
        <v>0.2</v>
      </c>
      <c r="N72" s="229" t="s">
        <v>25</v>
      </c>
      <c r="O72" s="267"/>
      <c r="P72" s="267"/>
      <c r="Q72" s="273"/>
      <c r="R72" s="295">
        <v>1.23</v>
      </c>
      <c r="S72" s="229"/>
      <c r="T72" s="267"/>
      <c r="U72" s="267"/>
      <c r="V72" s="273"/>
      <c r="W72" s="237">
        <v>0.2</v>
      </c>
      <c r="X72" s="229" t="s">
        <v>25</v>
      </c>
      <c r="Y72" s="267"/>
      <c r="Z72" s="267"/>
      <c r="AA72" s="273"/>
      <c r="AB72" s="237">
        <v>0.2</v>
      </c>
      <c r="AC72" s="229" t="s">
        <v>25</v>
      </c>
      <c r="AD72" s="267"/>
      <c r="AE72" s="267"/>
      <c r="AF72" s="273"/>
      <c r="AG72" s="237">
        <v>0.2</v>
      </c>
      <c r="AH72" s="229" t="s">
        <v>25</v>
      </c>
      <c r="AI72" s="267"/>
      <c r="AJ72" s="267"/>
      <c r="AK72" s="273"/>
      <c r="AL72" s="237">
        <v>0.2</v>
      </c>
      <c r="AM72" s="229" t="s">
        <v>25</v>
      </c>
      <c r="AN72" s="267"/>
      <c r="AO72" s="267"/>
      <c r="AP72" s="273"/>
      <c r="AQ72" s="312"/>
      <c r="AR72" s="298"/>
      <c r="AS72" s="310"/>
      <c r="AT72" s="310"/>
      <c r="AU72" s="311"/>
      <c r="AV72" s="237">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234">
        <v>0.01</v>
      </c>
      <c r="AH74" s="229" t="s">
        <v>25</v>
      </c>
      <c r="AI74" s="267"/>
      <c r="AJ74" s="267"/>
      <c r="AK74" s="273"/>
      <c r="AL74" s="234">
        <v>0.01</v>
      </c>
      <c r="AM74" s="229" t="s">
        <v>25</v>
      </c>
      <c r="AN74" s="267"/>
      <c r="AO74" s="267"/>
      <c r="AP74" s="273"/>
      <c r="AQ74" s="300"/>
      <c r="AR74" s="298"/>
      <c r="AS74" s="310"/>
      <c r="AT74" s="310"/>
      <c r="AU74" s="311"/>
      <c r="AV74" s="234">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36">
        <v>1</v>
      </c>
      <c r="AH76" s="229" t="s">
        <v>25</v>
      </c>
      <c r="AI76" s="267"/>
      <c r="AJ76" s="267"/>
      <c r="AK76" s="273"/>
      <c r="AL76" s="236">
        <v>1</v>
      </c>
      <c r="AM76" s="229" t="s">
        <v>25</v>
      </c>
      <c r="AN76" s="267"/>
      <c r="AO76" s="267"/>
      <c r="AP76" s="273"/>
      <c r="AQ76" s="297"/>
      <c r="AR76" s="298"/>
      <c r="AS76" s="310"/>
      <c r="AT76" s="310"/>
      <c r="AU76" s="311"/>
      <c r="AV76" s="236">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36">
        <v>1</v>
      </c>
      <c r="AH77" s="229" t="s">
        <v>25</v>
      </c>
      <c r="AI77" s="267"/>
      <c r="AJ77" s="267"/>
      <c r="AK77" s="273"/>
      <c r="AL77" s="236">
        <v>1</v>
      </c>
      <c r="AM77" s="229" t="s">
        <v>25</v>
      </c>
      <c r="AN77" s="267"/>
      <c r="AO77" s="267"/>
      <c r="AP77" s="273"/>
      <c r="AQ77" s="297"/>
      <c r="AR77" s="298"/>
      <c r="AS77" s="310"/>
      <c r="AT77" s="310"/>
      <c r="AU77" s="311"/>
      <c r="AV77" s="236">
        <v>1</v>
      </c>
      <c r="AW77" s="229" t="s">
        <v>25</v>
      </c>
      <c r="AX77" s="267"/>
      <c r="AY77" s="267"/>
      <c r="AZ77" s="273"/>
      <c r="BB77" s="123" t="s">
        <v>98</v>
      </c>
      <c r="BD77" s="214"/>
    </row>
    <row r="78" spans="1:5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36">
        <v>2</v>
      </c>
      <c r="AH78" s="229" t="s">
        <v>25</v>
      </c>
      <c r="AI78" s="267"/>
      <c r="AJ78" s="267"/>
      <c r="AK78" s="273"/>
      <c r="AL78" s="236">
        <v>2</v>
      </c>
      <c r="AM78" s="229" t="s">
        <v>25</v>
      </c>
      <c r="AN78" s="267"/>
      <c r="AO78" s="267"/>
      <c r="AP78" s="273"/>
      <c r="AQ78" s="297"/>
      <c r="AR78" s="298"/>
      <c r="AS78" s="310"/>
      <c r="AT78" s="310"/>
      <c r="AU78" s="311"/>
      <c r="AV78" s="236">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36">
        <v>1</v>
      </c>
      <c r="AH79" s="229" t="s">
        <v>25</v>
      </c>
      <c r="AI79" s="267"/>
      <c r="AJ79" s="267"/>
      <c r="AK79" s="273"/>
      <c r="AL79" s="236">
        <v>1</v>
      </c>
      <c r="AM79" s="229" t="s">
        <v>25</v>
      </c>
      <c r="AN79" s="267"/>
      <c r="AO79" s="267"/>
      <c r="AP79" s="273"/>
      <c r="AQ79" s="297"/>
      <c r="AR79" s="298"/>
      <c r="AS79" s="310"/>
      <c r="AT79" s="310"/>
      <c r="AU79" s="311"/>
      <c r="AV79" s="236">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36">
        <v>1</v>
      </c>
      <c r="AH80" s="229" t="s">
        <v>25</v>
      </c>
      <c r="AI80" s="267"/>
      <c r="AJ80" s="267"/>
      <c r="AK80" s="273"/>
      <c r="AL80" s="236">
        <v>1</v>
      </c>
      <c r="AM80" s="229" t="s">
        <v>25</v>
      </c>
      <c r="AN80" s="267"/>
      <c r="AO80" s="267"/>
      <c r="AP80" s="273"/>
      <c r="AQ80" s="297"/>
      <c r="AR80" s="298"/>
      <c r="AS80" s="310"/>
      <c r="AT80" s="310"/>
      <c r="AU80" s="311"/>
      <c r="AV80" s="236">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237">
        <v>0.8</v>
      </c>
      <c r="AH81" s="229" t="s">
        <v>25</v>
      </c>
      <c r="AI81" s="267"/>
      <c r="AJ81" s="267"/>
      <c r="AK81" s="273"/>
      <c r="AL81" s="237">
        <v>0.8</v>
      </c>
      <c r="AM81" s="229" t="s">
        <v>25</v>
      </c>
      <c r="AN81" s="267"/>
      <c r="AO81" s="267"/>
      <c r="AP81" s="273"/>
      <c r="AQ81" s="312"/>
      <c r="AR81" s="298"/>
      <c r="AS81" s="310"/>
      <c r="AT81" s="310"/>
      <c r="AU81" s="311"/>
      <c r="AV81" s="237">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36">
        <v>1</v>
      </c>
      <c r="AH82" s="229" t="s">
        <v>25</v>
      </c>
      <c r="AI82" s="267"/>
      <c r="AJ82" s="267"/>
      <c r="AK82" s="273"/>
      <c r="AL82" s="236">
        <v>1</v>
      </c>
      <c r="AM82" s="229" t="s">
        <v>25</v>
      </c>
      <c r="AN82" s="267"/>
      <c r="AO82" s="267"/>
      <c r="AP82" s="273"/>
      <c r="AQ82" s="297"/>
      <c r="AR82" s="298"/>
      <c r="AS82" s="310"/>
      <c r="AT82" s="310"/>
      <c r="AU82" s="311"/>
      <c r="AV82" s="236">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36">
        <v>1</v>
      </c>
      <c r="AH83" s="229" t="s">
        <v>25</v>
      </c>
      <c r="AI83" s="267"/>
      <c r="AJ83" s="267"/>
      <c r="AK83" s="273"/>
      <c r="AL83" s="236">
        <v>1</v>
      </c>
      <c r="AM83" s="229" t="s">
        <v>25</v>
      </c>
      <c r="AN83" s="267"/>
      <c r="AO83" s="267"/>
      <c r="AP83" s="273"/>
      <c r="AQ83" s="297"/>
      <c r="AR83" s="298"/>
      <c r="AS83" s="310"/>
      <c r="AT83" s="310"/>
      <c r="AU83" s="311"/>
      <c r="AV83" s="236">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237">
        <v>0.2</v>
      </c>
      <c r="AH84" s="229" t="s">
        <v>25</v>
      </c>
      <c r="AI84" s="267"/>
      <c r="AJ84" s="267"/>
      <c r="AK84" s="273"/>
      <c r="AL84" s="237">
        <v>0.2</v>
      </c>
      <c r="AM84" s="229" t="s">
        <v>25</v>
      </c>
      <c r="AN84" s="267"/>
      <c r="AO84" s="267"/>
      <c r="AP84" s="273"/>
      <c r="AQ84" s="312"/>
      <c r="AR84" s="298"/>
      <c r="AS84" s="310"/>
      <c r="AT84" s="310"/>
      <c r="AU84" s="311"/>
      <c r="AV84" s="237">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36">
        <v>5</v>
      </c>
      <c r="AH85" s="229" t="s">
        <v>25</v>
      </c>
      <c r="AI85" s="267"/>
      <c r="AJ85" s="267"/>
      <c r="AK85" s="273"/>
      <c r="AL85" s="236">
        <v>5</v>
      </c>
      <c r="AM85" s="229" t="s">
        <v>25</v>
      </c>
      <c r="AN85" s="267"/>
      <c r="AO85" s="267"/>
      <c r="AP85" s="273"/>
      <c r="AQ85" s="297"/>
      <c r="AR85" s="298"/>
      <c r="AS85" s="310"/>
      <c r="AT85" s="310"/>
      <c r="AU85" s="311"/>
      <c r="AV85" s="236">
        <v>5</v>
      </c>
      <c r="AW85" s="229" t="s">
        <v>25</v>
      </c>
      <c r="AX85" s="267"/>
      <c r="AY85" s="267"/>
      <c r="AZ85" s="273"/>
      <c r="BB85" s="123" t="s">
        <v>106</v>
      </c>
      <c r="BD85" s="214"/>
    </row>
    <row r="86" spans="1:5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36">
        <v>1</v>
      </c>
      <c r="AH86" s="229" t="s">
        <v>25</v>
      </c>
      <c r="AI86" s="267"/>
      <c r="AJ86" s="267"/>
      <c r="AK86" s="273"/>
      <c r="AL86" s="236">
        <v>1</v>
      </c>
      <c r="AM86" s="229" t="s">
        <v>25</v>
      </c>
      <c r="AN86" s="267"/>
      <c r="AO86" s="267"/>
      <c r="AP86" s="273"/>
      <c r="AQ86" s="297"/>
      <c r="AR86" s="298"/>
      <c r="AS86" s="310"/>
      <c r="AT86" s="310"/>
      <c r="AU86" s="311"/>
      <c r="AV86" s="236">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36">
        <v>1</v>
      </c>
      <c r="AH87" s="229" t="s">
        <v>25</v>
      </c>
      <c r="AI87" s="267"/>
      <c r="AJ87" s="267"/>
      <c r="AK87" s="273"/>
      <c r="AL87" s="236">
        <v>1</v>
      </c>
      <c r="AM87" s="229" t="s">
        <v>25</v>
      </c>
      <c r="AN87" s="267"/>
      <c r="AO87" s="267"/>
      <c r="AP87" s="273"/>
      <c r="AQ87" s="297"/>
      <c r="AR87" s="298"/>
      <c r="AS87" s="310"/>
      <c r="AT87" s="310"/>
      <c r="AU87" s="311"/>
      <c r="AV87" s="236">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36">
        <v>5</v>
      </c>
      <c r="AH88" s="229" t="s">
        <v>25</v>
      </c>
      <c r="AI88" s="267"/>
      <c r="AJ88" s="267"/>
      <c r="AK88" s="273"/>
      <c r="AL88" s="236">
        <v>5</v>
      </c>
      <c r="AM88" s="229" t="s">
        <v>25</v>
      </c>
      <c r="AN88" s="267"/>
      <c r="AO88" s="267"/>
      <c r="AP88" s="273"/>
      <c r="AQ88" s="297"/>
      <c r="AR88" s="298"/>
      <c r="AS88" s="310"/>
      <c r="AT88" s="310"/>
      <c r="AU88" s="311"/>
      <c r="AV88" s="236">
        <v>5</v>
      </c>
      <c r="AW88" s="229" t="s">
        <v>25</v>
      </c>
      <c r="AX88" s="267"/>
      <c r="AY88" s="267"/>
      <c r="AZ88" s="273"/>
      <c r="BB88" s="111" t="s">
        <v>109</v>
      </c>
      <c r="BD88" s="214"/>
    </row>
    <row r="89" spans="1:56"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283">
        <v>0.23</v>
      </c>
      <c r="S89" s="263"/>
      <c r="T89" s="275"/>
      <c r="U89" s="275"/>
      <c r="V89" s="276"/>
      <c r="W89" s="283">
        <v>0.01</v>
      </c>
      <c r="X89" s="263" t="s">
        <v>25</v>
      </c>
      <c r="Y89" s="275"/>
      <c r="Z89" s="275"/>
      <c r="AA89" s="276"/>
      <c r="AB89" s="342">
        <v>1.6</v>
      </c>
      <c r="AC89" s="263"/>
      <c r="AD89" s="275"/>
      <c r="AE89" s="275"/>
      <c r="AF89" s="276"/>
      <c r="AG89" s="283">
        <v>0.04</v>
      </c>
      <c r="AH89" s="263"/>
      <c r="AI89" s="275"/>
      <c r="AJ89" s="275"/>
      <c r="AK89" s="276"/>
      <c r="AL89" s="283">
        <v>0.03</v>
      </c>
      <c r="AM89" s="263"/>
      <c r="AN89" s="275"/>
      <c r="AO89" s="275"/>
      <c r="AP89" s="276"/>
      <c r="AQ89" s="315"/>
      <c r="AR89" s="303"/>
      <c r="AS89" s="316"/>
      <c r="AT89" s="316"/>
      <c r="AU89" s="317"/>
      <c r="AV89" s="283">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199</v>
      </c>
      <c r="B93" s="285"/>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ht="12.95" customHeight="1" x14ac:dyDescent="0.25">
      <c r="A94" s="139" t="s">
        <v>200</v>
      </c>
      <c r="B94" s="285"/>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293" t="s">
        <v>201</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96" spans="1:56" x14ac:dyDescent="0.25">
      <c r="A96" s="293" t="s">
        <v>204</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row>
    <row r="1048558" spans="1:66" s="214" customFormat="1" x14ac:dyDescent="0.25">
      <c r="A1048558"/>
      <c r="C1048558"/>
      <c r="D1048558"/>
      <c r="E1048558"/>
      <c r="F1048558" s="213"/>
      <c r="S1048558" s="266"/>
      <c r="AC1048558" s="266"/>
      <c r="BA1048558"/>
      <c r="BB1048558"/>
      <c r="BC1048558"/>
      <c r="BD1048558"/>
      <c r="BE1048558"/>
      <c r="BF1048558"/>
      <c r="BG1048558"/>
      <c r="BH1048558"/>
      <c r="BI1048558"/>
      <c r="BJ1048558"/>
      <c r="BK1048558"/>
      <c r="BL1048558"/>
      <c r="BM1048558"/>
      <c r="BN1048558"/>
    </row>
  </sheetData>
  <mergeCells count="27">
    <mergeCell ref="A1:AZ1"/>
    <mergeCell ref="A2:AZ2"/>
    <mergeCell ref="B4:B6"/>
    <mergeCell ref="C4:C6"/>
    <mergeCell ref="D4:D6"/>
    <mergeCell ref="E4:E6"/>
    <mergeCell ref="F4:F6"/>
    <mergeCell ref="G4:G6"/>
    <mergeCell ref="H4:AP4"/>
    <mergeCell ref="AQ4:AZ4"/>
    <mergeCell ref="A24:AZ24"/>
    <mergeCell ref="H5:L5"/>
    <mergeCell ref="M5:Q5"/>
    <mergeCell ref="R5:V5"/>
    <mergeCell ref="W5:AA5"/>
    <mergeCell ref="AB5:AF5"/>
    <mergeCell ref="AG5:AK5"/>
    <mergeCell ref="AL5:AP5"/>
    <mergeCell ref="AQ5:AU5"/>
    <mergeCell ref="AV5:AZ5"/>
    <mergeCell ref="A7:AZ7"/>
    <mergeCell ref="AQ8:AU8"/>
    <mergeCell ref="AQ25:AU25"/>
    <mergeCell ref="A42:AZ42"/>
    <mergeCell ref="AQ43:AU43"/>
    <mergeCell ref="A47:AZ47"/>
    <mergeCell ref="AQ48:AU48"/>
  </mergeCells>
  <conditionalFormatting sqref="AL18 AG18 AB18 M18">
    <cfRule type="cellIs" dxfId="17983" priority="565" operator="lessThan">
      <formula>$BC$18</formula>
    </cfRule>
    <cfRule type="cellIs" dxfId="17982" priority="566" operator="greaterThan">
      <formula>$BD$18</formula>
    </cfRule>
    <cfRule type="cellIs" dxfId="17981" priority="567" operator="lessThan">
      <formula>$BA$18</formula>
    </cfRule>
    <cfRule type="cellIs" dxfId="17980" priority="568" operator="greaterThan">
      <formula>$BB$18</formula>
    </cfRule>
  </conditionalFormatting>
  <conditionalFormatting sqref="AV10 AL10 AG10 AB10 M10">
    <cfRule type="cellIs" dxfId="17979" priority="564" operator="greaterThan">
      <formula>$E$10</formula>
    </cfRule>
  </conditionalFormatting>
  <conditionalFormatting sqref="AV11 AL11 AG11 AB11 M11">
    <cfRule type="cellIs" dxfId="17978" priority="563" operator="greaterThan">
      <formula>$E$11</formula>
    </cfRule>
  </conditionalFormatting>
  <conditionalFormatting sqref="AV12 AL12 AG12 AB12 M12">
    <cfRule type="cellIs" dxfId="17977" priority="562" operator="greaterThan">
      <formula>$E$12</formula>
    </cfRule>
  </conditionalFormatting>
  <conditionalFormatting sqref="AV13 AL13 AG13 AB13 M13">
    <cfRule type="cellIs" dxfId="17976" priority="560" operator="greaterThan">
      <formula>$E$13</formula>
    </cfRule>
    <cfRule type="cellIs" dxfId="17975" priority="561" operator="greaterThan">
      <formula>$G$13</formula>
    </cfRule>
  </conditionalFormatting>
  <conditionalFormatting sqref="AV14 AL14 AG14 AB14 M14">
    <cfRule type="cellIs" dxfId="17974" priority="558" operator="greaterThan">
      <formula>$E$14</formula>
    </cfRule>
    <cfRule type="cellIs" dxfId="17973" priority="559" operator="greaterThan">
      <formula>$G$14</formula>
    </cfRule>
  </conditionalFormatting>
  <conditionalFormatting sqref="AV15 AL15 AG15 AB15 M15">
    <cfRule type="cellIs" dxfId="17972" priority="557" operator="greaterThan">
      <formula>$E$15</formula>
    </cfRule>
  </conditionalFormatting>
  <conditionalFormatting sqref="AV16 AL16 AG16 AB16 M16">
    <cfRule type="cellIs" dxfId="17971" priority="556" operator="greaterThan">
      <formula>$E$16</formula>
    </cfRule>
  </conditionalFormatting>
  <conditionalFormatting sqref="AV16 AL16 AG16 AB16 M16">
    <cfRule type="cellIs" dxfId="17970" priority="555" operator="greaterThan">
      <formula>$G$16</formula>
    </cfRule>
  </conditionalFormatting>
  <conditionalFormatting sqref="AV17 AL17 AG17 AB17 M17">
    <cfRule type="cellIs" dxfId="17969" priority="553" operator="greaterThan">
      <formula>$E$17</formula>
    </cfRule>
  </conditionalFormatting>
  <conditionalFormatting sqref="AV17 AL17 AG17 AB17 M17">
    <cfRule type="cellIs" dxfId="17968" priority="554" operator="greaterThan">
      <formula>$G$17</formula>
    </cfRule>
  </conditionalFormatting>
  <conditionalFormatting sqref="AV19 AL19 AG19 AB19 M19">
    <cfRule type="cellIs" dxfId="17967" priority="552" operator="greaterThan">
      <formula>$E$19</formula>
    </cfRule>
  </conditionalFormatting>
  <conditionalFormatting sqref="AV20 AL20 AG20 AB20 M20">
    <cfRule type="cellIs" dxfId="17966" priority="550" operator="greaterThan">
      <formula>$E$20</formula>
    </cfRule>
    <cfRule type="cellIs" dxfId="17965" priority="551" operator="greaterThan">
      <formula>$G$20</formula>
    </cfRule>
  </conditionalFormatting>
  <conditionalFormatting sqref="AV21 AL21 AG21 AB21 M21">
    <cfRule type="cellIs" dxfId="17964" priority="548" operator="greaterThan">
      <formula>$E$21</formula>
    </cfRule>
    <cfRule type="cellIs" dxfId="17963" priority="549" operator="greaterThan">
      <formula>$G$21</formula>
    </cfRule>
  </conditionalFormatting>
  <conditionalFormatting sqref="AV22 AL22 AG22 AB22 M22">
    <cfRule type="cellIs" dxfId="17962" priority="546" operator="greaterThan">
      <formula>$E$22</formula>
    </cfRule>
    <cfRule type="cellIs" dxfId="17961" priority="547" operator="greaterThan">
      <formula>$G$22</formula>
    </cfRule>
  </conditionalFormatting>
  <conditionalFormatting sqref="AV23 AL23 AG23 AB23 M23">
    <cfRule type="cellIs" dxfId="17960" priority="545" operator="greaterThan">
      <formula>$E$23</formula>
    </cfRule>
  </conditionalFormatting>
  <conditionalFormatting sqref="AV8 AL8 AG8 AB8 M8">
    <cfRule type="cellIs" dxfId="17959" priority="544" operator="greaterThan">
      <formula>$E$8</formula>
    </cfRule>
  </conditionalFormatting>
  <conditionalFormatting sqref="AV9 AL9 AG9 AB9 M9">
    <cfRule type="cellIs" dxfId="17958" priority="543" operator="greaterThan">
      <formula>$E$9</formula>
    </cfRule>
  </conditionalFormatting>
  <conditionalFormatting sqref="AV18">
    <cfRule type="cellIs" dxfId="17957" priority="539" operator="lessThan">
      <formula>$BC$18</formula>
    </cfRule>
    <cfRule type="cellIs" dxfId="17956" priority="540" operator="greaterThan">
      <formula>$BD$18</formula>
    </cfRule>
    <cfRule type="cellIs" dxfId="17955" priority="541" operator="lessThan">
      <formula>$BA$18</formula>
    </cfRule>
    <cfRule type="cellIs" dxfId="17954" priority="542" operator="greaterThan">
      <formula>$BB$18</formula>
    </cfRule>
  </conditionalFormatting>
  <conditionalFormatting sqref="M26">
    <cfRule type="cellIs" dxfId="17953" priority="537" operator="greaterThan">
      <formula>$E$26</formula>
    </cfRule>
    <cfRule type="cellIs" dxfId="17952" priority="538" operator="greaterThan">
      <formula>$G$26</formula>
    </cfRule>
  </conditionalFormatting>
  <conditionalFormatting sqref="M25">
    <cfRule type="cellIs" dxfId="17951" priority="535" operator="greaterThan">
      <formula>$E$25</formula>
    </cfRule>
    <cfRule type="cellIs" dxfId="17950" priority="536" operator="greaterThan">
      <formula>$G$25</formula>
    </cfRule>
  </conditionalFormatting>
  <conditionalFormatting sqref="M27">
    <cfRule type="cellIs" dxfId="17949" priority="533" operator="greaterThan">
      <formula>$E$27</formula>
    </cfRule>
    <cfRule type="cellIs" dxfId="17948" priority="534" operator="greaterThan">
      <formula>$G$27</formula>
    </cfRule>
  </conditionalFormatting>
  <conditionalFormatting sqref="M28">
    <cfRule type="cellIs" dxfId="17947" priority="531" operator="greaterThan">
      <formula>$E$28</formula>
    </cfRule>
    <cfRule type="cellIs" dxfId="17946" priority="532" operator="greaterThan">
      <formula>$G$28</formula>
    </cfRule>
  </conditionalFormatting>
  <conditionalFormatting sqref="M29">
    <cfRule type="cellIs" dxfId="17945" priority="506" operator="greaterThan">
      <formula>$E$29</formula>
    </cfRule>
  </conditionalFormatting>
  <conditionalFormatting sqref="M30">
    <cfRule type="cellIs" dxfId="17944" priority="528" operator="greaterThan">
      <formula>$E$30</formula>
    </cfRule>
    <cfRule type="cellIs" dxfId="17943" priority="529" operator="greaterThan">
      <formula>$G$30</formula>
    </cfRule>
  </conditionalFormatting>
  <conditionalFormatting sqref="M31">
    <cfRule type="cellIs" dxfId="17942" priority="527" operator="greaterThan">
      <formula>$E$31</formula>
    </cfRule>
  </conditionalFormatting>
  <conditionalFormatting sqref="M32">
    <cfRule type="cellIs" dxfId="17941" priority="525" operator="greaterThan">
      <formula>$E$32</formula>
    </cfRule>
    <cfRule type="cellIs" dxfId="17940" priority="526" operator="greaterThan">
      <formula>$G$32</formula>
    </cfRule>
  </conditionalFormatting>
  <conditionalFormatting sqref="M33">
    <cfRule type="cellIs" dxfId="17939" priority="523" operator="greaterThan">
      <formula>$E$33</formula>
    </cfRule>
    <cfRule type="cellIs" dxfId="17938" priority="524" operator="greaterThan">
      <formula>$G$33</formula>
    </cfRule>
  </conditionalFormatting>
  <conditionalFormatting sqref="M34">
    <cfRule type="cellIs" dxfId="17937" priority="520" operator="greaterThan">
      <formula>$E$34</formula>
    </cfRule>
    <cfRule type="cellIs" dxfId="17936" priority="521" operator="greaterThan">
      <formula>$G$34</formula>
    </cfRule>
    <cfRule type="cellIs" dxfId="17935" priority="522" operator="greaterThan">
      <formula>$F$34</formula>
    </cfRule>
  </conditionalFormatting>
  <conditionalFormatting sqref="M35">
    <cfRule type="cellIs" dxfId="17934" priority="518" operator="greaterThan">
      <formula>$E$35</formula>
    </cfRule>
    <cfRule type="cellIs" dxfId="17933" priority="519" operator="greaterThan">
      <formula>$G$35</formula>
    </cfRule>
  </conditionalFormatting>
  <conditionalFormatting sqref="M36">
    <cfRule type="cellIs" dxfId="17932" priority="516" operator="greaterThan">
      <formula>$E$36</formula>
    </cfRule>
    <cfRule type="cellIs" dxfId="17931" priority="517" operator="greaterThan">
      <formula>$G$36</formula>
    </cfRule>
  </conditionalFormatting>
  <conditionalFormatting sqref="M37">
    <cfRule type="cellIs" dxfId="17930" priority="515" operator="greaterThan">
      <formula>$E$37</formula>
    </cfRule>
  </conditionalFormatting>
  <conditionalFormatting sqref="M38">
    <cfRule type="cellIs" dxfId="17929" priority="513" operator="greaterThan">
      <formula>$E$38</formula>
    </cfRule>
    <cfRule type="cellIs" dxfId="17928" priority="514" operator="greaterThan">
      <formula>$G$38</formula>
    </cfRule>
  </conditionalFormatting>
  <conditionalFormatting sqref="M39">
    <cfRule type="cellIs" dxfId="17927" priority="511" operator="greaterThan">
      <formula>$E$39</formula>
    </cfRule>
    <cfRule type="cellIs" dxfId="17926" priority="512" operator="greaterThan">
      <formula>$G$39</formula>
    </cfRule>
  </conditionalFormatting>
  <conditionalFormatting sqref="M40">
    <cfRule type="cellIs" dxfId="17925" priority="509" operator="greaterThan">
      <formula>$E$40</formula>
    </cfRule>
    <cfRule type="cellIs" dxfId="17924" priority="510" operator="greaterThan">
      <formula>$G$40</formula>
    </cfRule>
  </conditionalFormatting>
  <conditionalFormatting sqref="M41">
    <cfRule type="cellIs" dxfId="17923" priority="507" operator="greaterThan">
      <formula>$E$41</formula>
    </cfRule>
    <cfRule type="cellIs" dxfId="17922" priority="508" operator="greaterThan">
      <formula>$G$41</formula>
    </cfRule>
  </conditionalFormatting>
  <conditionalFormatting sqref="M29">
    <cfRule type="cellIs" dxfId="17921" priority="530" operator="greaterThan">
      <formula>$G$29</formula>
    </cfRule>
  </conditionalFormatting>
  <conditionalFormatting sqref="M37">
    <cfRule type="cellIs" dxfId="17920" priority="505" operator="greaterThan">
      <formula>$G$37</formula>
    </cfRule>
  </conditionalFormatting>
  <conditionalFormatting sqref="AV26 AL26 AG26 AB26">
    <cfRule type="cellIs" dxfId="17919" priority="503" operator="greaterThan">
      <formula>$E$26</formula>
    </cfRule>
    <cfRule type="cellIs" dxfId="17918" priority="504" operator="greaterThan">
      <formula>$G$26</formula>
    </cfRule>
  </conditionalFormatting>
  <conditionalFormatting sqref="AV25 AL25 AG25 AB25">
    <cfRule type="cellIs" dxfId="17917" priority="501" operator="greaterThan">
      <formula>$E$25</formula>
    </cfRule>
    <cfRule type="cellIs" dxfId="17916" priority="502" operator="greaterThan">
      <formula>$G$25</formula>
    </cfRule>
  </conditionalFormatting>
  <conditionalFormatting sqref="AV27 AL27 AG27 AB27">
    <cfRule type="cellIs" dxfId="17915" priority="499" operator="greaterThan">
      <formula>$E$27</formula>
    </cfRule>
    <cfRule type="cellIs" dxfId="17914" priority="500" operator="greaterThan">
      <formula>$G$27</formula>
    </cfRule>
  </conditionalFormatting>
  <conditionalFormatting sqref="AV28 AL28 AG28 AB28">
    <cfRule type="cellIs" dxfId="17913" priority="497" operator="greaterThan">
      <formula>$E$28</formula>
    </cfRule>
    <cfRule type="cellIs" dxfId="17912" priority="498" operator="greaterThan">
      <formula>$G$28</formula>
    </cfRule>
  </conditionalFormatting>
  <conditionalFormatting sqref="AG29 AB29 AL29 AV29">
    <cfRule type="cellIs" dxfId="17911" priority="472" operator="greaterThan">
      <formula>$E$29</formula>
    </cfRule>
  </conditionalFormatting>
  <conditionalFormatting sqref="AV30 AL30 AG30 AB30">
    <cfRule type="cellIs" dxfId="17910" priority="494" operator="greaterThan">
      <formula>$E$30</formula>
    </cfRule>
    <cfRule type="cellIs" dxfId="17909" priority="495" operator="greaterThan">
      <formula>$G$30</formula>
    </cfRule>
  </conditionalFormatting>
  <conditionalFormatting sqref="AV31 AL31 AG31 AB31">
    <cfRule type="cellIs" dxfId="17908" priority="493" operator="greaterThan">
      <formula>$E$31</formula>
    </cfRule>
  </conditionalFormatting>
  <conditionalFormatting sqref="AV32 AL32 AG32 AB32">
    <cfRule type="cellIs" dxfId="17907" priority="491" operator="greaterThan">
      <formula>$E$32</formula>
    </cfRule>
    <cfRule type="cellIs" dxfId="17906" priority="492" operator="greaterThan">
      <formula>$G$32</formula>
    </cfRule>
  </conditionalFormatting>
  <conditionalFormatting sqref="AV33 AL33 AG33 AB33">
    <cfRule type="cellIs" dxfId="17905" priority="489" operator="greaterThan">
      <formula>$E$33</formula>
    </cfRule>
    <cfRule type="cellIs" dxfId="17904" priority="490" operator="greaterThan">
      <formula>$G$33</formula>
    </cfRule>
  </conditionalFormatting>
  <conditionalFormatting sqref="AV34 AL34 AG34 AB34">
    <cfRule type="cellIs" dxfId="17903" priority="486" operator="greaterThan">
      <formula>$E$34</formula>
    </cfRule>
    <cfRule type="cellIs" dxfId="17902" priority="487" operator="greaterThan">
      <formula>$G$34</formula>
    </cfRule>
    <cfRule type="cellIs" dxfId="17901" priority="488" operator="greaterThan">
      <formula>$F$34</formula>
    </cfRule>
  </conditionalFormatting>
  <conditionalFormatting sqref="AV35 AL35 AG35 AB35">
    <cfRule type="cellIs" dxfId="17900" priority="484" operator="greaterThan">
      <formula>$E$35</formula>
    </cfRule>
    <cfRule type="cellIs" dxfId="17899" priority="485" operator="greaterThan">
      <formula>$G$35</formula>
    </cfRule>
  </conditionalFormatting>
  <conditionalFormatting sqref="AV36 AL36 AG36 AB36">
    <cfRule type="cellIs" dxfId="17898" priority="482" operator="greaterThan">
      <formula>$E$36</formula>
    </cfRule>
    <cfRule type="cellIs" dxfId="17897" priority="483" operator="greaterThan">
      <formula>$G$36</formula>
    </cfRule>
  </conditionalFormatting>
  <conditionalFormatting sqref="AV37 AL37 AG37 AB37">
    <cfRule type="cellIs" dxfId="17896" priority="481" operator="greaterThan">
      <formula>$E$37</formula>
    </cfRule>
  </conditionalFormatting>
  <conditionalFormatting sqref="AV38 AL38 AG38 AB38">
    <cfRule type="cellIs" dxfId="17895" priority="479" operator="greaterThan">
      <formula>$E$38</formula>
    </cfRule>
    <cfRule type="cellIs" dxfId="17894" priority="480" operator="greaterThan">
      <formula>$G$38</formula>
    </cfRule>
  </conditionalFormatting>
  <conditionalFormatting sqref="AV39 AL39 AG39 AB39">
    <cfRule type="cellIs" dxfId="17893" priority="477" operator="greaterThan">
      <formula>$E$39</formula>
    </cfRule>
    <cfRule type="cellIs" dxfId="17892" priority="478" operator="greaterThan">
      <formula>$G$39</formula>
    </cfRule>
  </conditionalFormatting>
  <conditionalFormatting sqref="AV40 AL40 AG40 AB40">
    <cfRule type="cellIs" dxfId="17891" priority="475" operator="greaterThan">
      <formula>$E$40</formula>
    </cfRule>
    <cfRule type="cellIs" dxfId="17890" priority="476" operator="greaterThan">
      <formula>$G$40</formula>
    </cfRule>
  </conditionalFormatting>
  <conditionalFormatting sqref="AV41 AL41 AG41 AB41">
    <cfRule type="cellIs" dxfId="17889" priority="473" operator="greaterThan">
      <formula>$E$41</formula>
    </cfRule>
    <cfRule type="cellIs" dxfId="17888" priority="474" operator="greaterThan">
      <formula>$G$41</formula>
    </cfRule>
  </conditionalFormatting>
  <conditionalFormatting sqref="AG29 AB29 AL29 AV29">
    <cfRule type="cellIs" dxfId="17887" priority="496" operator="greaterThan">
      <formula>$G$29</formula>
    </cfRule>
  </conditionalFormatting>
  <conditionalFormatting sqref="AV37 AL37 AG37 AB37">
    <cfRule type="cellIs" dxfId="17886" priority="471" operator="greaterThan">
      <formula>$G$37</formula>
    </cfRule>
  </conditionalFormatting>
  <conditionalFormatting sqref="H18">
    <cfRule type="cellIs" dxfId="17885" priority="467" operator="lessThan">
      <formula>$BC$18</formula>
    </cfRule>
    <cfRule type="cellIs" dxfId="17884" priority="468" operator="greaterThan">
      <formula>$BD$18</formula>
    </cfRule>
    <cfRule type="cellIs" dxfId="17883" priority="469" operator="lessThan">
      <formula>$BA$18</formula>
    </cfRule>
    <cfRule type="cellIs" dxfId="17882" priority="470" operator="greaterThan">
      <formula>$BB$18</formula>
    </cfRule>
  </conditionalFormatting>
  <conditionalFormatting sqref="H10">
    <cfRule type="cellIs" dxfId="17881" priority="466" operator="greaterThan">
      <formula>$E$10</formula>
    </cfRule>
  </conditionalFormatting>
  <conditionalFormatting sqref="H11">
    <cfRule type="cellIs" dxfId="17880" priority="465" operator="greaterThan">
      <formula>$E$11</formula>
    </cfRule>
  </conditionalFormatting>
  <conditionalFormatting sqref="H12">
    <cfRule type="cellIs" dxfId="17879" priority="464" operator="greaterThan">
      <formula>$E$12</formula>
    </cfRule>
  </conditionalFormatting>
  <conditionalFormatting sqref="H13">
    <cfRule type="cellIs" dxfId="17878" priority="462" operator="greaterThan">
      <formula>$E$13</formula>
    </cfRule>
    <cfRule type="cellIs" dxfId="17877" priority="463" operator="greaterThan">
      <formula>$G$13</formula>
    </cfRule>
  </conditionalFormatting>
  <conditionalFormatting sqref="H14">
    <cfRule type="cellIs" dxfId="17876" priority="460" operator="greaterThan">
      <formula>$E$14</formula>
    </cfRule>
    <cfRule type="cellIs" dxfId="17875" priority="461" operator="greaterThan">
      <formula>$G$14</formula>
    </cfRule>
  </conditionalFormatting>
  <conditionalFormatting sqref="H15">
    <cfRule type="cellIs" dxfId="17874" priority="459" operator="greaterThan">
      <formula>$E$15</formula>
    </cfRule>
  </conditionalFormatting>
  <conditionalFormatting sqref="H16">
    <cfRule type="cellIs" dxfId="17873" priority="458" operator="greaterThan">
      <formula>$E$16</formula>
    </cfRule>
  </conditionalFormatting>
  <conditionalFormatting sqref="H16">
    <cfRule type="cellIs" dxfId="17872" priority="457" operator="greaterThan">
      <formula>$G$16</formula>
    </cfRule>
  </conditionalFormatting>
  <conditionalFormatting sqref="H17">
    <cfRule type="cellIs" dxfId="17871" priority="455" operator="greaterThan">
      <formula>$E$17</formula>
    </cfRule>
  </conditionalFormatting>
  <conditionalFormatting sqref="H17">
    <cfRule type="cellIs" dxfId="17870" priority="456" operator="greaterThan">
      <formula>$G$17</formula>
    </cfRule>
  </conditionalFormatting>
  <conditionalFormatting sqref="H19">
    <cfRule type="cellIs" dxfId="17869" priority="454" operator="greaterThan">
      <formula>$E$19</formula>
    </cfRule>
  </conditionalFormatting>
  <conditionalFormatting sqref="H20">
    <cfRule type="cellIs" dxfId="17868" priority="452" operator="greaterThan">
      <formula>$E$20</formula>
    </cfRule>
    <cfRule type="cellIs" dxfId="17867" priority="453" operator="greaterThan">
      <formula>$G$20</formula>
    </cfRule>
  </conditionalFormatting>
  <conditionalFormatting sqref="H21">
    <cfRule type="cellIs" dxfId="17866" priority="450" operator="greaterThan">
      <formula>$E$21</formula>
    </cfRule>
    <cfRule type="cellIs" dxfId="17865" priority="451" operator="greaterThan">
      <formula>$G$21</formula>
    </cfRule>
  </conditionalFormatting>
  <conditionalFormatting sqref="H22">
    <cfRule type="cellIs" dxfId="17864" priority="448" operator="greaterThan">
      <formula>$E$22</formula>
    </cfRule>
    <cfRule type="cellIs" dxfId="17863" priority="449" operator="greaterThan">
      <formula>$G$22</formula>
    </cfRule>
  </conditionalFormatting>
  <conditionalFormatting sqref="H23">
    <cfRule type="cellIs" dxfId="17862" priority="447" operator="greaterThan">
      <formula>$E$23</formula>
    </cfRule>
  </conditionalFormatting>
  <conditionalFormatting sqref="H8">
    <cfRule type="cellIs" dxfId="17861" priority="446" operator="greaterThan">
      <formula>$E$8</formula>
    </cfRule>
  </conditionalFormatting>
  <conditionalFormatting sqref="H9">
    <cfRule type="cellIs" dxfId="17860" priority="445" operator="greaterThan">
      <formula>$E$9</formula>
    </cfRule>
  </conditionalFormatting>
  <conditionalFormatting sqref="H26">
    <cfRule type="cellIs" dxfId="17859" priority="443" operator="greaterThan">
      <formula>$E$26</formula>
    </cfRule>
    <cfRule type="cellIs" dxfId="17858" priority="444" operator="greaterThan">
      <formula>$G$26</formula>
    </cfRule>
  </conditionalFormatting>
  <conditionalFormatting sqref="H25">
    <cfRule type="cellIs" dxfId="17857" priority="441" operator="greaterThan">
      <formula>$E$25</formula>
    </cfRule>
    <cfRule type="cellIs" dxfId="17856" priority="442" operator="greaterThan">
      <formula>$G$25</formula>
    </cfRule>
  </conditionalFormatting>
  <conditionalFormatting sqref="H27">
    <cfRule type="cellIs" dxfId="17855" priority="439" operator="greaterThan">
      <formula>$E$27</formula>
    </cfRule>
    <cfRule type="cellIs" dxfId="17854" priority="440" operator="greaterThan">
      <formula>$G$27</formula>
    </cfRule>
  </conditionalFormatting>
  <conditionalFormatting sqref="H28">
    <cfRule type="cellIs" dxfId="17853" priority="437" operator="greaterThan">
      <formula>$E$28</formula>
    </cfRule>
    <cfRule type="cellIs" dxfId="17852" priority="438" operator="greaterThan">
      <formula>$G$28</formula>
    </cfRule>
  </conditionalFormatting>
  <conditionalFormatting sqref="H29">
    <cfRule type="cellIs" dxfId="17851" priority="412" operator="greaterThan">
      <formula>$E$29</formula>
    </cfRule>
  </conditionalFormatting>
  <conditionalFormatting sqref="H30">
    <cfRule type="cellIs" dxfId="17850" priority="434" operator="greaterThan">
      <formula>$E$30</formula>
    </cfRule>
    <cfRule type="cellIs" dxfId="17849" priority="435" operator="greaterThan">
      <formula>$G$30</formula>
    </cfRule>
  </conditionalFormatting>
  <conditionalFormatting sqref="H31">
    <cfRule type="cellIs" dxfId="17848" priority="433" operator="greaterThan">
      <formula>$E$31</formula>
    </cfRule>
  </conditionalFormatting>
  <conditionalFormatting sqref="H32">
    <cfRule type="cellIs" dxfId="17847" priority="431" operator="greaterThan">
      <formula>$E$32</formula>
    </cfRule>
    <cfRule type="cellIs" dxfId="17846" priority="432" operator="greaterThan">
      <formula>$G$32</formula>
    </cfRule>
  </conditionalFormatting>
  <conditionalFormatting sqref="H33">
    <cfRule type="cellIs" dxfId="17845" priority="429" operator="greaterThan">
      <formula>$E$33</formula>
    </cfRule>
    <cfRule type="cellIs" dxfId="17844" priority="430" operator="greaterThan">
      <formula>$G$33</formula>
    </cfRule>
  </conditionalFormatting>
  <conditionalFormatting sqref="H34">
    <cfRule type="cellIs" dxfId="17843" priority="426" operator="greaterThan">
      <formula>$E$34</formula>
    </cfRule>
    <cfRule type="cellIs" dxfId="17842" priority="427" operator="greaterThan">
      <formula>$G$34</formula>
    </cfRule>
    <cfRule type="cellIs" dxfId="17841" priority="428" operator="greaterThan">
      <formula>$F$34</formula>
    </cfRule>
  </conditionalFormatting>
  <conditionalFormatting sqref="H35">
    <cfRule type="cellIs" dxfId="17840" priority="424" operator="greaterThan">
      <formula>$E$35</formula>
    </cfRule>
    <cfRule type="cellIs" dxfId="17839" priority="425" operator="greaterThan">
      <formula>$G$35</formula>
    </cfRule>
  </conditionalFormatting>
  <conditionalFormatting sqref="H36">
    <cfRule type="cellIs" dxfId="17838" priority="422" operator="greaterThan">
      <formula>$E$36</formula>
    </cfRule>
    <cfRule type="cellIs" dxfId="17837" priority="423" operator="greaterThan">
      <formula>$G$36</formula>
    </cfRule>
  </conditionalFormatting>
  <conditionalFormatting sqref="H37">
    <cfRule type="cellIs" dxfId="17836" priority="421" operator="greaterThan">
      <formula>$E$37</formula>
    </cfRule>
  </conditionalFormatting>
  <conditionalFormatting sqref="H38">
    <cfRule type="cellIs" dxfId="17835" priority="419" operator="greaterThan">
      <formula>$E$38</formula>
    </cfRule>
    <cfRule type="cellIs" dxfId="17834" priority="420" operator="greaterThan">
      <formula>$G$38</formula>
    </cfRule>
  </conditionalFormatting>
  <conditionalFormatting sqref="H39">
    <cfRule type="cellIs" dxfId="17833" priority="417" operator="greaterThan">
      <formula>$E$39</formula>
    </cfRule>
    <cfRule type="cellIs" dxfId="17832" priority="418" operator="greaterThan">
      <formula>$G$39</formula>
    </cfRule>
  </conditionalFormatting>
  <conditionalFormatting sqref="H40">
    <cfRule type="cellIs" dxfId="17831" priority="415" operator="greaterThan">
      <formula>$E$40</formula>
    </cfRule>
    <cfRule type="cellIs" dxfId="17830" priority="416" operator="greaterThan">
      <formula>$G$40</formula>
    </cfRule>
  </conditionalFormatting>
  <conditionalFormatting sqref="H41">
    <cfRule type="cellIs" dxfId="17829" priority="413" operator="greaterThan">
      <formula>$E$41</formula>
    </cfRule>
    <cfRule type="cellIs" dxfId="17828" priority="414" operator="greaterThan">
      <formula>$G$41</formula>
    </cfRule>
  </conditionalFormatting>
  <conditionalFormatting sqref="H29">
    <cfRule type="cellIs" dxfId="17827" priority="436" operator="greaterThan">
      <formula>$G$29</formula>
    </cfRule>
  </conditionalFormatting>
  <conditionalFormatting sqref="H37">
    <cfRule type="cellIs" dxfId="17826" priority="411" operator="greaterThan">
      <formula>$G$37</formula>
    </cfRule>
  </conditionalFormatting>
  <conditionalFormatting sqref="AV48">
    <cfRule type="cellIs" dxfId="17825" priority="380" operator="greaterThan">
      <formula>$F$48</formula>
    </cfRule>
  </conditionalFormatting>
  <conditionalFormatting sqref="AV72">
    <cfRule type="cellIs" dxfId="17824" priority="410" operator="greaterThan">
      <formula>$F$72</formula>
    </cfRule>
  </conditionalFormatting>
  <conditionalFormatting sqref="AV55">
    <cfRule type="cellIs" dxfId="17823" priority="409" operator="greaterThan">
      <formula>$G$55</formula>
    </cfRule>
  </conditionalFormatting>
  <conditionalFormatting sqref="AV60">
    <cfRule type="cellIs" dxfId="17822" priority="408" operator="greaterThan">
      <formula>$G$60</formula>
    </cfRule>
  </conditionalFormatting>
  <conditionalFormatting sqref="AV63">
    <cfRule type="cellIs" dxfId="17821" priority="407" operator="greaterThan">
      <formula>$G$63</formula>
    </cfRule>
  </conditionalFormatting>
  <conditionalFormatting sqref="AV66">
    <cfRule type="cellIs" dxfId="17820" priority="405" operator="greaterThan">
      <formula>$G$66</formula>
    </cfRule>
    <cfRule type="cellIs" dxfId="17819" priority="406" operator="greaterThan">
      <formula>$F$66</formula>
    </cfRule>
  </conditionalFormatting>
  <conditionalFormatting sqref="AV53">
    <cfRule type="cellIs" dxfId="17818" priority="404" operator="greaterThan">
      <formula>$F$53</formula>
    </cfRule>
  </conditionalFormatting>
  <conditionalFormatting sqref="AV52">
    <cfRule type="cellIs" dxfId="17817" priority="402" operator="greaterThan">
      <formula>$F$52</formula>
    </cfRule>
  </conditionalFormatting>
  <conditionalFormatting sqref="AV61">
    <cfRule type="cellIs" dxfId="17816" priority="399" operator="greaterThan">
      <formula>$F$61</formula>
    </cfRule>
  </conditionalFormatting>
  <conditionalFormatting sqref="AV62">
    <cfRule type="cellIs" dxfId="17815" priority="397" operator="greaterThan">
      <formula>$G$62</formula>
    </cfRule>
  </conditionalFormatting>
  <conditionalFormatting sqref="AV54">
    <cfRule type="cellIs" dxfId="17814" priority="400" operator="greaterThan">
      <formula>$G$54</formula>
    </cfRule>
    <cfRule type="cellIs" dxfId="17813" priority="401" operator="greaterThan">
      <formula>$F$54</formula>
    </cfRule>
  </conditionalFormatting>
  <conditionalFormatting sqref="AV61">
    <cfRule type="cellIs" dxfId="17812" priority="398" operator="greaterThan">
      <formula>$G$61</formula>
    </cfRule>
  </conditionalFormatting>
  <conditionalFormatting sqref="AV67">
    <cfRule type="cellIs" dxfId="17811" priority="396" operator="greaterThan">
      <formula>$F$67</formula>
    </cfRule>
  </conditionalFormatting>
  <conditionalFormatting sqref="AV68">
    <cfRule type="cellIs" dxfId="17810" priority="395" operator="greaterThan">
      <formula>$G$68</formula>
    </cfRule>
  </conditionalFormatting>
  <conditionalFormatting sqref="AV70">
    <cfRule type="cellIs" dxfId="17809" priority="394" operator="greaterThan">
      <formula>$G$70</formula>
    </cfRule>
  </conditionalFormatting>
  <conditionalFormatting sqref="AV73">
    <cfRule type="cellIs" dxfId="17808" priority="393" operator="greaterThan">
      <formula>$G$73</formula>
    </cfRule>
  </conditionalFormatting>
  <conditionalFormatting sqref="AV75">
    <cfRule type="cellIs" dxfId="17807" priority="392" operator="greaterThan">
      <formula>$F$75</formula>
    </cfRule>
  </conditionalFormatting>
  <conditionalFormatting sqref="AV76">
    <cfRule type="cellIs" dxfId="17806" priority="391" operator="greaterThan">
      <formula>$F$76</formula>
    </cfRule>
  </conditionalFormatting>
  <conditionalFormatting sqref="AV78">
    <cfRule type="cellIs" dxfId="17805" priority="390" operator="greaterThan">
      <formula>$G$78</formula>
    </cfRule>
  </conditionalFormatting>
  <conditionalFormatting sqref="AV80">
    <cfRule type="cellIs" dxfId="17804" priority="389" operator="greaterThan">
      <formula>$F$80</formula>
    </cfRule>
  </conditionalFormatting>
  <conditionalFormatting sqref="AV82">
    <cfRule type="cellIs" dxfId="17803" priority="388" operator="greaterThan">
      <formula>$F$82</formula>
    </cfRule>
  </conditionalFormatting>
  <conditionalFormatting sqref="AV81">
    <cfRule type="cellIs" dxfId="17802" priority="386" operator="greaterThan">
      <formula>$G$81</formula>
    </cfRule>
    <cfRule type="cellIs" dxfId="17801" priority="387" operator="greaterThan">
      <formula>$F$81</formula>
    </cfRule>
  </conditionalFormatting>
  <conditionalFormatting sqref="AV84">
    <cfRule type="cellIs" dxfId="17800" priority="385" operator="greaterThan">
      <formula>$G$84</formula>
    </cfRule>
  </conditionalFormatting>
  <conditionalFormatting sqref="AV86">
    <cfRule type="cellIs" dxfId="17799" priority="383" operator="greaterThan">
      <formula>$G$86</formula>
    </cfRule>
    <cfRule type="cellIs" dxfId="17798" priority="384" operator="greaterThan">
      <formula>$F$86</formula>
    </cfRule>
  </conditionalFormatting>
  <conditionalFormatting sqref="AV89">
    <cfRule type="cellIs" dxfId="17797" priority="381" operator="greaterThan">
      <formula>$G$89</formula>
    </cfRule>
    <cfRule type="cellIs" dxfId="17796" priority="382" operator="greaterThan">
      <formula>$F$89</formula>
    </cfRule>
  </conditionalFormatting>
  <conditionalFormatting sqref="AV53">
    <cfRule type="cellIs" dxfId="17795" priority="403" operator="greaterThan">
      <formula>$G$53</formula>
    </cfRule>
  </conditionalFormatting>
  <conditionalFormatting sqref="AQ27">
    <cfRule type="cellIs" dxfId="17794" priority="378" operator="greaterThan">
      <formula>$E$27</formula>
    </cfRule>
    <cfRule type="cellIs" dxfId="17793" priority="379" operator="greaterThan">
      <formula>$G$27</formula>
    </cfRule>
  </conditionalFormatting>
  <conditionalFormatting sqref="AQ28">
    <cfRule type="cellIs" dxfId="17792" priority="376" operator="greaterThan">
      <formula>$E$28</formula>
    </cfRule>
    <cfRule type="cellIs" dxfId="17791" priority="377" operator="greaterThan">
      <formula>$G$28</formula>
    </cfRule>
  </conditionalFormatting>
  <conditionalFormatting sqref="AQ30">
    <cfRule type="cellIs" dxfId="17790" priority="374" operator="greaterThan">
      <formula>$E$30</formula>
    </cfRule>
    <cfRule type="cellIs" dxfId="17789" priority="375" operator="greaterThan">
      <formula>$G$30</formula>
    </cfRule>
  </conditionalFormatting>
  <conditionalFormatting sqref="AQ31">
    <cfRule type="cellIs" dxfId="17788" priority="373" operator="greaterThan">
      <formula>$E$31</formula>
    </cfRule>
  </conditionalFormatting>
  <conditionalFormatting sqref="AQ32">
    <cfRule type="cellIs" dxfId="17787" priority="371" operator="greaterThan">
      <formula>$E$32</formula>
    </cfRule>
    <cfRule type="cellIs" dxfId="17786" priority="372" operator="greaterThan">
      <formula>$G$32</formula>
    </cfRule>
  </conditionalFormatting>
  <conditionalFormatting sqref="AQ33">
    <cfRule type="cellIs" dxfId="17785" priority="369" operator="greaterThan">
      <formula>$E$33</formula>
    </cfRule>
    <cfRule type="cellIs" dxfId="17784" priority="370" operator="greaterThan">
      <formula>$G$33</formula>
    </cfRule>
  </conditionalFormatting>
  <conditionalFormatting sqref="AQ34">
    <cfRule type="cellIs" dxfId="17783" priority="366" operator="greaterThan">
      <formula>$E$34</formula>
    </cfRule>
    <cfRule type="cellIs" dxfId="17782" priority="367" operator="greaterThan">
      <formula>$G$34</formula>
    </cfRule>
    <cfRule type="cellIs" dxfId="17781" priority="368" operator="greaterThan">
      <formula>$F$34</formula>
    </cfRule>
  </conditionalFormatting>
  <conditionalFormatting sqref="AQ35">
    <cfRule type="cellIs" dxfId="17780" priority="364" operator="greaterThan">
      <formula>$E$35</formula>
    </cfRule>
    <cfRule type="cellIs" dxfId="17779" priority="365" operator="greaterThan">
      <formula>$G$35</formula>
    </cfRule>
  </conditionalFormatting>
  <conditionalFormatting sqref="AQ36">
    <cfRule type="cellIs" dxfId="17778" priority="362" operator="greaterThan">
      <formula>$E$36</formula>
    </cfRule>
    <cfRule type="cellIs" dxfId="17777" priority="363" operator="greaterThan">
      <formula>$G$36</formula>
    </cfRule>
  </conditionalFormatting>
  <conditionalFormatting sqref="AQ37">
    <cfRule type="cellIs" dxfId="17776" priority="361" operator="greaterThan">
      <formula>$E$37</formula>
    </cfRule>
  </conditionalFormatting>
  <conditionalFormatting sqref="AQ38">
    <cfRule type="cellIs" dxfId="17775" priority="359" operator="greaterThan">
      <formula>$E$38</formula>
    </cfRule>
    <cfRule type="cellIs" dxfId="17774" priority="360" operator="greaterThan">
      <formula>$G$38</formula>
    </cfRule>
  </conditionalFormatting>
  <conditionalFormatting sqref="AQ39">
    <cfRule type="cellIs" dxfId="17773" priority="357" operator="greaterThan">
      <formula>$E$39</formula>
    </cfRule>
    <cfRule type="cellIs" dxfId="17772" priority="358" operator="greaterThan">
      <formula>$G$39</formula>
    </cfRule>
  </conditionalFormatting>
  <conditionalFormatting sqref="AQ40">
    <cfRule type="cellIs" dxfId="17771" priority="355" operator="greaterThan">
      <formula>$E$40</formula>
    </cfRule>
    <cfRule type="cellIs" dxfId="17770" priority="356" operator="greaterThan">
      <formula>$G$40</formula>
    </cfRule>
  </conditionalFormatting>
  <conditionalFormatting sqref="AQ41">
    <cfRule type="cellIs" dxfId="17769" priority="353" operator="greaterThan">
      <formula>$E$41</formula>
    </cfRule>
    <cfRule type="cellIs" dxfId="17768" priority="354" operator="greaterThan">
      <formula>$G$41</formula>
    </cfRule>
  </conditionalFormatting>
  <conditionalFormatting sqref="AQ37">
    <cfRule type="cellIs" dxfId="17767" priority="352" operator="greaterThan">
      <formula>$G$37</formula>
    </cfRule>
  </conditionalFormatting>
  <conditionalFormatting sqref="AQ72">
    <cfRule type="cellIs" dxfId="17766" priority="351" operator="greaterThan">
      <formula>$F$72</formula>
    </cfRule>
  </conditionalFormatting>
  <conditionalFormatting sqref="AQ55">
    <cfRule type="cellIs" dxfId="17765" priority="350" operator="greaterThan">
      <formula>$G$55</formula>
    </cfRule>
  </conditionalFormatting>
  <conditionalFormatting sqref="AQ60">
    <cfRule type="cellIs" dxfId="17764" priority="349" operator="greaterThan">
      <formula>$G$60</formula>
    </cfRule>
  </conditionalFormatting>
  <conditionalFormatting sqref="AQ63">
    <cfRule type="cellIs" dxfId="17763" priority="348" operator="greaterThan">
      <formula>$G$63</formula>
    </cfRule>
  </conditionalFormatting>
  <conditionalFormatting sqref="AQ66">
    <cfRule type="cellIs" dxfId="17762" priority="346" operator="greaterThan">
      <formula>$G$66</formula>
    </cfRule>
    <cfRule type="cellIs" dxfId="17761" priority="347" operator="greaterThan">
      <formula>$F$66</formula>
    </cfRule>
  </conditionalFormatting>
  <conditionalFormatting sqref="AQ53">
    <cfRule type="cellIs" dxfId="17760" priority="345" operator="greaterThan">
      <formula>$F$53</formula>
    </cfRule>
  </conditionalFormatting>
  <conditionalFormatting sqref="AQ52">
    <cfRule type="cellIs" dxfId="17759" priority="343" operator="greaterThan">
      <formula>$F$52</formula>
    </cfRule>
  </conditionalFormatting>
  <conditionalFormatting sqref="AQ61">
    <cfRule type="cellIs" dxfId="17758" priority="340" operator="greaterThan">
      <formula>$F$61</formula>
    </cfRule>
  </conditionalFormatting>
  <conditionalFormatting sqref="AQ62">
    <cfRule type="cellIs" dxfId="17757" priority="338" operator="greaterThan">
      <formula>$G$62</formula>
    </cfRule>
  </conditionalFormatting>
  <conditionalFormatting sqref="AQ54">
    <cfRule type="cellIs" dxfId="17756" priority="341" operator="greaterThan">
      <formula>$G$54</formula>
    </cfRule>
    <cfRule type="cellIs" dxfId="17755" priority="342" operator="greaterThan">
      <formula>$F$54</formula>
    </cfRule>
  </conditionalFormatting>
  <conditionalFormatting sqref="AQ61">
    <cfRule type="cellIs" dxfId="17754" priority="339" operator="greaterThan">
      <formula>$G$61</formula>
    </cfRule>
  </conditionalFormatting>
  <conditionalFormatting sqref="AQ67">
    <cfRule type="cellIs" dxfId="17753" priority="337" operator="greaterThan">
      <formula>$F$67</formula>
    </cfRule>
  </conditionalFormatting>
  <conditionalFormatting sqref="AQ68">
    <cfRule type="cellIs" dxfId="17752" priority="336" operator="greaterThan">
      <formula>$G$68</formula>
    </cfRule>
  </conditionalFormatting>
  <conditionalFormatting sqref="AQ70">
    <cfRule type="cellIs" dxfId="17751" priority="335" operator="greaterThan">
      <formula>$G$70</formula>
    </cfRule>
  </conditionalFormatting>
  <conditionalFormatting sqref="AQ73">
    <cfRule type="cellIs" dxfId="17750" priority="334" operator="greaterThan">
      <formula>$G$73</formula>
    </cfRule>
  </conditionalFormatting>
  <conditionalFormatting sqref="AQ75">
    <cfRule type="cellIs" dxfId="17749" priority="333" operator="greaterThan">
      <formula>$F$75</formula>
    </cfRule>
  </conditionalFormatting>
  <conditionalFormatting sqref="AQ76">
    <cfRule type="cellIs" dxfId="17748" priority="332" operator="greaterThan">
      <formula>$F$76</formula>
    </cfRule>
  </conditionalFormatting>
  <conditionalFormatting sqref="AQ78">
    <cfRule type="cellIs" dxfId="17747" priority="331" operator="greaterThan">
      <formula>$G$78</formula>
    </cfRule>
  </conditionalFormatting>
  <conditionalFormatting sqref="AQ80">
    <cfRule type="cellIs" dxfId="17746" priority="330" operator="greaterThan">
      <formula>$F$80</formula>
    </cfRule>
  </conditionalFormatting>
  <conditionalFormatting sqref="AQ82">
    <cfRule type="cellIs" dxfId="17745" priority="329" operator="greaterThan">
      <formula>$F$82</formula>
    </cfRule>
  </conditionalFormatting>
  <conditionalFormatting sqref="AQ81">
    <cfRule type="cellIs" dxfId="17744" priority="327" operator="greaterThan">
      <formula>$G$81</formula>
    </cfRule>
    <cfRule type="cellIs" dxfId="17743" priority="328" operator="greaterThan">
      <formula>$F$81</formula>
    </cfRule>
  </conditionalFormatting>
  <conditionalFormatting sqref="AQ84">
    <cfRule type="cellIs" dxfId="17742" priority="326" operator="greaterThan">
      <formula>$G$84</formula>
    </cfRule>
  </conditionalFormatting>
  <conditionalFormatting sqref="AQ86">
    <cfRule type="cellIs" dxfId="17741" priority="324" operator="greaterThan">
      <formula>$G$86</formula>
    </cfRule>
    <cfRule type="cellIs" dxfId="17740" priority="325" operator="greaterThan">
      <formula>$F$86</formula>
    </cfRule>
  </conditionalFormatting>
  <conditionalFormatting sqref="AQ89">
    <cfRule type="cellIs" dxfId="17739" priority="322" operator="greaterThan">
      <formula>$G$89</formula>
    </cfRule>
    <cfRule type="cellIs" dxfId="17738" priority="323" operator="greaterThan">
      <formula>$F$89</formula>
    </cfRule>
  </conditionalFormatting>
  <conditionalFormatting sqref="AQ53">
    <cfRule type="cellIs" dxfId="17737" priority="344" operator="greaterThan">
      <formula>$G$53</formula>
    </cfRule>
  </conditionalFormatting>
  <conditionalFormatting sqref="AB48">
    <cfRule type="cellIs" dxfId="17736" priority="293" operator="greaterThan">
      <formula>$F$48</formula>
    </cfRule>
  </conditionalFormatting>
  <conditionalFormatting sqref="AB72">
    <cfRule type="cellIs" dxfId="17735" priority="321" operator="greaterThan">
      <formula>$F$72</formula>
    </cfRule>
  </conditionalFormatting>
  <conditionalFormatting sqref="AB55">
    <cfRule type="cellIs" dxfId="17734" priority="320" operator="greaterThan">
      <formula>$G$55</formula>
    </cfRule>
  </conditionalFormatting>
  <conditionalFormatting sqref="AB60">
    <cfRule type="cellIs" dxfId="17733" priority="319" operator="greaterThan">
      <formula>$G$60</formula>
    </cfRule>
  </conditionalFormatting>
  <conditionalFormatting sqref="AB63">
    <cfRule type="cellIs" dxfId="17732" priority="318" operator="greaterThan">
      <formula>$G$63</formula>
    </cfRule>
  </conditionalFormatting>
  <conditionalFormatting sqref="AB66">
    <cfRule type="cellIs" dxfId="17731" priority="316" operator="greaterThan">
      <formula>$G$66</formula>
    </cfRule>
    <cfRule type="cellIs" dxfId="17730" priority="317" operator="greaterThan">
      <formula>$F$66</formula>
    </cfRule>
  </conditionalFormatting>
  <conditionalFormatting sqref="AB53">
    <cfRule type="cellIs" dxfId="17729" priority="315" operator="greaterThan">
      <formula>$F$53</formula>
    </cfRule>
  </conditionalFormatting>
  <conditionalFormatting sqref="AB52">
    <cfRule type="cellIs" dxfId="17728" priority="313" operator="greaterThan">
      <formula>$F$52</formula>
    </cfRule>
  </conditionalFormatting>
  <conditionalFormatting sqref="AB61">
    <cfRule type="cellIs" dxfId="17727" priority="310" operator="greaterThan">
      <formula>$F$61</formula>
    </cfRule>
  </conditionalFormatting>
  <conditionalFormatting sqref="AB62">
    <cfRule type="cellIs" dxfId="17726" priority="308" operator="greaterThan">
      <formula>$G$62</formula>
    </cfRule>
  </conditionalFormatting>
  <conditionalFormatting sqref="AB54">
    <cfRule type="cellIs" dxfId="17725" priority="311" operator="greaterThan">
      <formula>$G$54</formula>
    </cfRule>
    <cfRule type="cellIs" dxfId="17724" priority="312" operator="greaterThan">
      <formula>$F$54</formula>
    </cfRule>
  </conditionalFormatting>
  <conditionalFormatting sqref="AB61">
    <cfRule type="cellIs" dxfId="17723" priority="309" operator="greaterThan">
      <formula>$G$61</formula>
    </cfRule>
  </conditionalFormatting>
  <conditionalFormatting sqref="AB67">
    <cfRule type="cellIs" dxfId="17722" priority="307" operator="greaterThan">
      <formula>$F$67</formula>
    </cfRule>
  </conditionalFormatting>
  <conditionalFormatting sqref="AB68">
    <cfRule type="cellIs" dxfId="17721" priority="306" operator="greaterThan">
      <formula>$G$68</formula>
    </cfRule>
  </conditionalFormatting>
  <conditionalFormatting sqref="AB70">
    <cfRule type="cellIs" dxfId="17720" priority="305" operator="greaterThan">
      <formula>$G$70</formula>
    </cfRule>
  </conditionalFormatting>
  <conditionalFormatting sqref="AB73">
    <cfRule type="cellIs" dxfId="17719" priority="304" operator="greaterThan">
      <formula>$G$73</formula>
    </cfRule>
  </conditionalFormatting>
  <conditionalFormatting sqref="AB75">
    <cfRule type="cellIs" dxfId="17718" priority="303" operator="greaterThan">
      <formula>$F$75</formula>
    </cfRule>
  </conditionalFormatting>
  <conditionalFormatting sqref="AB76">
    <cfRule type="cellIs" dxfId="17717" priority="302" operator="greaterThan">
      <formula>$F$76</formula>
    </cfRule>
  </conditionalFormatting>
  <conditionalFormatting sqref="AB78">
    <cfRule type="cellIs" dxfId="17716" priority="301" operator="greaterThan">
      <formula>$G$78</formula>
    </cfRule>
  </conditionalFormatting>
  <conditionalFormatting sqref="AB80">
    <cfRule type="cellIs" dxfId="17715" priority="300" operator="greaterThan">
      <formula>$F$80</formula>
    </cfRule>
  </conditionalFormatting>
  <conditionalFormatting sqref="AB82">
    <cfRule type="cellIs" dxfId="17714" priority="299" operator="greaterThan">
      <formula>$F$82</formula>
    </cfRule>
  </conditionalFormatting>
  <conditionalFormatting sqref="AB81">
    <cfRule type="cellIs" dxfId="17713" priority="297" operator="greaterThan">
      <formula>$G$81</formula>
    </cfRule>
    <cfRule type="cellIs" dxfId="17712" priority="298" operator="greaterThan">
      <formula>$F$81</formula>
    </cfRule>
  </conditionalFormatting>
  <conditionalFormatting sqref="AB84">
    <cfRule type="cellIs" dxfId="17711" priority="296" operator="greaterThan">
      <formula>$G$84</formula>
    </cfRule>
  </conditionalFormatting>
  <conditionalFormatting sqref="AB86">
    <cfRule type="cellIs" dxfId="17710" priority="294" operator="greaterThan">
      <formula>$G$86</formula>
    </cfRule>
    <cfRule type="cellIs" dxfId="17709" priority="295" operator="greaterThan">
      <formula>$F$86</formula>
    </cfRule>
  </conditionalFormatting>
  <conditionalFormatting sqref="AB53">
    <cfRule type="cellIs" dxfId="17708" priority="314" operator="greaterThan">
      <formula>$G$53</formula>
    </cfRule>
  </conditionalFormatting>
  <conditionalFormatting sqref="AL48">
    <cfRule type="cellIs" dxfId="17707" priority="262" operator="greaterThan">
      <formula>$F$48</formula>
    </cfRule>
  </conditionalFormatting>
  <conditionalFormatting sqref="AL72">
    <cfRule type="cellIs" dxfId="17706" priority="292" operator="greaterThan">
      <formula>$F$72</formula>
    </cfRule>
  </conditionalFormatting>
  <conditionalFormatting sqref="AL55">
    <cfRule type="cellIs" dxfId="17705" priority="291" operator="greaterThan">
      <formula>$G$55</formula>
    </cfRule>
  </conditionalFormatting>
  <conditionalFormatting sqref="AL60">
    <cfRule type="cellIs" dxfId="17704" priority="290" operator="greaterThan">
      <formula>$G$60</formula>
    </cfRule>
  </conditionalFormatting>
  <conditionalFormatting sqref="AL63">
    <cfRule type="cellIs" dxfId="17703" priority="289" operator="greaterThan">
      <formula>$G$63</formula>
    </cfRule>
  </conditionalFormatting>
  <conditionalFormatting sqref="AL66">
    <cfRule type="cellIs" dxfId="17702" priority="287" operator="greaterThan">
      <formula>$G$66</formula>
    </cfRule>
    <cfRule type="cellIs" dxfId="17701" priority="288" operator="greaterThan">
      <formula>$F$66</formula>
    </cfRule>
  </conditionalFormatting>
  <conditionalFormatting sqref="AL53">
    <cfRule type="cellIs" dxfId="17700" priority="286" operator="greaterThan">
      <formula>$F$53</formula>
    </cfRule>
  </conditionalFormatting>
  <conditionalFormatting sqref="AL52">
    <cfRule type="cellIs" dxfId="17699" priority="284" operator="greaterThan">
      <formula>$F$52</formula>
    </cfRule>
  </conditionalFormatting>
  <conditionalFormatting sqref="AL61">
    <cfRule type="cellIs" dxfId="17698" priority="281" operator="greaterThan">
      <formula>$F$61</formula>
    </cfRule>
  </conditionalFormatting>
  <conditionalFormatting sqref="AL62">
    <cfRule type="cellIs" dxfId="17697" priority="279" operator="greaterThan">
      <formula>$G$62</formula>
    </cfRule>
  </conditionalFormatting>
  <conditionalFormatting sqref="AL54">
    <cfRule type="cellIs" dxfId="17696" priority="282" operator="greaterThan">
      <formula>$G$54</formula>
    </cfRule>
    <cfRule type="cellIs" dxfId="17695" priority="283" operator="greaterThan">
      <formula>$F$54</formula>
    </cfRule>
  </conditionalFormatting>
  <conditionalFormatting sqref="AL61">
    <cfRule type="cellIs" dxfId="17694" priority="280" operator="greaterThan">
      <formula>$G$61</formula>
    </cfRule>
  </conditionalFormatting>
  <conditionalFormatting sqref="AL67">
    <cfRule type="cellIs" dxfId="17693" priority="278" operator="greaterThan">
      <formula>$F$67</formula>
    </cfRule>
  </conditionalFormatting>
  <conditionalFormatting sqref="AL68">
    <cfRule type="cellIs" dxfId="17692" priority="277" operator="greaterThan">
      <formula>$G$68</formula>
    </cfRule>
  </conditionalFormatting>
  <conditionalFormatting sqref="AL70">
    <cfRule type="cellIs" dxfId="17691" priority="276" operator="greaterThan">
      <formula>$G$70</formula>
    </cfRule>
  </conditionalFormatting>
  <conditionalFormatting sqref="AL73">
    <cfRule type="cellIs" dxfId="17690" priority="275" operator="greaterThan">
      <formula>$G$73</formula>
    </cfRule>
  </conditionalFormatting>
  <conditionalFormatting sqref="AL75">
    <cfRule type="cellIs" dxfId="17689" priority="274" operator="greaterThan">
      <formula>$F$75</formula>
    </cfRule>
  </conditionalFormatting>
  <conditionalFormatting sqref="AL76">
    <cfRule type="cellIs" dxfId="17688" priority="273" operator="greaterThan">
      <formula>$F$76</formula>
    </cfRule>
  </conditionalFormatting>
  <conditionalFormatting sqref="AL78">
    <cfRule type="cellIs" dxfId="17687" priority="272" operator="greaterThan">
      <formula>$G$78</formula>
    </cfRule>
  </conditionalFormatting>
  <conditionalFormatting sqref="AL80">
    <cfRule type="cellIs" dxfId="17686" priority="271" operator="greaterThan">
      <formula>$F$80</formula>
    </cfRule>
  </conditionalFormatting>
  <conditionalFormatting sqref="AL82">
    <cfRule type="cellIs" dxfId="17685" priority="270" operator="greaterThan">
      <formula>$F$82</formula>
    </cfRule>
  </conditionalFormatting>
  <conditionalFormatting sqref="AL81">
    <cfRule type="cellIs" dxfId="17684" priority="268" operator="greaterThan">
      <formula>$G$81</formula>
    </cfRule>
    <cfRule type="cellIs" dxfId="17683" priority="269" operator="greaterThan">
      <formula>$F$81</formula>
    </cfRule>
  </conditionalFormatting>
  <conditionalFormatting sqref="AL84">
    <cfRule type="cellIs" dxfId="17682" priority="267" operator="greaterThan">
      <formula>$G$84</formula>
    </cfRule>
  </conditionalFormatting>
  <conditionalFormatting sqref="AL86">
    <cfRule type="cellIs" dxfId="17681" priority="265" operator="greaterThan">
      <formula>$G$86</formula>
    </cfRule>
    <cfRule type="cellIs" dxfId="17680" priority="266" operator="greaterThan">
      <formula>$F$86</formula>
    </cfRule>
  </conditionalFormatting>
  <conditionalFormatting sqref="AL89">
    <cfRule type="cellIs" dxfId="17679" priority="263" operator="greaterThan">
      <formula>$G$89</formula>
    </cfRule>
    <cfRule type="cellIs" dxfId="17678" priority="264" operator="greaterThan">
      <formula>$F$89</formula>
    </cfRule>
  </conditionalFormatting>
  <conditionalFormatting sqref="AL53">
    <cfRule type="cellIs" dxfId="17677" priority="285" operator="greaterThan">
      <formula>$G$53</formula>
    </cfRule>
  </conditionalFormatting>
  <conditionalFormatting sqref="AG48">
    <cfRule type="cellIs" dxfId="17676" priority="231" operator="greaterThan">
      <formula>$F$48</formula>
    </cfRule>
  </conditionalFormatting>
  <conditionalFormatting sqref="AG72">
    <cfRule type="cellIs" dxfId="17675" priority="261" operator="greaterThan">
      <formula>$F$72</formula>
    </cfRule>
  </conditionalFormatting>
  <conditionalFormatting sqref="AG55">
    <cfRule type="cellIs" dxfId="17674" priority="260" operator="greaterThan">
      <formula>$G$55</formula>
    </cfRule>
  </conditionalFormatting>
  <conditionalFormatting sqref="AG60">
    <cfRule type="cellIs" dxfId="17673" priority="259" operator="greaterThan">
      <formula>$G$60</formula>
    </cfRule>
  </conditionalFormatting>
  <conditionalFormatting sqref="AG63">
    <cfRule type="cellIs" dxfId="17672" priority="258" operator="greaterThan">
      <formula>$G$63</formula>
    </cfRule>
  </conditionalFormatting>
  <conditionalFormatting sqref="AG66">
    <cfRule type="cellIs" dxfId="17671" priority="256" operator="greaterThan">
      <formula>$G$66</formula>
    </cfRule>
    <cfRule type="cellIs" dxfId="17670" priority="257" operator="greaterThan">
      <formula>$F$66</formula>
    </cfRule>
  </conditionalFormatting>
  <conditionalFormatting sqref="AG53">
    <cfRule type="cellIs" dxfId="17669" priority="255" operator="greaterThan">
      <formula>$F$53</formula>
    </cfRule>
  </conditionalFormatting>
  <conditionalFormatting sqref="AG52">
    <cfRule type="cellIs" dxfId="17668" priority="253" operator="greaterThan">
      <formula>$F$52</formula>
    </cfRule>
  </conditionalFormatting>
  <conditionalFormatting sqref="AG61">
    <cfRule type="cellIs" dxfId="17667" priority="250" operator="greaterThan">
      <formula>$F$61</formula>
    </cfRule>
  </conditionalFormatting>
  <conditionalFormatting sqref="AG62">
    <cfRule type="cellIs" dxfId="17666" priority="248" operator="greaterThan">
      <formula>$G$62</formula>
    </cfRule>
  </conditionalFormatting>
  <conditionalFormatting sqref="AG54">
    <cfRule type="cellIs" dxfId="17665" priority="251" operator="greaterThan">
      <formula>$G$54</formula>
    </cfRule>
    <cfRule type="cellIs" dxfId="17664" priority="252" operator="greaterThan">
      <formula>$F$54</formula>
    </cfRule>
  </conditionalFormatting>
  <conditionalFormatting sqref="AG61">
    <cfRule type="cellIs" dxfId="17663" priority="249" operator="greaterThan">
      <formula>$G$61</formula>
    </cfRule>
  </conditionalFormatting>
  <conditionalFormatting sqref="AG67">
    <cfRule type="cellIs" dxfId="17662" priority="247" operator="greaterThan">
      <formula>$F$67</formula>
    </cfRule>
  </conditionalFormatting>
  <conditionalFormatting sqref="AG68">
    <cfRule type="cellIs" dxfId="17661" priority="246" operator="greaterThan">
      <formula>$G$68</formula>
    </cfRule>
  </conditionalFormatting>
  <conditionalFormatting sqref="AG70">
    <cfRule type="cellIs" dxfId="17660" priority="245" operator="greaterThan">
      <formula>$G$70</formula>
    </cfRule>
  </conditionalFormatting>
  <conditionalFormatting sqref="AG73">
    <cfRule type="cellIs" dxfId="17659" priority="244" operator="greaterThan">
      <formula>$G$73</formula>
    </cfRule>
  </conditionalFormatting>
  <conditionalFormatting sqref="AG75">
    <cfRule type="cellIs" dxfId="17658" priority="243" operator="greaterThan">
      <formula>$F$75</formula>
    </cfRule>
  </conditionalFormatting>
  <conditionalFormatting sqref="AG76">
    <cfRule type="cellIs" dxfId="17657" priority="242" operator="greaterThan">
      <formula>$F$76</formula>
    </cfRule>
  </conditionalFormatting>
  <conditionalFormatting sqref="AG78">
    <cfRule type="cellIs" dxfId="17656" priority="241" operator="greaterThan">
      <formula>$G$78</formula>
    </cfRule>
  </conditionalFormatting>
  <conditionalFormatting sqref="AG80">
    <cfRule type="cellIs" dxfId="17655" priority="240" operator="greaterThan">
      <formula>$F$80</formula>
    </cfRule>
  </conditionalFormatting>
  <conditionalFormatting sqref="AG82">
    <cfRule type="cellIs" dxfId="17654" priority="239" operator="greaterThan">
      <formula>$F$82</formula>
    </cfRule>
  </conditionalFormatting>
  <conditionalFormatting sqref="AG81">
    <cfRule type="cellIs" dxfId="17653" priority="237" operator="greaterThan">
      <formula>$G$81</formula>
    </cfRule>
    <cfRule type="cellIs" dxfId="17652" priority="238" operator="greaterThan">
      <formula>$F$81</formula>
    </cfRule>
  </conditionalFormatting>
  <conditionalFormatting sqref="AG84">
    <cfRule type="cellIs" dxfId="17651" priority="236" operator="greaterThan">
      <formula>$G$84</formula>
    </cfRule>
  </conditionalFormatting>
  <conditionalFormatting sqref="AG86">
    <cfRule type="cellIs" dxfId="17650" priority="234" operator="greaterThan">
      <formula>$G$86</formula>
    </cfRule>
    <cfRule type="cellIs" dxfId="17649" priority="235" operator="greaterThan">
      <formula>$F$86</formula>
    </cfRule>
  </conditionalFormatting>
  <conditionalFormatting sqref="AG89">
    <cfRule type="cellIs" dxfId="17648" priority="232" operator="greaterThan">
      <formula>$G$89</formula>
    </cfRule>
    <cfRule type="cellIs" dxfId="17647" priority="233" operator="greaterThan">
      <formula>$F$89</formula>
    </cfRule>
  </conditionalFormatting>
  <conditionalFormatting sqref="AG53">
    <cfRule type="cellIs" dxfId="17646" priority="254" operator="greaterThan">
      <formula>$G$53</formula>
    </cfRule>
  </conditionalFormatting>
  <conditionalFormatting sqref="M48">
    <cfRule type="cellIs" dxfId="17645" priority="200" operator="greaterThan">
      <formula>$F$48</formula>
    </cfRule>
  </conditionalFormatting>
  <conditionalFormatting sqref="M72">
    <cfRule type="cellIs" dxfId="17644" priority="230" operator="greaterThan">
      <formula>$F$72</formula>
    </cfRule>
  </conditionalFormatting>
  <conditionalFormatting sqref="M55">
    <cfRule type="cellIs" dxfId="17643" priority="229" operator="greaterThan">
      <formula>$G$55</formula>
    </cfRule>
  </conditionalFormatting>
  <conditionalFormatting sqref="M60">
    <cfRule type="cellIs" dxfId="17642" priority="228" operator="greaterThan">
      <formula>$G$60</formula>
    </cfRule>
  </conditionalFormatting>
  <conditionalFormatting sqref="M63">
    <cfRule type="cellIs" dxfId="17641" priority="227" operator="greaterThan">
      <formula>$G$63</formula>
    </cfRule>
  </conditionalFormatting>
  <conditionalFormatting sqref="M66">
    <cfRule type="cellIs" dxfId="17640" priority="225" operator="greaterThan">
      <formula>$G$66</formula>
    </cfRule>
    <cfRule type="cellIs" dxfId="17639" priority="226" operator="greaterThan">
      <formula>$F$66</formula>
    </cfRule>
  </conditionalFormatting>
  <conditionalFormatting sqref="M53">
    <cfRule type="cellIs" dxfId="17638" priority="224" operator="greaterThan">
      <formula>$F$53</formula>
    </cfRule>
  </conditionalFormatting>
  <conditionalFormatting sqref="M52">
    <cfRule type="cellIs" dxfId="17637" priority="222" operator="greaterThan">
      <formula>$F$52</formula>
    </cfRule>
  </conditionalFormatting>
  <conditionalFormatting sqref="M61">
    <cfRule type="cellIs" dxfId="17636" priority="219" operator="greaterThan">
      <formula>$F$61</formula>
    </cfRule>
  </conditionalFormatting>
  <conditionalFormatting sqref="M62">
    <cfRule type="cellIs" dxfId="17635" priority="217" operator="greaterThan">
      <formula>$G$62</formula>
    </cfRule>
  </conditionalFormatting>
  <conditionalFormatting sqref="M54">
    <cfRule type="cellIs" dxfId="17634" priority="220" operator="greaterThan">
      <formula>$G$54</formula>
    </cfRule>
    <cfRule type="cellIs" dxfId="17633" priority="221" operator="greaterThan">
      <formula>$F$54</formula>
    </cfRule>
  </conditionalFormatting>
  <conditionalFormatting sqref="M61">
    <cfRule type="cellIs" dxfId="17632" priority="218" operator="greaterThan">
      <formula>$G$61</formula>
    </cfRule>
  </conditionalFormatting>
  <conditionalFormatting sqref="M67">
    <cfRule type="cellIs" dxfId="17631" priority="216" operator="greaterThan">
      <formula>$F$67</formula>
    </cfRule>
  </conditionalFormatting>
  <conditionalFormatting sqref="M68">
    <cfRule type="cellIs" dxfId="17630" priority="215" operator="greaterThan">
      <formula>$G$68</formula>
    </cfRule>
  </conditionalFormatting>
  <conditionalFormatting sqref="M70">
    <cfRule type="cellIs" dxfId="17629" priority="214" operator="greaterThan">
      <formula>$G$70</formula>
    </cfRule>
  </conditionalFormatting>
  <conditionalFormatting sqref="M73">
    <cfRule type="cellIs" dxfId="17628" priority="213" operator="greaterThan">
      <formula>$G$73</formula>
    </cfRule>
  </conditionalFormatting>
  <conditionalFormatting sqref="M75">
    <cfRule type="cellIs" dxfId="17627" priority="212" operator="greaterThan">
      <formula>$F$75</formula>
    </cfRule>
  </conditionalFormatting>
  <conditionalFormatting sqref="M76">
    <cfRule type="cellIs" dxfId="17626" priority="211" operator="greaterThan">
      <formula>$F$76</formula>
    </cfRule>
  </conditionalFormatting>
  <conditionalFormatting sqref="M78">
    <cfRule type="cellIs" dxfId="17625" priority="210" operator="greaterThan">
      <formula>$G$78</formula>
    </cfRule>
  </conditionalFormatting>
  <conditionalFormatting sqref="M80">
    <cfRule type="cellIs" dxfId="17624" priority="209" operator="greaterThan">
      <formula>$F$80</formula>
    </cfRule>
  </conditionalFormatting>
  <conditionalFormatting sqref="M82">
    <cfRule type="cellIs" dxfId="17623" priority="208" operator="greaterThan">
      <formula>$F$82</formula>
    </cfRule>
  </conditionalFormatting>
  <conditionalFormatting sqref="M81">
    <cfRule type="cellIs" dxfId="17622" priority="206" operator="greaterThan">
      <formula>$G$81</formula>
    </cfRule>
    <cfRule type="cellIs" dxfId="17621" priority="207" operator="greaterThan">
      <formula>$F$81</formula>
    </cfRule>
  </conditionalFormatting>
  <conditionalFormatting sqref="M84">
    <cfRule type="cellIs" dxfId="17620" priority="205" operator="greaterThan">
      <formula>$G$84</formula>
    </cfRule>
  </conditionalFormatting>
  <conditionalFormatting sqref="M86">
    <cfRule type="cellIs" dxfId="17619" priority="203" operator="greaterThan">
      <formula>$G$86</formula>
    </cfRule>
    <cfRule type="cellIs" dxfId="17618" priority="204" operator="greaterThan">
      <formula>$F$86</formula>
    </cfRule>
  </conditionalFormatting>
  <conditionalFormatting sqref="M89">
    <cfRule type="cellIs" dxfId="17617" priority="201" operator="greaterThan">
      <formula>$G$89</formula>
    </cfRule>
    <cfRule type="cellIs" dxfId="17616" priority="202" operator="greaterThan">
      <formula>$F$89</formula>
    </cfRule>
  </conditionalFormatting>
  <conditionalFormatting sqref="M53">
    <cfRule type="cellIs" dxfId="17615" priority="223" operator="greaterThan">
      <formula>$G$53</formula>
    </cfRule>
  </conditionalFormatting>
  <conditionalFormatting sqref="H48">
    <cfRule type="cellIs" dxfId="17614" priority="169" operator="greaterThan">
      <formula>$F$48</formula>
    </cfRule>
  </conditionalFormatting>
  <conditionalFormatting sqref="H72">
    <cfRule type="cellIs" dxfId="17613" priority="199" operator="greaterThan">
      <formula>$F$72</formula>
    </cfRule>
  </conditionalFormatting>
  <conditionalFormatting sqref="H55">
    <cfRule type="cellIs" dxfId="17612" priority="198" operator="greaterThan">
      <formula>$G$55</formula>
    </cfRule>
  </conditionalFormatting>
  <conditionalFormatting sqref="H60">
    <cfRule type="cellIs" dxfId="17611" priority="197" operator="greaterThan">
      <formula>$G$60</formula>
    </cfRule>
  </conditionalFormatting>
  <conditionalFormatting sqref="H63">
    <cfRule type="cellIs" dxfId="17610" priority="196" operator="greaterThan">
      <formula>$G$63</formula>
    </cfRule>
  </conditionalFormatting>
  <conditionalFormatting sqref="H66">
    <cfRule type="cellIs" dxfId="17609" priority="194" operator="greaterThan">
      <formula>$G$66</formula>
    </cfRule>
    <cfRule type="cellIs" dxfId="17608" priority="195" operator="greaterThan">
      <formula>$F$66</formula>
    </cfRule>
  </conditionalFormatting>
  <conditionalFormatting sqref="H53">
    <cfRule type="cellIs" dxfId="17607" priority="193" operator="greaterThan">
      <formula>$F$53</formula>
    </cfRule>
  </conditionalFormatting>
  <conditionalFormatting sqref="H52">
    <cfRule type="cellIs" dxfId="17606" priority="191" operator="greaterThan">
      <formula>$F$52</formula>
    </cfRule>
  </conditionalFormatting>
  <conditionalFormatting sqref="H61">
    <cfRule type="cellIs" dxfId="17605" priority="188" operator="greaterThan">
      <formula>$F$61</formula>
    </cfRule>
  </conditionalFormatting>
  <conditionalFormatting sqref="H62">
    <cfRule type="cellIs" dxfId="17604" priority="186" operator="greaterThan">
      <formula>$G$62</formula>
    </cfRule>
  </conditionalFormatting>
  <conditionalFormatting sqref="H54">
    <cfRule type="cellIs" dxfId="17603" priority="189" operator="greaterThan">
      <formula>$G$54</formula>
    </cfRule>
    <cfRule type="cellIs" dxfId="17602" priority="190" operator="greaterThan">
      <formula>$F$54</formula>
    </cfRule>
  </conditionalFormatting>
  <conditionalFormatting sqref="H61">
    <cfRule type="cellIs" dxfId="17601" priority="187" operator="greaterThan">
      <formula>$G$61</formula>
    </cfRule>
  </conditionalFormatting>
  <conditionalFormatting sqref="H67">
    <cfRule type="cellIs" dxfId="17600" priority="185" operator="greaterThan">
      <formula>$F$67</formula>
    </cfRule>
  </conditionalFormatting>
  <conditionalFormatting sqref="H68">
    <cfRule type="cellIs" dxfId="17599" priority="184" operator="greaterThan">
      <formula>$G$68</formula>
    </cfRule>
  </conditionalFormatting>
  <conditionalFormatting sqref="H70">
    <cfRule type="cellIs" dxfId="17598" priority="183" operator="greaterThan">
      <formula>$G$70</formula>
    </cfRule>
  </conditionalFormatting>
  <conditionalFormatting sqref="H73">
    <cfRule type="cellIs" dxfId="17597" priority="182" operator="greaterThan">
      <formula>$G$73</formula>
    </cfRule>
  </conditionalFormatting>
  <conditionalFormatting sqref="H75">
    <cfRule type="cellIs" dxfId="17596" priority="181" operator="greaterThan">
      <formula>$F$75</formula>
    </cfRule>
  </conditionalFormatting>
  <conditionalFormatting sqref="H76">
    <cfRule type="cellIs" dxfId="17595" priority="180" operator="greaterThan">
      <formula>$F$76</formula>
    </cfRule>
  </conditionalFormatting>
  <conditionalFormatting sqref="H78">
    <cfRule type="cellIs" dxfId="17594" priority="179" operator="greaterThan">
      <formula>$G$78</formula>
    </cfRule>
  </conditionalFormatting>
  <conditionalFormatting sqref="H80">
    <cfRule type="cellIs" dxfId="17593" priority="178" operator="greaterThan">
      <formula>$F$80</formula>
    </cfRule>
  </conditionalFormatting>
  <conditionalFormatting sqref="H82">
    <cfRule type="cellIs" dxfId="17592" priority="177" operator="greaterThan">
      <formula>$F$82</formula>
    </cfRule>
  </conditionalFormatting>
  <conditionalFormatting sqref="H81">
    <cfRule type="cellIs" dxfId="17591" priority="175" operator="greaterThan">
      <formula>$G$81</formula>
    </cfRule>
    <cfRule type="cellIs" dxfId="17590" priority="176" operator="greaterThan">
      <formula>$F$81</formula>
    </cfRule>
  </conditionalFormatting>
  <conditionalFormatting sqref="H84">
    <cfRule type="cellIs" dxfId="17589" priority="174" operator="greaterThan">
      <formula>$G$84</formula>
    </cfRule>
  </conditionalFormatting>
  <conditionalFormatting sqref="H86">
    <cfRule type="cellIs" dxfId="17588" priority="172" operator="greaterThan">
      <formula>$G$86</formula>
    </cfRule>
    <cfRule type="cellIs" dxfId="17587" priority="173" operator="greaterThan">
      <formula>$F$86</formula>
    </cfRule>
  </conditionalFormatting>
  <conditionalFormatting sqref="H89">
    <cfRule type="cellIs" dxfId="17586" priority="170" operator="greaterThan">
      <formula>$G$89</formula>
    </cfRule>
    <cfRule type="cellIs" dxfId="17585" priority="171" operator="greaterThan">
      <formula>$F$89</formula>
    </cfRule>
  </conditionalFormatting>
  <conditionalFormatting sqref="H53">
    <cfRule type="cellIs" dxfId="17584" priority="192" operator="greaterThan">
      <formula>$G$53</formula>
    </cfRule>
  </conditionalFormatting>
  <conditionalFormatting sqref="AQ29">
    <cfRule type="cellIs" dxfId="17583" priority="167" operator="greaterThan">
      <formula>$E$29</formula>
    </cfRule>
  </conditionalFormatting>
  <conditionalFormatting sqref="AQ29">
    <cfRule type="cellIs" dxfId="17582" priority="168" operator="greaterThan">
      <formula>$G$29</formula>
    </cfRule>
  </conditionalFormatting>
  <conditionalFormatting sqref="W18 R18">
    <cfRule type="cellIs" dxfId="17581" priority="163" operator="lessThan">
      <formula>$BC$18</formula>
    </cfRule>
    <cfRule type="cellIs" dxfId="17580" priority="164" operator="greaterThan">
      <formula>$BD$18</formula>
    </cfRule>
    <cfRule type="cellIs" dxfId="17579" priority="165" operator="lessThan">
      <formula>$BA$18</formula>
    </cfRule>
    <cfRule type="cellIs" dxfId="17578" priority="166" operator="greaterThan">
      <formula>$BB$18</formula>
    </cfRule>
  </conditionalFormatting>
  <conditionalFormatting sqref="W10 R10">
    <cfRule type="cellIs" dxfId="17577" priority="162" operator="greaterThan">
      <formula>$E$10</formula>
    </cfRule>
  </conditionalFormatting>
  <conditionalFormatting sqref="W11 R11">
    <cfRule type="cellIs" dxfId="17576" priority="161" operator="greaterThan">
      <formula>$E$11</formula>
    </cfRule>
  </conditionalFormatting>
  <conditionalFormatting sqref="W12 R12">
    <cfRule type="cellIs" dxfId="17575" priority="160" operator="greaterThan">
      <formula>$E$12</formula>
    </cfRule>
  </conditionalFormatting>
  <conditionalFormatting sqref="W13 R13">
    <cfRule type="cellIs" dxfId="17574" priority="158" operator="greaterThan">
      <formula>$E$13</formula>
    </cfRule>
    <cfRule type="cellIs" dxfId="17573" priority="159" operator="greaterThan">
      <formula>$G$13</formula>
    </cfRule>
  </conditionalFormatting>
  <conditionalFormatting sqref="W14 R14">
    <cfRule type="cellIs" dxfId="17572" priority="156" operator="greaterThan">
      <formula>$E$14</formula>
    </cfRule>
    <cfRule type="cellIs" dxfId="17571" priority="157" operator="greaterThan">
      <formula>$G$14</formula>
    </cfRule>
  </conditionalFormatting>
  <conditionalFormatting sqref="W15 R15">
    <cfRule type="cellIs" dxfId="17570" priority="155" operator="greaterThan">
      <formula>$E$15</formula>
    </cfRule>
  </conditionalFormatting>
  <conditionalFormatting sqref="W16 R16">
    <cfRule type="cellIs" dxfId="17569" priority="154" operator="greaterThan">
      <formula>$E$16</formula>
    </cfRule>
  </conditionalFormatting>
  <conditionalFormatting sqref="W16 R16">
    <cfRule type="cellIs" dxfId="17568" priority="153" operator="greaterThan">
      <formula>$G$16</formula>
    </cfRule>
  </conditionalFormatting>
  <conditionalFormatting sqref="W17 R17">
    <cfRule type="cellIs" dxfId="17567" priority="151" operator="greaterThan">
      <formula>$E$17</formula>
    </cfRule>
  </conditionalFormatting>
  <conditionalFormatting sqref="W17 R17">
    <cfRule type="cellIs" dxfId="17566" priority="152" operator="greaterThan">
      <formula>$G$17</formula>
    </cfRule>
  </conditionalFormatting>
  <conditionalFormatting sqref="W19 R19">
    <cfRule type="cellIs" dxfId="17565" priority="150" operator="greaterThan">
      <formula>$E$19</formula>
    </cfRule>
  </conditionalFormatting>
  <conditionalFormatting sqref="W20 R20">
    <cfRule type="cellIs" dxfId="17564" priority="148" operator="greaterThan">
      <formula>$E$20</formula>
    </cfRule>
    <cfRule type="cellIs" dxfId="17563" priority="149" operator="greaterThan">
      <formula>$G$20</formula>
    </cfRule>
  </conditionalFormatting>
  <conditionalFormatting sqref="W21 R21">
    <cfRule type="cellIs" dxfId="17562" priority="146" operator="greaterThan">
      <formula>$E$21</formula>
    </cfRule>
    <cfRule type="cellIs" dxfId="17561" priority="147" operator="greaterThan">
      <formula>$G$21</formula>
    </cfRule>
  </conditionalFormatting>
  <conditionalFormatting sqref="W22 R22">
    <cfRule type="cellIs" dxfId="17560" priority="144" operator="greaterThan">
      <formula>$E$22</formula>
    </cfRule>
    <cfRule type="cellIs" dxfId="17559" priority="145" operator="greaterThan">
      <formula>$G$22</formula>
    </cfRule>
  </conditionalFormatting>
  <conditionalFormatting sqref="W23 R23">
    <cfRule type="cellIs" dxfId="17558" priority="143" operator="greaterThan">
      <formula>$E$23</formula>
    </cfRule>
  </conditionalFormatting>
  <conditionalFormatting sqref="W8 R8">
    <cfRule type="cellIs" dxfId="17557" priority="142" operator="greaterThan">
      <formula>$E$8</formula>
    </cfRule>
  </conditionalFormatting>
  <conditionalFormatting sqref="W9 R9">
    <cfRule type="cellIs" dxfId="17556" priority="141" operator="greaterThan">
      <formula>$E$9</formula>
    </cfRule>
  </conditionalFormatting>
  <conditionalFormatting sqref="W26 R26">
    <cfRule type="cellIs" dxfId="17555" priority="139" operator="greaterThan">
      <formula>$E$26</formula>
    </cfRule>
    <cfRule type="cellIs" dxfId="17554" priority="140" operator="greaterThan">
      <formula>$G$26</formula>
    </cfRule>
  </conditionalFormatting>
  <conditionalFormatting sqref="W25 R25">
    <cfRule type="cellIs" dxfId="17553" priority="137" operator="greaterThan">
      <formula>$E$25</formula>
    </cfRule>
    <cfRule type="cellIs" dxfId="17552" priority="138" operator="greaterThan">
      <formula>$G$25</formula>
    </cfRule>
  </conditionalFormatting>
  <conditionalFormatting sqref="W27 R27">
    <cfRule type="cellIs" dxfId="17551" priority="135" operator="greaterThan">
      <formula>$E$27</formula>
    </cfRule>
    <cfRule type="cellIs" dxfId="17550" priority="136" operator="greaterThan">
      <formula>$G$27</formula>
    </cfRule>
  </conditionalFormatting>
  <conditionalFormatting sqref="W28 R28">
    <cfRule type="cellIs" dxfId="17549" priority="133" operator="greaterThan">
      <formula>$E$28</formula>
    </cfRule>
    <cfRule type="cellIs" dxfId="17548" priority="134" operator="greaterThan">
      <formula>$G$28</formula>
    </cfRule>
  </conditionalFormatting>
  <conditionalFormatting sqref="W29 R29">
    <cfRule type="cellIs" dxfId="17547" priority="108" operator="greaterThan">
      <formula>$E$29</formula>
    </cfRule>
  </conditionalFormatting>
  <conditionalFormatting sqref="W30 R30">
    <cfRule type="cellIs" dxfId="17546" priority="130" operator="greaterThan">
      <formula>$E$30</formula>
    </cfRule>
    <cfRule type="cellIs" dxfId="17545" priority="131" operator="greaterThan">
      <formula>$G$30</formula>
    </cfRule>
  </conditionalFormatting>
  <conditionalFormatting sqref="W31 R31">
    <cfRule type="cellIs" dxfId="17544" priority="129" operator="greaterThan">
      <formula>$E$31</formula>
    </cfRule>
  </conditionalFormatting>
  <conditionalFormatting sqref="W32 R32">
    <cfRule type="cellIs" dxfId="17543" priority="127" operator="greaterThan">
      <formula>$E$32</formula>
    </cfRule>
    <cfRule type="cellIs" dxfId="17542" priority="128" operator="greaterThan">
      <formula>$G$32</formula>
    </cfRule>
  </conditionalFormatting>
  <conditionalFormatting sqref="W33 R33">
    <cfRule type="cellIs" dxfId="17541" priority="125" operator="greaterThan">
      <formula>$E$33</formula>
    </cfRule>
    <cfRule type="cellIs" dxfId="17540" priority="126" operator="greaterThan">
      <formula>$G$33</formula>
    </cfRule>
  </conditionalFormatting>
  <conditionalFormatting sqref="W34 R34">
    <cfRule type="cellIs" dxfId="17539" priority="122" operator="greaterThan">
      <formula>$E$34</formula>
    </cfRule>
    <cfRule type="cellIs" dxfId="17538" priority="123" operator="greaterThan">
      <formula>$G$34</formula>
    </cfRule>
    <cfRule type="cellIs" dxfId="17537" priority="124" operator="greaterThan">
      <formula>$F$34</formula>
    </cfRule>
  </conditionalFormatting>
  <conditionalFormatting sqref="W35 R35">
    <cfRule type="cellIs" dxfId="17536" priority="120" operator="greaterThan">
      <formula>$E$35</formula>
    </cfRule>
    <cfRule type="cellIs" dxfId="17535" priority="121" operator="greaterThan">
      <formula>$G$35</formula>
    </cfRule>
  </conditionalFormatting>
  <conditionalFormatting sqref="W36 R36">
    <cfRule type="cellIs" dxfId="17534" priority="118" operator="greaterThan">
      <formula>$E$36</formula>
    </cfRule>
    <cfRule type="cellIs" dxfId="17533" priority="119" operator="greaterThan">
      <formula>$G$36</formula>
    </cfRule>
  </conditionalFormatting>
  <conditionalFormatting sqref="W37 R37">
    <cfRule type="cellIs" dxfId="17532" priority="117" operator="greaterThan">
      <formula>$E$37</formula>
    </cfRule>
  </conditionalFormatting>
  <conditionalFormatting sqref="W38 R38">
    <cfRule type="cellIs" dxfId="17531" priority="115" operator="greaterThan">
      <formula>$E$38</formula>
    </cfRule>
    <cfRule type="cellIs" dxfId="17530" priority="116" operator="greaterThan">
      <formula>$G$38</formula>
    </cfRule>
  </conditionalFormatting>
  <conditionalFormatting sqref="W39 R39">
    <cfRule type="cellIs" dxfId="17529" priority="113" operator="greaterThan">
      <formula>$E$39</formula>
    </cfRule>
    <cfRule type="cellIs" dxfId="17528" priority="114" operator="greaterThan">
      <formula>$G$39</formula>
    </cfRule>
  </conditionalFormatting>
  <conditionalFormatting sqref="W40 R40">
    <cfRule type="cellIs" dxfId="17527" priority="111" operator="greaterThan">
      <formula>$E$40</formula>
    </cfRule>
    <cfRule type="cellIs" dxfId="17526" priority="112" operator="greaterThan">
      <formula>$G$40</formula>
    </cfRule>
  </conditionalFormatting>
  <conditionalFormatting sqref="W41 R41">
    <cfRule type="cellIs" dxfId="17525" priority="109" operator="greaterThan">
      <formula>$E$41</formula>
    </cfRule>
    <cfRule type="cellIs" dxfId="17524" priority="110" operator="greaterThan">
      <formula>$G$41</formula>
    </cfRule>
  </conditionalFormatting>
  <conditionalFormatting sqref="W29 R29">
    <cfRule type="cellIs" dxfId="17523" priority="132" operator="greaterThan">
      <formula>$G$29</formula>
    </cfRule>
  </conditionalFormatting>
  <conditionalFormatting sqref="W37 R37">
    <cfRule type="cellIs" dxfId="17522" priority="107" operator="greaterThan">
      <formula>$G$37</formula>
    </cfRule>
  </conditionalFormatting>
  <conditionalFormatting sqref="R43">
    <cfRule type="cellIs" dxfId="17521" priority="106" operator="greaterThan">
      <formula>$G$43</formula>
    </cfRule>
  </conditionalFormatting>
  <conditionalFormatting sqref="R45">
    <cfRule type="cellIs" dxfId="17520" priority="105" operator="greaterThan">
      <formula>$F$45</formula>
    </cfRule>
  </conditionalFormatting>
  <conditionalFormatting sqref="R46">
    <cfRule type="cellIs" dxfId="17519" priority="104" operator="greaterThan">
      <formula>$G$46</formula>
    </cfRule>
  </conditionalFormatting>
  <conditionalFormatting sqref="R48">
    <cfRule type="cellIs" dxfId="17518" priority="73" operator="greaterThan">
      <formula>$F$48</formula>
    </cfRule>
  </conditionalFormatting>
  <conditionalFormatting sqref="R72">
    <cfRule type="cellIs" dxfId="17517" priority="103" operator="greaterThan">
      <formula>$F$72</formula>
    </cfRule>
  </conditionalFormatting>
  <conditionalFormatting sqref="R55">
    <cfRule type="cellIs" dxfId="17516" priority="102" operator="greaterThan">
      <formula>$G$55</formula>
    </cfRule>
  </conditionalFormatting>
  <conditionalFormatting sqref="R60">
    <cfRule type="cellIs" dxfId="17515" priority="101" operator="greaterThan">
      <formula>$G$60</formula>
    </cfRule>
  </conditionalFormatting>
  <conditionalFormatting sqref="R63">
    <cfRule type="cellIs" dxfId="17514" priority="100" operator="greaterThan">
      <formula>$G$63</formula>
    </cfRule>
  </conditionalFormatting>
  <conditionalFormatting sqref="R66">
    <cfRule type="cellIs" dxfId="17513" priority="98" operator="greaterThan">
      <formula>$G$66</formula>
    </cfRule>
    <cfRule type="cellIs" dxfId="17512" priority="99" operator="greaterThan">
      <formula>$F$66</formula>
    </cfRule>
  </conditionalFormatting>
  <conditionalFormatting sqref="R53">
    <cfRule type="cellIs" dxfId="17511" priority="97" operator="greaterThan">
      <formula>$F$53</formula>
    </cfRule>
  </conditionalFormatting>
  <conditionalFormatting sqref="R52">
    <cfRule type="cellIs" dxfId="17510" priority="95" operator="greaterThan">
      <formula>$F$52</formula>
    </cfRule>
  </conditionalFormatting>
  <conditionalFormatting sqref="R61">
    <cfRule type="cellIs" dxfId="17509" priority="92" operator="greaterThan">
      <formula>$F$61</formula>
    </cfRule>
  </conditionalFormatting>
  <conditionalFormatting sqref="R62">
    <cfRule type="cellIs" dxfId="17508" priority="90" operator="greaterThan">
      <formula>$G$62</formula>
    </cfRule>
  </conditionalFormatting>
  <conditionalFormatting sqref="R54">
    <cfRule type="cellIs" dxfId="17507" priority="93" operator="greaterThan">
      <formula>$G$54</formula>
    </cfRule>
    <cfRule type="cellIs" dxfId="17506" priority="94" operator="greaterThan">
      <formula>$F$54</formula>
    </cfRule>
  </conditionalFormatting>
  <conditionalFormatting sqref="R61">
    <cfRule type="cellIs" dxfId="17505" priority="91" operator="greaterThan">
      <formula>$G$61</formula>
    </cfRule>
  </conditionalFormatting>
  <conditionalFormatting sqref="R67">
    <cfRule type="cellIs" dxfId="17504" priority="89" operator="greaterThan">
      <formula>$F$67</formula>
    </cfRule>
  </conditionalFormatting>
  <conditionalFormatting sqref="R68">
    <cfRule type="cellIs" dxfId="17503" priority="88" operator="greaterThan">
      <formula>$G$68</formula>
    </cfRule>
  </conditionalFormatting>
  <conditionalFormatting sqref="R70">
    <cfRule type="cellIs" dxfId="17502" priority="87" operator="greaterThan">
      <formula>$G$70</formula>
    </cfRule>
  </conditionalFormatting>
  <conditionalFormatting sqref="R73">
    <cfRule type="cellIs" dxfId="17501" priority="86" operator="greaterThan">
      <formula>$G$73</formula>
    </cfRule>
  </conditionalFormatting>
  <conditionalFormatting sqref="R75">
    <cfRule type="cellIs" dxfId="17500" priority="85" operator="greaterThan">
      <formula>$F$75</formula>
    </cfRule>
  </conditionalFormatting>
  <conditionalFormatting sqref="R76">
    <cfRule type="cellIs" dxfId="17499" priority="84" operator="greaterThan">
      <formula>$F$76</formula>
    </cfRule>
  </conditionalFormatting>
  <conditionalFormatting sqref="R78">
    <cfRule type="cellIs" dxfId="17498" priority="83" operator="greaterThan">
      <formula>$G$78</formula>
    </cfRule>
  </conditionalFormatting>
  <conditionalFormatting sqref="R80">
    <cfRule type="cellIs" dxfId="17497" priority="82" operator="greaterThan">
      <formula>$F$80</formula>
    </cfRule>
  </conditionalFormatting>
  <conditionalFormatting sqref="R82">
    <cfRule type="cellIs" dxfId="17496" priority="81" operator="greaterThan">
      <formula>$F$82</formula>
    </cfRule>
  </conditionalFormatting>
  <conditionalFormatting sqref="R81">
    <cfRule type="cellIs" dxfId="17495" priority="79" operator="greaterThan">
      <formula>$G$81</formula>
    </cfRule>
    <cfRule type="cellIs" dxfId="17494" priority="80" operator="greaterThan">
      <formula>$F$81</formula>
    </cfRule>
  </conditionalFormatting>
  <conditionalFormatting sqref="R84">
    <cfRule type="cellIs" dxfId="17493" priority="78" operator="greaterThan">
      <formula>$G$84</formula>
    </cfRule>
  </conditionalFormatting>
  <conditionalFormatting sqref="R86">
    <cfRule type="cellIs" dxfId="17492" priority="76" operator="greaterThan">
      <formula>$G$86</formula>
    </cfRule>
    <cfRule type="cellIs" dxfId="17491" priority="77" operator="greaterThan">
      <formula>$F$86</formula>
    </cfRule>
  </conditionalFormatting>
  <conditionalFormatting sqref="R89">
    <cfRule type="expression" dxfId="17490" priority="4">
      <formula>$R$89&gt;$E$89</formula>
    </cfRule>
    <cfRule type="cellIs" dxfId="17489" priority="74" operator="greaterThan">
      <formula>$G$89</formula>
    </cfRule>
    <cfRule type="cellIs" dxfId="17488" priority="75" operator="greaterThan">
      <formula>$F$89</formula>
    </cfRule>
  </conditionalFormatting>
  <conditionalFormatting sqref="R53">
    <cfRule type="cellIs" dxfId="17487" priority="96" operator="greaterThan">
      <formula>$G$53</formula>
    </cfRule>
  </conditionalFormatting>
  <conditionalFormatting sqref="W48">
    <cfRule type="cellIs" dxfId="17486" priority="42" operator="greaterThan">
      <formula>$F$48</formula>
    </cfRule>
  </conditionalFormatting>
  <conditionalFormatting sqref="W72">
    <cfRule type="cellIs" dxfId="17485" priority="72" operator="greaterThan">
      <formula>$F$72</formula>
    </cfRule>
  </conditionalFormatting>
  <conditionalFormatting sqref="W55">
    <cfRule type="cellIs" dxfId="17484" priority="71" operator="greaterThan">
      <formula>$G$55</formula>
    </cfRule>
  </conditionalFormatting>
  <conditionalFormatting sqref="W60">
    <cfRule type="cellIs" dxfId="17483" priority="70" operator="greaterThan">
      <formula>$G$60</formula>
    </cfRule>
  </conditionalFormatting>
  <conditionalFormatting sqref="W63">
    <cfRule type="cellIs" dxfId="17482" priority="69" operator="greaterThan">
      <formula>$G$63</formula>
    </cfRule>
  </conditionalFormatting>
  <conditionalFormatting sqref="W66">
    <cfRule type="cellIs" dxfId="17481" priority="67" operator="greaterThan">
      <formula>$G$66</formula>
    </cfRule>
    <cfRule type="cellIs" dxfId="17480" priority="68" operator="greaterThan">
      <formula>$F$66</formula>
    </cfRule>
  </conditionalFormatting>
  <conditionalFormatting sqref="W53">
    <cfRule type="cellIs" dxfId="17479" priority="66" operator="greaterThan">
      <formula>$F$53</formula>
    </cfRule>
  </conditionalFormatting>
  <conditionalFormatting sqref="W52">
    <cfRule type="cellIs" dxfId="17478" priority="64" operator="greaterThan">
      <formula>$F$52</formula>
    </cfRule>
  </conditionalFormatting>
  <conditionalFormatting sqref="W61">
    <cfRule type="cellIs" dxfId="17477" priority="61" operator="greaterThan">
      <formula>$F$61</formula>
    </cfRule>
  </conditionalFormatting>
  <conditionalFormatting sqref="W62">
    <cfRule type="cellIs" dxfId="17476" priority="59" operator="greaterThan">
      <formula>$G$62</formula>
    </cfRule>
  </conditionalFormatting>
  <conditionalFormatting sqref="W54">
    <cfRule type="cellIs" dxfId="17475" priority="62" operator="greaterThan">
      <formula>$G$54</formula>
    </cfRule>
    <cfRule type="cellIs" dxfId="17474" priority="63" operator="greaterThan">
      <formula>$F$54</formula>
    </cfRule>
  </conditionalFormatting>
  <conditionalFormatting sqref="W61">
    <cfRule type="cellIs" dxfId="17473" priority="60" operator="greaterThan">
      <formula>$G$61</formula>
    </cfRule>
  </conditionalFormatting>
  <conditionalFormatting sqref="W67">
    <cfRule type="cellIs" dxfId="17472" priority="58" operator="greaterThan">
      <formula>$F$67</formula>
    </cfRule>
  </conditionalFormatting>
  <conditionalFormatting sqref="W68">
    <cfRule type="cellIs" dxfId="17471" priority="57" operator="greaterThan">
      <formula>$G$68</formula>
    </cfRule>
  </conditionalFormatting>
  <conditionalFormatting sqref="W70">
    <cfRule type="cellIs" dxfId="17470" priority="56" operator="greaterThan">
      <formula>$G$70</formula>
    </cfRule>
  </conditionalFormatting>
  <conditionalFormatting sqref="W73">
    <cfRule type="cellIs" dxfId="17469" priority="55" operator="greaterThan">
      <formula>$G$73</formula>
    </cfRule>
  </conditionalFormatting>
  <conditionalFormatting sqref="W75">
    <cfRule type="cellIs" dxfId="17468" priority="54" operator="greaterThan">
      <formula>$F$75</formula>
    </cfRule>
  </conditionalFormatting>
  <conditionalFormatting sqref="W76">
    <cfRule type="cellIs" dxfId="17467" priority="53" operator="greaterThan">
      <formula>$F$76</formula>
    </cfRule>
  </conditionalFormatting>
  <conditionalFormatting sqref="W78">
    <cfRule type="cellIs" dxfId="17466" priority="52" operator="greaterThan">
      <formula>$G$78</formula>
    </cfRule>
  </conditionalFormatting>
  <conditionalFormatting sqref="W80">
    <cfRule type="cellIs" dxfId="17465" priority="51" operator="greaterThan">
      <formula>$F$80</formula>
    </cfRule>
  </conditionalFormatting>
  <conditionalFormatting sqref="W82">
    <cfRule type="cellIs" dxfId="17464" priority="50" operator="greaterThan">
      <formula>$F$82</formula>
    </cfRule>
  </conditionalFormatting>
  <conditionalFormatting sqref="W81">
    <cfRule type="cellIs" dxfId="17463" priority="48" operator="greaterThan">
      <formula>$G$81</formula>
    </cfRule>
    <cfRule type="cellIs" dxfId="17462" priority="49" operator="greaterThan">
      <formula>$F$81</formula>
    </cfRule>
  </conditionalFormatting>
  <conditionalFormatting sqref="W84">
    <cfRule type="cellIs" dxfId="17461" priority="47" operator="greaterThan">
      <formula>$G$84</formula>
    </cfRule>
  </conditionalFormatting>
  <conditionalFormatting sqref="W86">
    <cfRule type="cellIs" dxfId="17460" priority="45" operator="greaterThan">
      <formula>$G$86</formula>
    </cfRule>
    <cfRule type="cellIs" dxfId="17459" priority="46" operator="greaterThan">
      <formula>$F$86</formula>
    </cfRule>
  </conditionalFormatting>
  <conditionalFormatting sqref="W89">
    <cfRule type="cellIs" dxfId="17458" priority="43" operator="greaterThan">
      <formula>$G$89</formula>
    </cfRule>
    <cfRule type="cellIs" dxfId="17457" priority="44" operator="greaterThan">
      <formula>$F$89</formula>
    </cfRule>
  </conditionalFormatting>
  <conditionalFormatting sqref="W53">
    <cfRule type="cellIs" dxfId="17456" priority="65" operator="greaterThan">
      <formula>$G$53</formula>
    </cfRule>
  </conditionalFormatting>
  <conditionalFormatting sqref="AQ10">
    <cfRule type="cellIs" dxfId="17455" priority="41" operator="greaterThan">
      <formula>$E$10</formula>
    </cfRule>
  </conditionalFormatting>
  <conditionalFormatting sqref="AQ11">
    <cfRule type="cellIs" dxfId="17454" priority="40" operator="greaterThan">
      <formula>$E$11</formula>
    </cfRule>
  </conditionalFormatting>
  <conditionalFormatting sqref="AQ12">
    <cfRule type="cellIs" dxfId="17453" priority="39" operator="greaterThan">
      <formula>$E$12</formula>
    </cfRule>
  </conditionalFormatting>
  <conditionalFormatting sqref="AQ13">
    <cfRule type="cellIs" dxfId="17452" priority="37" operator="greaterThan">
      <formula>$E$13</formula>
    </cfRule>
    <cfRule type="cellIs" dxfId="17451" priority="38" operator="greaterThan">
      <formula>$G$13</formula>
    </cfRule>
  </conditionalFormatting>
  <conditionalFormatting sqref="AQ14">
    <cfRule type="cellIs" dxfId="17450" priority="35" operator="greaterThan">
      <formula>$E$14</formula>
    </cfRule>
    <cfRule type="cellIs" dxfId="17449" priority="36" operator="greaterThan">
      <formula>$G$14</formula>
    </cfRule>
  </conditionalFormatting>
  <conditionalFormatting sqref="AQ15">
    <cfRule type="cellIs" dxfId="17448" priority="34" operator="greaterThan">
      <formula>$E$15</formula>
    </cfRule>
  </conditionalFormatting>
  <conditionalFormatting sqref="AQ16">
    <cfRule type="cellIs" dxfId="17447" priority="33" operator="greaterThan">
      <formula>$E$16</formula>
    </cfRule>
  </conditionalFormatting>
  <conditionalFormatting sqref="AQ16">
    <cfRule type="cellIs" dxfId="17446" priority="32" operator="greaterThan">
      <formula>$G$16</formula>
    </cfRule>
  </conditionalFormatting>
  <conditionalFormatting sqref="AQ17">
    <cfRule type="cellIs" dxfId="17445" priority="30" operator="greaterThan">
      <formula>$E$17</formula>
    </cfRule>
  </conditionalFormatting>
  <conditionalFormatting sqref="AQ17">
    <cfRule type="cellIs" dxfId="17444" priority="31" operator="greaterThan">
      <formula>$G$17</formula>
    </cfRule>
  </conditionalFormatting>
  <conditionalFormatting sqref="AQ19">
    <cfRule type="cellIs" dxfId="17443" priority="29" operator="greaterThan">
      <formula>$E$19</formula>
    </cfRule>
  </conditionalFormatting>
  <conditionalFormatting sqref="AQ20">
    <cfRule type="cellIs" dxfId="17442" priority="27" operator="greaterThan">
      <formula>$E$20</formula>
    </cfRule>
    <cfRule type="cellIs" dxfId="17441" priority="28" operator="greaterThan">
      <formula>$G$20</formula>
    </cfRule>
  </conditionalFormatting>
  <conditionalFormatting sqref="AQ21">
    <cfRule type="cellIs" dxfId="17440" priority="25" operator="greaterThan">
      <formula>$E$21</formula>
    </cfRule>
    <cfRule type="cellIs" dxfId="17439" priority="26" operator="greaterThan">
      <formula>$G$21</formula>
    </cfRule>
  </conditionalFormatting>
  <conditionalFormatting sqref="AQ22">
    <cfRule type="cellIs" dxfId="17438" priority="23" operator="greaterThan">
      <formula>$E$22</formula>
    </cfRule>
    <cfRule type="cellIs" dxfId="17437" priority="24" operator="greaterThan">
      <formula>$G$22</formula>
    </cfRule>
  </conditionalFormatting>
  <conditionalFormatting sqref="AQ23">
    <cfRule type="cellIs" dxfId="17436" priority="22" operator="greaterThan">
      <formula>$E$23</formula>
    </cfRule>
  </conditionalFormatting>
  <conditionalFormatting sqref="AQ9">
    <cfRule type="cellIs" dxfId="17435" priority="21" operator="greaterThan">
      <formula>$E$9</formula>
    </cfRule>
  </conditionalFormatting>
  <conditionalFormatting sqref="AQ18">
    <cfRule type="cellIs" dxfId="17434" priority="17" operator="lessThan">
      <formula>$AS$18</formula>
    </cfRule>
    <cfRule type="cellIs" dxfId="17433" priority="18" operator="greaterThan">
      <formula>$AT$18</formula>
    </cfRule>
    <cfRule type="cellIs" dxfId="17432" priority="19" operator="lessThan">
      <formula>$AQ$18</formula>
    </cfRule>
    <cfRule type="cellIs" dxfId="17431" priority="20" operator="greaterThan">
      <formula>$AR$18</formula>
    </cfRule>
  </conditionalFormatting>
  <conditionalFormatting sqref="M43 H43">
    <cfRule type="cellIs" dxfId="17430" priority="16" operator="greaterThan">
      <formula>$G$43</formula>
    </cfRule>
  </conditionalFormatting>
  <conditionalFormatting sqref="M45 H45">
    <cfRule type="cellIs" dxfId="17429" priority="15" operator="greaterThan">
      <formula>$F$45</formula>
    </cfRule>
  </conditionalFormatting>
  <conditionalFormatting sqref="M46 H46">
    <cfRule type="cellIs" dxfId="17428" priority="14" operator="greaterThan">
      <formula>$G$46</formula>
    </cfRule>
  </conditionalFormatting>
  <conditionalFormatting sqref="AL43 AG43 AB43 W43">
    <cfRule type="cellIs" dxfId="17427" priority="13" operator="greaterThan">
      <formula>$G$43</formula>
    </cfRule>
  </conditionalFormatting>
  <conditionalFormatting sqref="AL45 AG45 AB45 W45">
    <cfRule type="cellIs" dxfId="17426" priority="12" operator="greaterThan">
      <formula>$F$45</formula>
    </cfRule>
  </conditionalFormatting>
  <conditionalFormatting sqref="AL46 AG46 AB46 W46">
    <cfRule type="cellIs" dxfId="17425" priority="11" operator="greaterThan">
      <formula>$G$46</formula>
    </cfRule>
  </conditionalFormatting>
  <conditionalFormatting sqref="AV43">
    <cfRule type="cellIs" dxfId="17424" priority="10" operator="greaterThan">
      <formula>$G$43</formula>
    </cfRule>
  </conditionalFormatting>
  <conditionalFormatting sqref="AV45 AQ45">
    <cfRule type="cellIs" dxfId="17423" priority="9" operator="greaterThan">
      <formula>$F$45</formula>
    </cfRule>
  </conditionalFormatting>
  <conditionalFormatting sqref="AV46 AQ46">
    <cfRule type="cellIs" dxfId="17422" priority="8" operator="greaterThan">
      <formula>$G$46</formula>
    </cfRule>
  </conditionalFormatting>
  <conditionalFormatting sqref="AQ26">
    <cfRule type="cellIs" dxfId="17421" priority="7" operator="greaterThan">
      <formula>$E$9</formula>
    </cfRule>
  </conditionalFormatting>
  <conditionalFormatting sqref="AQ44">
    <cfRule type="cellIs" dxfId="17420" priority="6" operator="greaterThan">
      <formula>$E$9</formula>
    </cfRule>
  </conditionalFormatting>
  <conditionalFormatting sqref="AQ49">
    <cfRule type="cellIs" dxfId="17419" priority="5" operator="greaterThan">
      <formula>$E$9</formula>
    </cfRule>
  </conditionalFormatting>
  <conditionalFormatting sqref="AB89">
    <cfRule type="cellIs" dxfId="17418" priority="1" operator="greaterThan">
      <formula>$E$89</formula>
    </cfRule>
    <cfRule type="cellIs" dxfId="17417" priority="2" operator="greaterThan">
      <formula>$G$89</formula>
    </cfRule>
    <cfRule type="cellIs" dxfId="17416" priority="3" operator="greaterThan">
      <formula>$F$89</formula>
    </cfRule>
  </conditionalFormatting>
  <printOptions horizontalCentered="1"/>
  <pageMargins left="1" right="1" top="0.6" bottom="0.6" header="0.3" footer="0.3"/>
  <pageSetup paperSize="17" scale="70" orientation="landscape" r:id="rId1"/>
  <headerFooter>
    <oddFooter>&amp;L&amp;8&amp;Z&amp;F&amp;RPage &amp;P of &amp;N</oddFooter>
  </headerFooter>
  <rowBreaks count="1" manualBreakCount="1">
    <brk id="46" max="5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D1048558"/>
  <sheetViews>
    <sheetView view="pageBreakPreview" topLeftCell="A4" zoomScale="115" zoomScaleNormal="145" zoomScaleSheetLayoutView="115" workbookViewId="0">
      <pane xSplit="7965" ySplit="1410" topLeftCell="G67" activePane="bottomLeft"/>
      <selection activeCell="AE62" sqref="AE62"/>
      <selection pane="topRight" activeCell="K6" sqref="K1:AP1048576"/>
      <selection pane="bottomLeft" activeCell="A72" sqref="A72:XFD72"/>
      <selection pane="bottomRight" activeCell="AP36" sqref="AP36"/>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236</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42892</v>
      </c>
      <c r="I6" s="219" t="s">
        <v>15</v>
      </c>
      <c r="J6" s="219" t="s">
        <v>16</v>
      </c>
      <c r="K6" s="219" t="s">
        <v>190</v>
      </c>
      <c r="L6" s="220" t="s">
        <v>191</v>
      </c>
      <c r="M6" s="218">
        <v>42892</v>
      </c>
      <c r="N6" s="219" t="s">
        <v>15</v>
      </c>
      <c r="O6" s="219" t="s">
        <v>16</v>
      </c>
      <c r="P6" s="219" t="s">
        <v>190</v>
      </c>
      <c r="Q6" s="220" t="s">
        <v>191</v>
      </c>
      <c r="R6" s="218">
        <v>42892</v>
      </c>
      <c r="S6" s="219" t="s">
        <v>15</v>
      </c>
      <c r="T6" s="219" t="s">
        <v>16</v>
      </c>
      <c r="U6" s="219" t="s">
        <v>190</v>
      </c>
      <c r="V6" s="220" t="s">
        <v>191</v>
      </c>
      <c r="W6" s="218">
        <v>42893</v>
      </c>
      <c r="X6" s="219" t="s">
        <v>15</v>
      </c>
      <c r="Y6" s="219" t="s">
        <v>16</v>
      </c>
      <c r="Z6" s="219" t="s">
        <v>190</v>
      </c>
      <c r="AA6" s="220" t="s">
        <v>191</v>
      </c>
      <c r="AB6" s="218">
        <v>42892</v>
      </c>
      <c r="AC6" s="219" t="s">
        <v>15</v>
      </c>
      <c r="AD6" s="219" t="s">
        <v>16</v>
      </c>
      <c r="AE6" s="219" t="s">
        <v>190</v>
      </c>
      <c r="AF6" s="220" t="s">
        <v>191</v>
      </c>
      <c r="AG6" s="218"/>
      <c r="AH6" s="219" t="s">
        <v>15</v>
      </c>
      <c r="AI6" s="219" t="s">
        <v>16</v>
      </c>
      <c r="AJ6" s="219" t="s">
        <v>190</v>
      </c>
      <c r="AK6" s="220" t="s">
        <v>191</v>
      </c>
      <c r="AL6" s="218">
        <v>42893</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3"/>
    </row>
    <row r="8" spans="1:47" s="214" customFormat="1" ht="15" customHeight="1" x14ac:dyDescent="0.25">
      <c r="A8" s="221" t="s">
        <v>20</v>
      </c>
      <c r="B8" s="222" t="s">
        <v>21</v>
      </c>
      <c r="C8" s="223"/>
      <c r="D8" s="223"/>
      <c r="E8" s="324">
        <v>39.973700000000001</v>
      </c>
      <c r="F8" s="224" t="s">
        <v>22</v>
      </c>
      <c r="G8" s="225" t="s">
        <v>22</v>
      </c>
      <c r="H8" s="226">
        <v>68</v>
      </c>
      <c r="I8" s="223"/>
      <c r="J8" s="223"/>
      <c r="K8" s="223"/>
      <c r="L8" s="227"/>
      <c r="M8" s="226">
        <v>130</v>
      </c>
      <c r="N8" s="223"/>
      <c r="O8" s="223"/>
      <c r="P8" s="223"/>
      <c r="Q8" s="227"/>
      <c r="R8" s="226">
        <v>130</v>
      </c>
      <c r="S8" s="223"/>
      <c r="T8" s="223"/>
      <c r="U8" s="223"/>
      <c r="V8" s="227"/>
      <c r="W8" s="226">
        <v>460</v>
      </c>
      <c r="X8" s="223"/>
      <c r="Y8" s="223"/>
      <c r="Z8" s="223"/>
      <c r="AA8" s="227"/>
      <c r="AB8" s="226">
        <v>42</v>
      </c>
      <c r="AC8" s="223"/>
      <c r="AD8" s="223"/>
      <c r="AE8" s="223" t="s">
        <v>233</v>
      </c>
      <c r="AF8" s="227" t="s">
        <v>247</v>
      </c>
      <c r="AG8" s="504" t="s">
        <v>205</v>
      </c>
      <c r="AH8" s="505"/>
      <c r="AI8" s="505"/>
      <c r="AJ8" s="505"/>
      <c r="AK8" s="506"/>
      <c r="AL8" s="226">
        <v>18</v>
      </c>
      <c r="AM8" s="223"/>
      <c r="AN8" s="223"/>
      <c r="AO8" s="223"/>
      <c r="AP8" s="227"/>
      <c r="AU8" s="20" t="s">
        <v>20</v>
      </c>
    </row>
    <row r="9" spans="1:47" s="214" customFormat="1" x14ac:dyDescent="0.25">
      <c r="A9" s="228" t="s">
        <v>23</v>
      </c>
      <c r="B9" s="222" t="s">
        <v>24</v>
      </c>
      <c r="C9" s="229"/>
      <c r="D9" s="229"/>
      <c r="E9" s="325">
        <v>0.12</v>
      </c>
      <c r="F9" s="230" t="s">
        <v>22</v>
      </c>
      <c r="G9" s="231" t="s">
        <v>22</v>
      </c>
      <c r="H9" s="232">
        <v>5.0000000000000001E-3</v>
      </c>
      <c r="I9" s="229" t="s">
        <v>25</v>
      </c>
      <c r="J9" s="229"/>
      <c r="K9" s="223"/>
      <c r="L9" s="233" t="s">
        <v>246</v>
      </c>
      <c r="M9" s="232">
        <v>0.33600000000000002</v>
      </c>
      <c r="N9" s="229"/>
      <c r="O9" s="229"/>
      <c r="P9" s="229" t="s">
        <v>15</v>
      </c>
      <c r="Q9" s="233" t="s">
        <v>247</v>
      </c>
      <c r="R9" s="237">
        <v>1.3</v>
      </c>
      <c r="S9" s="229"/>
      <c r="T9" s="229"/>
      <c r="U9" s="229"/>
      <c r="V9" s="233"/>
      <c r="W9" s="237">
        <v>42.2</v>
      </c>
      <c r="X9" s="229"/>
      <c r="Y9" s="229"/>
      <c r="Z9" s="229"/>
      <c r="AA9" s="233"/>
      <c r="AB9" s="232">
        <v>5.0000000000000001E-3</v>
      </c>
      <c r="AC9" s="229" t="s">
        <v>25</v>
      </c>
      <c r="AD9" s="229"/>
      <c r="AE9" s="229"/>
      <c r="AF9" s="233"/>
      <c r="AG9" s="301"/>
      <c r="AH9" s="298"/>
      <c r="AI9" s="298"/>
      <c r="AJ9" s="298"/>
      <c r="AK9" s="299"/>
      <c r="AL9" s="234">
        <v>0.02</v>
      </c>
      <c r="AM9" s="229"/>
      <c r="AN9" s="229"/>
      <c r="AO9" s="229"/>
      <c r="AP9" s="233"/>
      <c r="AU9" s="33" t="s">
        <v>23</v>
      </c>
    </row>
    <row r="10" spans="1:47" s="214" customFormat="1" x14ac:dyDescent="0.25">
      <c r="A10" s="228" t="s">
        <v>26</v>
      </c>
      <c r="B10" s="222" t="s">
        <v>24</v>
      </c>
      <c r="C10" s="223"/>
      <c r="D10" s="223"/>
      <c r="E10" s="326">
        <v>92</v>
      </c>
      <c r="F10" s="235" t="s">
        <v>22</v>
      </c>
      <c r="G10" s="231" t="s">
        <v>22</v>
      </c>
      <c r="H10" s="236">
        <v>68</v>
      </c>
      <c r="I10" s="229"/>
      <c r="J10" s="229"/>
      <c r="K10" s="229"/>
      <c r="L10" s="233"/>
      <c r="M10" s="236">
        <v>130</v>
      </c>
      <c r="N10" s="229"/>
      <c r="O10" s="229"/>
      <c r="P10" s="229"/>
      <c r="Q10" s="233"/>
      <c r="R10" s="236">
        <v>130</v>
      </c>
      <c r="S10" s="229"/>
      <c r="T10" s="229"/>
      <c r="U10" s="229"/>
      <c r="V10" s="233"/>
      <c r="W10" s="236">
        <v>460</v>
      </c>
      <c r="X10" s="229"/>
      <c r="Y10" s="229"/>
      <c r="Z10" s="229"/>
      <c r="AA10" s="233"/>
      <c r="AB10" s="236">
        <v>42</v>
      </c>
      <c r="AC10" s="229"/>
      <c r="AD10" s="229"/>
      <c r="AE10" s="223" t="s">
        <v>233</v>
      </c>
      <c r="AF10" s="233" t="s">
        <v>247</v>
      </c>
      <c r="AG10" s="297"/>
      <c r="AH10" s="298"/>
      <c r="AI10" s="298"/>
      <c r="AJ10" s="298"/>
      <c r="AK10" s="299"/>
      <c r="AL10" s="236">
        <v>18</v>
      </c>
      <c r="AM10" s="229"/>
      <c r="AN10" s="229"/>
      <c r="AO10" s="229"/>
      <c r="AP10" s="233"/>
      <c r="AU10" s="33" t="s">
        <v>26</v>
      </c>
    </row>
    <row r="11" spans="1:47" s="214" customFormat="1" x14ac:dyDescent="0.25">
      <c r="A11" s="228" t="s">
        <v>27</v>
      </c>
      <c r="B11" s="222" t="s">
        <v>21</v>
      </c>
      <c r="C11" s="229"/>
      <c r="D11" s="229"/>
      <c r="E11" s="325">
        <v>19.944199999999999</v>
      </c>
      <c r="F11" s="230" t="s">
        <v>22</v>
      </c>
      <c r="G11" s="231" t="s">
        <v>22</v>
      </c>
      <c r="H11" s="234">
        <v>9.2100000000000009</v>
      </c>
      <c r="I11" s="229"/>
      <c r="J11" s="229"/>
      <c r="K11" s="229"/>
      <c r="L11" s="233"/>
      <c r="M11" s="237">
        <v>9.3000000000000007</v>
      </c>
      <c r="N11" s="229"/>
      <c r="O11" s="229"/>
      <c r="P11" s="229"/>
      <c r="Q11" s="233"/>
      <c r="R11" s="237">
        <v>22.8</v>
      </c>
      <c r="S11" s="229"/>
      <c r="T11" s="229"/>
      <c r="U11" s="229" t="s">
        <v>233</v>
      </c>
      <c r="V11" s="233" t="s">
        <v>247</v>
      </c>
      <c r="W11" s="237">
        <v>69.900000000000006</v>
      </c>
      <c r="X11" s="229"/>
      <c r="Y11" s="229"/>
      <c r="Z11" s="229"/>
      <c r="AA11" s="233"/>
      <c r="AB11" s="234">
        <v>7.76</v>
      </c>
      <c r="AC11" s="229"/>
      <c r="AD11" s="229"/>
      <c r="AE11" s="223" t="s">
        <v>233</v>
      </c>
      <c r="AF11" s="233" t="s">
        <v>247</v>
      </c>
      <c r="AG11" s="300"/>
      <c r="AH11" s="298"/>
      <c r="AI11" s="298"/>
      <c r="AJ11" s="298"/>
      <c r="AK11" s="299"/>
      <c r="AL11" s="234">
        <v>5.24</v>
      </c>
      <c r="AM11" s="229"/>
      <c r="AN11" s="229"/>
      <c r="AO11" s="229"/>
      <c r="AP11" s="233"/>
      <c r="AU11" s="33" t="s">
        <v>27</v>
      </c>
    </row>
    <row r="12" spans="1:47" s="214" customFormat="1" x14ac:dyDescent="0.25">
      <c r="A12" s="238" t="s">
        <v>28</v>
      </c>
      <c r="B12" s="222" t="s">
        <v>24</v>
      </c>
      <c r="C12" s="229"/>
      <c r="D12" s="229"/>
      <c r="E12" s="325">
        <v>32</v>
      </c>
      <c r="F12" s="230" t="s">
        <v>22</v>
      </c>
      <c r="G12" s="231" t="s">
        <v>22</v>
      </c>
      <c r="H12" s="236">
        <v>10</v>
      </c>
      <c r="I12" s="229" t="s">
        <v>25</v>
      </c>
      <c r="J12" s="229"/>
      <c r="K12" s="229"/>
      <c r="L12" s="233"/>
      <c r="M12" s="236">
        <v>19</v>
      </c>
      <c r="N12" s="229"/>
      <c r="O12" s="229"/>
      <c r="P12" s="229"/>
      <c r="Q12" s="233"/>
      <c r="R12" s="236">
        <v>19</v>
      </c>
      <c r="S12" s="229"/>
      <c r="T12" s="229"/>
      <c r="U12" s="229"/>
      <c r="V12" s="233"/>
      <c r="W12" s="236">
        <v>26</v>
      </c>
      <c r="X12" s="229"/>
      <c r="Y12" s="229"/>
      <c r="Z12" s="229"/>
      <c r="AA12" s="233"/>
      <c r="AB12" s="236">
        <v>10</v>
      </c>
      <c r="AC12" s="229" t="s">
        <v>25</v>
      </c>
      <c r="AD12" s="229"/>
      <c r="AE12" s="229"/>
      <c r="AF12" s="233"/>
      <c r="AG12" s="297"/>
      <c r="AH12" s="298"/>
      <c r="AI12" s="298"/>
      <c r="AJ12" s="298"/>
      <c r="AK12" s="299"/>
      <c r="AL12" s="236">
        <v>10</v>
      </c>
      <c r="AM12" s="229" t="s">
        <v>25</v>
      </c>
      <c r="AN12" s="229"/>
      <c r="AO12" s="229"/>
      <c r="AP12" s="233"/>
      <c r="AU12" s="50" t="s">
        <v>28</v>
      </c>
    </row>
    <row r="13" spans="1:47" s="214" customFormat="1" x14ac:dyDescent="0.25">
      <c r="A13" s="228" t="s">
        <v>29</v>
      </c>
      <c r="B13" s="222" t="s">
        <v>30</v>
      </c>
      <c r="C13" s="229"/>
      <c r="D13" s="229"/>
      <c r="E13" s="325">
        <v>53.914999999999999</v>
      </c>
      <c r="F13" s="239">
        <v>250</v>
      </c>
      <c r="G13" s="231">
        <v>250</v>
      </c>
      <c r="H13" s="237">
        <v>7.5</v>
      </c>
      <c r="I13" s="229"/>
      <c r="J13" s="229"/>
      <c r="K13" s="229"/>
      <c r="L13" s="233"/>
      <c r="M13" s="237">
        <v>3</v>
      </c>
      <c r="N13" s="229"/>
      <c r="O13" s="229"/>
      <c r="P13" s="229"/>
      <c r="Q13" s="233"/>
      <c r="R13" s="237">
        <v>5.5</v>
      </c>
      <c r="S13" s="229"/>
      <c r="T13" s="229"/>
      <c r="U13" s="229"/>
      <c r="V13" s="233"/>
      <c r="W13" s="237">
        <v>33.4</v>
      </c>
      <c r="X13" s="229"/>
      <c r="Y13" s="229"/>
      <c r="Z13" s="229"/>
      <c r="AA13" s="233"/>
      <c r="AB13" s="237">
        <v>5.4</v>
      </c>
      <c r="AC13" s="229"/>
      <c r="AD13" s="229"/>
      <c r="AE13" s="229"/>
      <c r="AF13" s="233"/>
      <c r="AG13" s="300"/>
      <c r="AH13" s="298"/>
      <c r="AI13" s="298"/>
      <c r="AJ13" s="298"/>
      <c r="AK13" s="299"/>
      <c r="AL13" s="237">
        <v>3.6</v>
      </c>
      <c r="AM13" s="229"/>
      <c r="AN13" s="229"/>
      <c r="AO13" s="229"/>
      <c r="AP13" s="233"/>
      <c r="AU13" s="33" t="s">
        <v>29</v>
      </c>
    </row>
    <row r="14" spans="1:47" s="214" customFormat="1" x14ac:dyDescent="0.25">
      <c r="A14" s="228" t="s">
        <v>31</v>
      </c>
      <c r="B14" s="222" t="s">
        <v>30</v>
      </c>
      <c r="C14" s="223"/>
      <c r="D14" s="223"/>
      <c r="E14" s="325">
        <v>487.45010000000002</v>
      </c>
      <c r="F14" s="230" t="s">
        <v>22</v>
      </c>
      <c r="G14" s="240">
        <v>700</v>
      </c>
      <c r="H14" s="236">
        <v>170</v>
      </c>
      <c r="I14" s="229"/>
      <c r="J14" s="229"/>
      <c r="K14" s="229"/>
      <c r="L14" s="233"/>
      <c r="M14" s="236">
        <v>110</v>
      </c>
      <c r="N14" s="229"/>
      <c r="O14" s="229"/>
      <c r="P14" s="229"/>
      <c r="Q14" s="233"/>
      <c r="R14" s="236">
        <v>260</v>
      </c>
      <c r="S14" s="229"/>
      <c r="T14" s="229"/>
      <c r="U14" s="229"/>
      <c r="V14" s="233"/>
      <c r="W14" s="236">
        <v>1000</v>
      </c>
      <c r="X14" s="229"/>
      <c r="Y14" s="229"/>
      <c r="Z14" s="229"/>
      <c r="AA14" s="233"/>
      <c r="AB14" s="236">
        <v>120</v>
      </c>
      <c r="AC14" s="229"/>
      <c r="AD14" s="229"/>
      <c r="AE14" s="229"/>
      <c r="AF14" s="233"/>
      <c r="AG14" s="297"/>
      <c r="AH14" s="298"/>
      <c r="AI14" s="298"/>
      <c r="AJ14" s="298"/>
      <c r="AK14" s="299"/>
      <c r="AL14" s="236">
        <v>96</v>
      </c>
      <c r="AM14" s="229"/>
      <c r="AN14" s="229"/>
      <c r="AO14" s="229"/>
      <c r="AP14" s="233"/>
      <c r="AU14" s="33" t="s">
        <v>31</v>
      </c>
    </row>
    <row r="15" spans="1:47" s="214" customFormat="1" x14ac:dyDescent="0.25">
      <c r="A15" s="228" t="s">
        <v>32</v>
      </c>
      <c r="B15" s="222" t="s">
        <v>21</v>
      </c>
      <c r="C15" s="229"/>
      <c r="D15" s="229"/>
      <c r="E15" s="325">
        <v>7.0320999999999998</v>
      </c>
      <c r="F15" s="230" t="s">
        <v>22</v>
      </c>
      <c r="G15" s="231" t="s">
        <v>22</v>
      </c>
      <c r="H15" s="234">
        <v>8.15</v>
      </c>
      <c r="I15" s="229"/>
      <c r="J15" s="229"/>
      <c r="K15" s="229"/>
      <c r="L15" s="233"/>
      <c r="M15" s="234">
        <v>2.88</v>
      </c>
      <c r="N15" s="229"/>
      <c r="O15" s="229"/>
      <c r="P15" s="229"/>
      <c r="Q15" s="233"/>
      <c r="R15" s="236">
        <v>11</v>
      </c>
      <c r="S15" s="229"/>
      <c r="T15" s="229"/>
      <c r="U15" s="229"/>
      <c r="V15" s="233"/>
      <c r="W15" s="237">
        <v>16.899999999999999</v>
      </c>
      <c r="X15" s="229"/>
      <c r="Y15" s="229"/>
      <c r="Z15" s="229" t="s">
        <v>15</v>
      </c>
      <c r="AA15" s="233" t="s">
        <v>247</v>
      </c>
      <c r="AB15" s="234">
        <v>4.09</v>
      </c>
      <c r="AC15" s="229"/>
      <c r="AD15" s="229"/>
      <c r="AE15" s="223" t="s">
        <v>233</v>
      </c>
      <c r="AF15" s="233" t="s">
        <v>247</v>
      </c>
      <c r="AG15" s="300"/>
      <c r="AH15" s="298"/>
      <c r="AI15" s="298"/>
      <c r="AJ15" s="298"/>
      <c r="AK15" s="299"/>
      <c r="AL15" s="234">
        <v>2.68</v>
      </c>
      <c r="AM15" s="229"/>
      <c r="AN15" s="229"/>
      <c r="AO15" s="229"/>
      <c r="AP15" s="233"/>
      <c r="AU15" s="33" t="s">
        <v>32</v>
      </c>
    </row>
    <row r="16" spans="1:47" s="214" customFormat="1" x14ac:dyDescent="0.25">
      <c r="A16" s="228" t="s">
        <v>33</v>
      </c>
      <c r="B16" s="222" t="s">
        <v>30</v>
      </c>
      <c r="C16" s="229"/>
      <c r="D16" s="229"/>
      <c r="E16" s="325">
        <v>31.852599999999999</v>
      </c>
      <c r="F16" s="239">
        <v>10</v>
      </c>
      <c r="G16" s="240">
        <v>10</v>
      </c>
      <c r="H16" s="234">
        <v>0.25</v>
      </c>
      <c r="I16" s="229"/>
      <c r="J16" s="229"/>
      <c r="K16" s="229"/>
      <c r="L16" s="233"/>
      <c r="M16" s="232">
        <v>2.7E-2</v>
      </c>
      <c r="N16" s="229"/>
      <c r="O16" s="229"/>
      <c r="P16" s="229"/>
      <c r="Q16" s="233"/>
      <c r="R16" s="232">
        <v>1.4999999999999999E-2</v>
      </c>
      <c r="S16" s="229"/>
      <c r="T16" s="229"/>
      <c r="U16" s="229"/>
      <c r="V16" s="233"/>
      <c r="W16" s="234">
        <v>0.59</v>
      </c>
      <c r="X16" s="229"/>
      <c r="Y16" s="229"/>
      <c r="Z16" s="229"/>
      <c r="AA16" s="233"/>
      <c r="AB16" s="234">
        <v>0.83</v>
      </c>
      <c r="AC16" s="229"/>
      <c r="AD16" s="229"/>
      <c r="AE16" s="229"/>
      <c r="AF16" s="233"/>
      <c r="AG16" s="300"/>
      <c r="AH16" s="298"/>
      <c r="AI16" s="298"/>
      <c r="AJ16" s="298"/>
      <c r="AK16" s="299"/>
      <c r="AL16" s="237">
        <v>1.8</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232">
        <v>4.0000000000000001E-3</v>
      </c>
      <c r="I17" s="229"/>
      <c r="J17" s="229"/>
      <c r="K17" s="229"/>
      <c r="L17" s="233"/>
      <c r="M17" s="232">
        <v>1E-3</v>
      </c>
      <c r="N17" s="229"/>
      <c r="O17" s="229"/>
      <c r="P17" s="229"/>
      <c r="Q17" s="233"/>
      <c r="R17" s="232">
        <v>6.0000000000000001E-3</v>
      </c>
      <c r="S17" s="229"/>
      <c r="T17" s="229"/>
      <c r="U17" s="229"/>
      <c r="V17" s="233"/>
      <c r="W17" s="232">
        <v>1E-3</v>
      </c>
      <c r="X17" s="229"/>
      <c r="Y17" s="229"/>
      <c r="Z17" s="229"/>
      <c r="AA17" s="233"/>
      <c r="AB17" s="232">
        <v>7.0000000000000001E-3</v>
      </c>
      <c r="AC17" s="229"/>
      <c r="AD17" s="229"/>
      <c r="AE17" s="229"/>
      <c r="AF17" s="233"/>
      <c r="AG17" s="301"/>
      <c r="AH17" s="298"/>
      <c r="AI17" s="298"/>
      <c r="AJ17" s="298"/>
      <c r="AK17" s="299"/>
      <c r="AL17" s="232">
        <v>5.0000000000000001E-3</v>
      </c>
      <c r="AM17" s="229"/>
      <c r="AN17" s="229"/>
      <c r="AO17" s="229"/>
      <c r="AP17" s="233"/>
      <c r="AU17" s="33" t="s">
        <v>34</v>
      </c>
    </row>
    <row r="18" spans="1:47" s="214" customFormat="1" x14ac:dyDescent="0.25">
      <c r="A18" s="228" t="s">
        <v>35</v>
      </c>
      <c r="B18" s="222" t="s">
        <v>24</v>
      </c>
      <c r="C18" s="229"/>
      <c r="D18" s="229"/>
      <c r="E18" s="325" t="s">
        <v>218</v>
      </c>
      <c r="F18" s="239" t="s">
        <v>37</v>
      </c>
      <c r="G18" s="240" t="s">
        <v>37</v>
      </c>
      <c r="H18" s="234">
        <v>6.94</v>
      </c>
      <c r="I18" s="229"/>
      <c r="J18" s="229"/>
      <c r="K18" s="229"/>
      <c r="L18" s="233" t="s">
        <v>246</v>
      </c>
      <c r="M18" s="234">
        <v>6.15</v>
      </c>
      <c r="N18" s="229"/>
      <c r="O18" s="229"/>
      <c r="P18" s="229" t="s">
        <v>15</v>
      </c>
      <c r="Q18" s="233" t="s">
        <v>247</v>
      </c>
      <c r="R18" s="234">
        <v>6.15</v>
      </c>
      <c r="S18" s="229"/>
      <c r="T18" s="229"/>
      <c r="U18" s="229"/>
      <c r="V18" s="233"/>
      <c r="W18" s="234">
        <v>6.54</v>
      </c>
      <c r="X18" s="229"/>
      <c r="Y18" s="229"/>
      <c r="Z18" s="229"/>
      <c r="AA18" s="233"/>
      <c r="AB18" s="234">
        <v>6.36</v>
      </c>
      <c r="AC18" s="229"/>
      <c r="AD18" s="229"/>
      <c r="AE18" s="229"/>
      <c r="AF18" s="233"/>
      <c r="AG18" s="300"/>
      <c r="AH18" s="298"/>
      <c r="AI18" s="298"/>
      <c r="AJ18" s="298"/>
      <c r="AK18" s="299"/>
      <c r="AL18" s="234">
        <v>5.34</v>
      </c>
      <c r="AM18" s="229"/>
      <c r="AN18" s="229"/>
      <c r="AO18" s="229"/>
      <c r="AP18" s="233"/>
      <c r="AQ18" s="340">
        <v>6.5</v>
      </c>
      <c r="AR18" s="341">
        <v>8.5</v>
      </c>
      <c r="AS18" s="341">
        <v>4.9000000000000004</v>
      </c>
      <c r="AT18" s="340">
        <v>7.4</v>
      </c>
      <c r="AU18" s="33" t="s">
        <v>35</v>
      </c>
    </row>
    <row r="19" spans="1:47" s="214" customFormat="1" x14ac:dyDescent="0.25">
      <c r="A19" s="228" t="s">
        <v>38</v>
      </c>
      <c r="B19" s="222" t="s">
        <v>24</v>
      </c>
      <c r="C19" s="229"/>
      <c r="D19" s="229"/>
      <c r="E19" s="325">
        <v>4.9400000000000004</v>
      </c>
      <c r="F19" s="230" t="s">
        <v>22</v>
      </c>
      <c r="G19" s="231" t="s">
        <v>22</v>
      </c>
      <c r="H19" s="234">
        <v>0.66</v>
      </c>
      <c r="I19" s="229"/>
      <c r="J19" s="229"/>
      <c r="K19" s="229"/>
      <c r="L19" s="233"/>
      <c r="M19" s="234">
        <v>1.26</v>
      </c>
      <c r="N19" s="229"/>
      <c r="O19" s="229"/>
      <c r="P19" s="229"/>
      <c r="Q19" s="233"/>
      <c r="R19" s="234">
        <v>4.72</v>
      </c>
      <c r="S19" s="229"/>
      <c r="T19" s="229"/>
      <c r="U19" s="229"/>
      <c r="V19" s="233"/>
      <c r="W19" s="236">
        <v>39</v>
      </c>
      <c r="X19" s="229"/>
      <c r="Y19" s="229"/>
      <c r="Z19" s="229"/>
      <c r="AA19" s="233"/>
      <c r="AB19" s="234">
        <v>0.41</v>
      </c>
      <c r="AC19" s="229"/>
      <c r="AD19" s="229"/>
      <c r="AE19" s="229"/>
      <c r="AF19" s="233"/>
      <c r="AG19" s="300"/>
      <c r="AH19" s="298"/>
      <c r="AI19" s="298"/>
      <c r="AJ19" s="298"/>
      <c r="AK19" s="299"/>
      <c r="AL19" s="234">
        <v>0.98</v>
      </c>
      <c r="AM19" s="229"/>
      <c r="AN19" s="229"/>
      <c r="AO19" s="229"/>
      <c r="AP19" s="233"/>
      <c r="AU19" s="33" t="s">
        <v>38</v>
      </c>
    </row>
    <row r="20" spans="1:47" s="214" customFormat="1" x14ac:dyDescent="0.25">
      <c r="A20" s="228" t="s">
        <v>39</v>
      </c>
      <c r="B20" s="222" t="s">
        <v>21</v>
      </c>
      <c r="C20" s="229"/>
      <c r="D20" s="229"/>
      <c r="E20" s="325">
        <v>53.875500000000002</v>
      </c>
      <c r="F20" s="230" t="s">
        <v>22</v>
      </c>
      <c r="G20" s="240">
        <v>20</v>
      </c>
      <c r="H20" s="234">
        <v>5.61</v>
      </c>
      <c r="I20" s="229"/>
      <c r="J20" s="229"/>
      <c r="K20" s="229"/>
      <c r="L20" s="233"/>
      <c r="M20" s="234">
        <v>3.06</v>
      </c>
      <c r="N20" s="229"/>
      <c r="O20" s="229"/>
      <c r="P20" s="229"/>
      <c r="Q20" s="233"/>
      <c r="R20" s="234">
        <v>4.21</v>
      </c>
      <c r="S20" s="229"/>
      <c r="T20" s="229"/>
      <c r="U20" s="229"/>
      <c r="V20" s="233"/>
      <c r="W20" s="237">
        <v>23.4</v>
      </c>
      <c r="X20" s="229"/>
      <c r="Y20" s="229"/>
      <c r="Z20" s="229"/>
      <c r="AA20" s="233"/>
      <c r="AB20" s="234">
        <v>4.74</v>
      </c>
      <c r="AC20" s="229"/>
      <c r="AD20" s="229"/>
      <c r="AE20" s="229"/>
      <c r="AF20" s="233"/>
      <c r="AG20" s="297"/>
      <c r="AH20" s="298"/>
      <c r="AI20" s="298"/>
      <c r="AJ20" s="298"/>
      <c r="AK20" s="299"/>
      <c r="AL20" s="234">
        <v>4.8099999999999996</v>
      </c>
      <c r="AM20" s="229"/>
      <c r="AN20" s="229"/>
      <c r="AO20" s="229"/>
      <c r="AP20" s="233"/>
      <c r="AU20" s="33" t="s">
        <v>39</v>
      </c>
    </row>
    <row r="21" spans="1:47" s="214" customFormat="1" x14ac:dyDescent="0.25">
      <c r="A21" s="228" t="s">
        <v>40</v>
      </c>
      <c r="B21" s="222" t="s">
        <v>21</v>
      </c>
      <c r="C21" s="229"/>
      <c r="D21" s="229"/>
      <c r="E21" s="325">
        <v>35.982100000000003</v>
      </c>
      <c r="F21" s="239">
        <v>250</v>
      </c>
      <c r="G21" s="240">
        <v>250</v>
      </c>
      <c r="H21" s="237">
        <v>9.3000000000000007</v>
      </c>
      <c r="I21" s="229"/>
      <c r="J21" s="229"/>
      <c r="K21" s="229"/>
      <c r="L21" s="233"/>
      <c r="M21" s="237">
        <v>3.7</v>
      </c>
      <c r="N21" s="229"/>
      <c r="O21" s="229"/>
      <c r="P21" s="229"/>
      <c r="Q21" s="233"/>
      <c r="R21" s="237">
        <v>3.9</v>
      </c>
      <c r="S21" s="229"/>
      <c r="T21" s="229"/>
      <c r="U21" s="229"/>
      <c r="V21" s="233"/>
      <c r="W21" s="237">
        <v>12.2</v>
      </c>
      <c r="X21" s="229"/>
      <c r="Y21" s="229"/>
      <c r="Z21" s="229"/>
      <c r="AA21" s="233"/>
      <c r="AB21" s="237">
        <v>7.6</v>
      </c>
      <c r="AC21" s="229"/>
      <c r="AD21" s="229"/>
      <c r="AE21" s="229"/>
      <c r="AF21" s="233"/>
      <c r="AG21" s="300"/>
      <c r="AH21" s="298"/>
      <c r="AI21" s="298"/>
      <c r="AJ21" s="298"/>
      <c r="AK21" s="299"/>
      <c r="AL21" s="237">
        <v>18.899999999999999</v>
      </c>
      <c r="AM21" s="229"/>
      <c r="AN21" s="229"/>
      <c r="AO21" s="229"/>
      <c r="AP21" s="233"/>
      <c r="AU21" s="33" t="s">
        <v>40</v>
      </c>
    </row>
    <row r="22" spans="1:47" s="214" customFormat="1" x14ac:dyDescent="0.25">
      <c r="A22" s="228" t="s">
        <v>41</v>
      </c>
      <c r="B22" s="222" t="s">
        <v>30</v>
      </c>
      <c r="C22" s="229"/>
      <c r="D22" s="229"/>
      <c r="E22" s="330">
        <v>338.9264</v>
      </c>
      <c r="F22" s="242">
        <v>500</v>
      </c>
      <c r="G22" s="231">
        <v>500</v>
      </c>
      <c r="H22" s="236">
        <v>140</v>
      </c>
      <c r="I22" s="229"/>
      <c r="J22" s="229"/>
      <c r="K22" s="229"/>
      <c r="L22" s="233"/>
      <c r="M22" s="236">
        <v>97</v>
      </c>
      <c r="N22" s="229"/>
      <c r="O22" s="229"/>
      <c r="P22" s="229"/>
      <c r="Q22" s="233"/>
      <c r="R22" s="236">
        <v>180</v>
      </c>
      <c r="S22" s="229"/>
      <c r="T22" s="229"/>
      <c r="U22" s="229"/>
      <c r="V22" s="233"/>
      <c r="W22" s="236">
        <v>620</v>
      </c>
      <c r="X22" s="229"/>
      <c r="Y22" s="229"/>
      <c r="Z22" s="229"/>
      <c r="AA22" s="233"/>
      <c r="AB22" s="236">
        <v>100</v>
      </c>
      <c r="AC22" s="229"/>
      <c r="AD22" s="229"/>
      <c r="AE22" s="229"/>
      <c r="AF22" s="233"/>
      <c r="AG22" s="297"/>
      <c r="AH22" s="298"/>
      <c r="AI22" s="298"/>
      <c r="AJ22" s="298"/>
      <c r="AK22" s="299"/>
      <c r="AL22" s="236">
        <v>63</v>
      </c>
      <c r="AM22" s="229"/>
      <c r="AN22" s="229"/>
      <c r="AO22" s="229"/>
      <c r="AP22" s="233"/>
      <c r="AU22" s="33" t="s">
        <v>41</v>
      </c>
    </row>
    <row r="23" spans="1:47" s="214" customFormat="1" ht="15.75" thickBot="1" x14ac:dyDescent="0.3">
      <c r="A23" s="243" t="s">
        <v>42</v>
      </c>
      <c r="B23" s="222" t="s">
        <v>24</v>
      </c>
      <c r="C23" s="229"/>
      <c r="D23" s="244"/>
      <c r="E23" s="328">
        <v>29</v>
      </c>
      <c r="F23" s="245" t="s">
        <v>22</v>
      </c>
      <c r="G23" s="246" t="s">
        <v>22</v>
      </c>
      <c r="H23" s="338">
        <v>0.78</v>
      </c>
      <c r="I23" s="244"/>
      <c r="J23" s="244"/>
      <c r="K23" s="244"/>
      <c r="L23" s="248"/>
      <c r="M23" s="247">
        <v>5.0999999999999996</v>
      </c>
      <c r="N23" s="244"/>
      <c r="O23" s="244"/>
      <c r="P23" s="244"/>
      <c r="Q23" s="248"/>
      <c r="R23" s="247">
        <v>7.9</v>
      </c>
      <c r="S23" s="244"/>
      <c r="T23" s="244"/>
      <c r="U23" s="244"/>
      <c r="V23" s="248"/>
      <c r="W23" s="249">
        <v>10</v>
      </c>
      <c r="X23" s="244"/>
      <c r="Y23" s="244"/>
      <c r="Z23" s="244"/>
      <c r="AA23" s="248"/>
      <c r="AB23" s="247">
        <v>1.3</v>
      </c>
      <c r="AC23" s="244"/>
      <c r="AD23" s="244"/>
      <c r="AE23" s="244"/>
      <c r="AF23" s="248"/>
      <c r="AG23" s="302"/>
      <c r="AH23" s="303"/>
      <c r="AI23" s="303"/>
      <c r="AJ23" s="303"/>
      <c r="AK23" s="304"/>
      <c r="AL23" s="283">
        <v>0.98</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19">
        <v>2.0000000000000001E-4</v>
      </c>
      <c r="I25" s="251" t="s">
        <v>25</v>
      </c>
      <c r="J25" s="251"/>
      <c r="K25" s="251"/>
      <c r="L25" s="252"/>
      <c r="M25" s="253">
        <v>2.0000000000000001E-4</v>
      </c>
      <c r="N25" s="223" t="s">
        <v>25</v>
      </c>
      <c r="O25" s="223"/>
      <c r="P25" s="223"/>
      <c r="Q25" s="227"/>
      <c r="R25" s="253">
        <v>2.0000000000000001E-4</v>
      </c>
      <c r="S25" s="223" t="s">
        <v>25</v>
      </c>
      <c r="T25" s="223"/>
      <c r="U25" s="223"/>
      <c r="V25" s="227"/>
      <c r="W25" s="253">
        <v>2.0000000000000001E-4</v>
      </c>
      <c r="X25" s="223" t="s">
        <v>25</v>
      </c>
      <c r="Y25" s="223"/>
      <c r="Z25" s="223"/>
      <c r="AA25" s="227"/>
      <c r="AB25" s="253">
        <v>2.0000000000000001E-4</v>
      </c>
      <c r="AC25" s="223" t="s">
        <v>25</v>
      </c>
      <c r="AD25" s="223"/>
      <c r="AE25" s="223"/>
      <c r="AF25" s="227"/>
      <c r="AG25" s="504" t="s">
        <v>205</v>
      </c>
      <c r="AH25" s="505"/>
      <c r="AI25" s="505"/>
      <c r="AJ25" s="505"/>
      <c r="AK25" s="506"/>
      <c r="AL25" s="337">
        <v>2.0000000000000001E-4</v>
      </c>
      <c r="AM25" s="223" t="s">
        <v>25</v>
      </c>
      <c r="AN25" s="223"/>
      <c r="AO25" s="223"/>
      <c r="AP25" s="227"/>
      <c r="AU25" s="72" t="s">
        <v>45</v>
      </c>
    </row>
    <row r="26" spans="1:47" s="214" customFormat="1" x14ac:dyDescent="0.25">
      <c r="A26" s="228" t="s">
        <v>46</v>
      </c>
      <c r="B26" s="222" t="s">
        <v>24</v>
      </c>
      <c r="C26" s="229"/>
      <c r="D26" s="229"/>
      <c r="E26" s="325">
        <v>1E-3</v>
      </c>
      <c r="F26" s="239">
        <v>0.01</v>
      </c>
      <c r="G26" s="231">
        <v>5.0000000000000002E-5</v>
      </c>
      <c r="H26" s="254">
        <v>5.0299999999999997E-4</v>
      </c>
      <c r="I26" s="229"/>
      <c r="J26" s="229"/>
      <c r="K26" s="229"/>
      <c r="L26" s="233"/>
      <c r="M26" s="255">
        <v>4.5599999999999998E-3</v>
      </c>
      <c r="N26" s="229"/>
      <c r="O26" s="229"/>
      <c r="P26" s="229"/>
      <c r="Q26" s="233"/>
      <c r="R26" s="255">
        <v>7.8700000000000003E-3</v>
      </c>
      <c r="S26" s="229"/>
      <c r="T26" s="229"/>
      <c r="U26" s="229"/>
      <c r="V26" s="233"/>
      <c r="W26" s="258">
        <v>1.34E-2</v>
      </c>
      <c r="X26" s="229"/>
      <c r="Y26" s="229"/>
      <c r="Z26" s="229" t="s">
        <v>233</v>
      </c>
      <c r="AA26" s="233" t="s">
        <v>247</v>
      </c>
      <c r="AB26" s="256">
        <v>9.2999999999999997E-5</v>
      </c>
      <c r="AC26" s="229"/>
      <c r="AD26" s="229"/>
      <c r="AE26" s="229" t="s">
        <v>15</v>
      </c>
      <c r="AF26" s="233" t="s">
        <v>247</v>
      </c>
      <c r="AG26" s="305"/>
      <c r="AH26" s="298"/>
      <c r="AI26" s="298"/>
      <c r="AJ26" s="298"/>
      <c r="AK26" s="299"/>
      <c r="AL26" s="256">
        <v>4.8999999999999998E-5</v>
      </c>
      <c r="AM26" s="229"/>
      <c r="AN26" s="229"/>
      <c r="AO26" s="229"/>
      <c r="AP26" s="233"/>
      <c r="AU26" s="77" t="s">
        <v>46</v>
      </c>
    </row>
    <row r="27" spans="1:47" s="214" customFormat="1" x14ac:dyDescent="0.25">
      <c r="A27" s="228" t="s">
        <v>47</v>
      </c>
      <c r="B27" s="222" t="s">
        <v>24</v>
      </c>
      <c r="C27" s="229"/>
      <c r="D27" s="229"/>
      <c r="E27" s="325">
        <v>5.3100000000000001E-2</v>
      </c>
      <c r="F27" s="239">
        <v>2</v>
      </c>
      <c r="G27" s="231">
        <v>1</v>
      </c>
      <c r="H27" s="257">
        <v>5.1999999999999998E-3</v>
      </c>
      <c r="I27" s="229"/>
      <c r="J27" s="229"/>
      <c r="K27" s="229"/>
      <c r="L27" s="233"/>
      <c r="M27" s="258">
        <v>8.8000000000000005E-3</v>
      </c>
      <c r="N27" s="229"/>
      <c r="O27" s="229"/>
      <c r="P27" s="229"/>
      <c r="Q27" s="233"/>
      <c r="R27" s="258">
        <v>3.4299999999999997E-2</v>
      </c>
      <c r="S27" s="229"/>
      <c r="T27" s="229"/>
      <c r="U27" s="229"/>
      <c r="V27" s="233"/>
      <c r="W27" s="259">
        <v>0.81299999999999994</v>
      </c>
      <c r="X27" s="229"/>
      <c r="Y27" s="229"/>
      <c r="Z27" s="229" t="s">
        <v>233</v>
      </c>
      <c r="AA27" s="233" t="s">
        <v>247</v>
      </c>
      <c r="AB27" s="258">
        <v>3.8E-3</v>
      </c>
      <c r="AC27" s="229"/>
      <c r="AD27" s="229"/>
      <c r="AE27" s="229"/>
      <c r="AF27" s="233"/>
      <c r="AG27" s="306"/>
      <c r="AH27" s="298"/>
      <c r="AI27" s="298"/>
      <c r="AJ27" s="298"/>
      <c r="AK27" s="299"/>
      <c r="AL27" s="258">
        <v>1.23E-2</v>
      </c>
      <c r="AM27" s="229"/>
      <c r="AN27" s="229"/>
      <c r="AO27" s="229"/>
      <c r="AP27" s="233"/>
      <c r="AU27" s="77" t="s">
        <v>47</v>
      </c>
    </row>
    <row r="28" spans="1:47" s="214" customFormat="1" x14ac:dyDescent="0.25">
      <c r="A28" s="228" t="s">
        <v>48</v>
      </c>
      <c r="B28" s="222" t="s">
        <v>24</v>
      </c>
      <c r="C28" s="229"/>
      <c r="D28" s="229"/>
      <c r="E28" s="325">
        <v>4.1000000000000003E-3</v>
      </c>
      <c r="F28" s="239">
        <v>4.0000000000000001E-3</v>
      </c>
      <c r="G28" s="231">
        <v>4.0000000000000001E-3</v>
      </c>
      <c r="H28" s="257">
        <v>2.9999999999999997E-4</v>
      </c>
      <c r="I28" s="229"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258">
        <v>2.9999999999999997E-4</v>
      </c>
      <c r="AC28" s="223" t="s">
        <v>25</v>
      </c>
      <c r="AD28" s="229"/>
      <c r="AE28" s="229"/>
      <c r="AF28" s="233"/>
      <c r="AG28" s="306"/>
      <c r="AH28" s="298"/>
      <c r="AI28" s="298"/>
      <c r="AJ28" s="298"/>
      <c r="AK28" s="299"/>
      <c r="AL28" s="258">
        <v>2.9999999999999997E-4</v>
      </c>
      <c r="AM28" s="223" t="s">
        <v>25</v>
      </c>
      <c r="AN28" s="229"/>
      <c r="AO28" s="229"/>
      <c r="AP28" s="233"/>
      <c r="AU28" s="77" t="s">
        <v>48</v>
      </c>
    </row>
    <row r="29" spans="1:47" s="214" customFormat="1" x14ac:dyDescent="0.25">
      <c r="A29" s="228" t="s">
        <v>49</v>
      </c>
      <c r="B29" s="222" t="s">
        <v>24</v>
      </c>
      <c r="C29" s="229"/>
      <c r="D29" s="229"/>
      <c r="E29" s="325">
        <v>5.0000000000000001E-4</v>
      </c>
      <c r="F29" s="230">
        <v>5.0000000000000001E-3</v>
      </c>
      <c r="G29" s="231">
        <v>5.0000000000000001E-3</v>
      </c>
      <c r="H29" s="254">
        <v>2.5000000000000001E-5</v>
      </c>
      <c r="I29" s="229" t="s">
        <v>25</v>
      </c>
      <c r="J29" s="229"/>
      <c r="K29" s="229"/>
      <c r="L29" s="233"/>
      <c r="M29" s="256">
        <v>2.5000000000000001E-5</v>
      </c>
      <c r="N29" s="223" t="s">
        <v>25</v>
      </c>
      <c r="O29" s="229"/>
      <c r="P29" s="229"/>
      <c r="Q29" s="233"/>
      <c r="R29" s="256">
        <v>3.4999999999999997E-5</v>
      </c>
      <c r="S29" s="223"/>
      <c r="T29" s="229"/>
      <c r="U29" s="229"/>
      <c r="V29" s="233"/>
      <c r="W29" s="256">
        <v>2.5000000000000001E-5</v>
      </c>
      <c r="X29" s="223" t="s">
        <v>25</v>
      </c>
      <c r="Y29" s="229"/>
      <c r="Z29" s="229"/>
      <c r="AA29" s="233"/>
      <c r="AB29" s="256">
        <v>2.5000000000000001E-5</v>
      </c>
      <c r="AC29" s="223" t="s">
        <v>25</v>
      </c>
      <c r="AD29" s="229"/>
      <c r="AE29" s="229"/>
      <c r="AF29" s="233"/>
      <c r="AG29" s="307"/>
      <c r="AH29" s="298"/>
      <c r="AI29" s="298"/>
      <c r="AJ29" s="298"/>
      <c r="AK29" s="299"/>
      <c r="AL29" s="256">
        <v>2.5000000000000001E-5</v>
      </c>
      <c r="AM29" s="223" t="s">
        <v>25</v>
      </c>
      <c r="AN29" s="229"/>
      <c r="AO29" s="229"/>
      <c r="AP29" s="233"/>
      <c r="AU29" s="77" t="s">
        <v>49</v>
      </c>
    </row>
    <row r="30" spans="1:47" s="214" customFormat="1" x14ac:dyDescent="0.25">
      <c r="A30" s="228" t="s">
        <v>50</v>
      </c>
      <c r="B30" s="222" t="s">
        <v>24</v>
      </c>
      <c r="C30" s="229"/>
      <c r="D30" s="229"/>
      <c r="E30" s="325">
        <v>4.3E-3</v>
      </c>
      <c r="F30" s="239">
        <v>0.1</v>
      </c>
      <c r="G30" s="345">
        <v>0.05</v>
      </c>
      <c r="H30" s="259">
        <v>5.0000000000000001E-3</v>
      </c>
      <c r="I30" s="229" t="s">
        <v>25</v>
      </c>
      <c r="J30" s="229"/>
      <c r="K30" s="229"/>
      <c r="L30" s="233"/>
      <c r="M30" s="259">
        <v>5.0000000000000001E-3</v>
      </c>
      <c r="N30" s="223" t="s">
        <v>25</v>
      </c>
      <c r="O30" s="229"/>
      <c r="P30" s="229"/>
      <c r="Q30" s="233"/>
      <c r="R30" s="259">
        <v>6.0000000000000001E-3</v>
      </c>
      <c r="S30" s="223"/>
      <c r="T30" s="229"/>
      <c r="U30" s="229"/>
      <c r="V30" s="233"/>
      <c r="W30" s="259">
        <v>5.0000000000000001E-3</v>
      </c>
      <c r="X30" s="229" t="s">
        <v>25</v>
      </c>
      <c r="Y30" s="229"/>
      <c r="Z30" s="229"/>
      <c r="AA30" s="233"/>
      <c r="AB30" s="259">
        <v>5.0000000000000001E-3</v>
      </c>
      <c r="AC30" s="229" t="s">
        <v>25</v>
      </c>
      <c r="AD30" s="229"/>
      <c r="AE30" s="229"/>
      <c r="AF30" s="233"/>
      <c r="AG30" s="301"/>
      <c r="AH30" s="298"/>
      <c r="AI30" s="298"/>
      <c r="AJ30" s="298"/>
      <c r="AK30" s="299"/>
      <c r="AL30" s="259">
        <v>5.0000000000000001E-3</v>
      </c>
      <c r="AM30" s="229" t="s">
        <v>25</v>
      </c>
      <c r="AN30" s="229"/>
      <c r="AO30" s="229"/>
      <c r="AP30" s="233"/>
      <c r="AU30" s="77" t="s">
        <v>50</v>
      </c>
    </row>
    <row r="31" spans="1:47" s="214" customFormat="1" x14ac:dyDescent="0.25">
      <c r="A31" s="228" t="s">
        <v>51</v>
      </c>
      <c r="B31" s="222" t="s">
        <v>24</v>
      </c>
      <c r="C31" s="229"/>
      <c r="D31" s="229"/>
      <c r="E31" s="325">
        <v>6.0000000000000001E-3</v>
      </c>
      <c r="F31" s="239" t="s">
        <v>22</v>
      </c>
      <c r="G31" s="231" t="s">
        <v>22</v>
      </c>
      <c r="H31" s="232">
        <v>5.0000000000000001E-3</v>
      </c>
      <c r="I31" s="229" t="s">
        <v>25</v>
      </c>
      <c r="J31" s="229"/>
      <c r="K31" s="229"/>
      <c r="L31" s="233"/>
      <c r="M31" s="259">
        <v>5.0000000000000001E-3</v>
      </c>
      <c r="N31" s="223" t="s">
        <v>25</v>
      </c>
      <c r="O31" s="229"/>
      <c r="P31" s="229"/>
      <c r="Q31" s="233"/>
      <c r="R31" s="259">
        <v>5.0000000000000001E-3</v>
      </c>
      <c r="S31" s="229" t="s">
        <v>25</v>
      </c>
      <c r="T31" s="229"/>
      <c r="U31" s="229"/>
      <c r="V31" s="233"/>
      <c r="W31" s="259">
        <v>5.0000000000000001E-3</v>
      </c>
      <c r="X31" s="223" t="s">
        <v>25</v>
      </c>
      <c r="Y31" s="229"/>
      <c r="Z31" s="229"/>
      <c r="AA31" s="233"/>
      <c r="AB31" s="259">
        <v>5.0000000000000001E-3</v>
      </c>
      <c r="AC31" s="223" t="s">
        <v>25</v>
      </c>
      <c r="AD31" s="229"/>
      <c r="AE31" s="229"/>
      <c r="AF31" s="233"/>
      <c r="AG31" s="301"/>
      <c r="AH31" s="298"/>
      <c r="AI31" s="298"/>
      <c r="AJ31" s="298"/>
      <c r="AK31" s="299"/>
      <c r="AL31" s="259">
        <v>5.0000000000000001E-3</v>
      </c>
      <c r="AM31" s="223" t="s">
        <v>25</v>
      </c>
      <c r="AN31" s="229"/>
      <c r="AO31" s="229"/>
      <c r="AP31" s="233"/>
      <c r="AU31" s="77" t="s">
        <v>51</v>
      </c>
    </row>
    <row r="32" spans="1:47" s="214" customFormat="1" x14ac:dyDescent="0.25">
      <c r="A32" s="228" t="s">
        <v>52</v>
      </c>
      <c r="B32" s="222" t="s">
        <v>24</v>
      </c>
      <c r="C32" s="229"/>
      <c r="D32" s="229"/>
      <c r="E32" s="325">
        <v>1.9E-2</v>
      </c>
      <c r="F32" s="239">
        <v>1.3</v>
      </c>
      <c r="G32" s="231">
        <v>1</v>
      </c>
      <c r="H32" s="232">
        <v>5.0000000000000001E-3</v>
      </c>
      <c r="I32" s="229" t="s">
        <v>25</v>
      </c>
      <c r="J32" s="229"/>
      <c r="K32" s="229"/>
      <c r="L32" s="233"/>
      <c r="M32" s="259">
        <v>5.0000000000000001E-3</v>
      </c>
      <c r="N32" s="229" t="s">
        <v>25</v>
      </c>
      <c r="O32" s="229"/>
      <c r="P32" s="229"/>
      <c r="Q32" s="233"/>
      <c r="R32" s="260">
        <v>5.0000000000000001E-3</v>
      </c>
      <c r="S32" s="229" t="s">
        <v>25</v>
      </c>
      <c r="T32" s="229"/>
      <c r="U32" s="229"/>
      <c r="V32" s="233"/>
      <c r="W32" s="259">
        <v>5.0000000000000001E-3</v>
      </c>
      <c r="X32" s="223" t="s">
        <v>25</v>
      </c>
      <c r="Y32" s="229"/>
      <c r="Z32" s="229"/>
      <c r="AA32" s="233"/>
      <c r="AB32" s="259">
        <v>5.0000000000000001E-3</v>
      </c>
      <c r="AC32" s="223" t="s">
        <v>25</v>
      </c>
      <c r="AD32" s="229"/>
      <c r="AE32" s="229"/>
      <c r="AF32" s="233"/>
      <c r="AG32" s="301"/>
      <c r="AH32" s="298"/>
      <c r="AI32" s="298"/>
      <c r="AJ32" s="298"/>
      <c r="AK32" s="299"/>
      <c r="AL32" s="259">
        <v>5.0000000000000001E-3</v>
      </c>
      <c r="AM32" s="223" t="s">
        <v>25</v>
      </c>
      <c r="AN32" s="229"/>
      <c r="AO32" s="229"/>
      <c r="AP32" s="233"/>
      <c r="AU32" s="77" t="s">
        <v>52</v>
      </c>
    </row>
    <row r="33" spans="1:47" s="214" customFormat="1" x14ac:dyDescent="0.25">
      <c r="A33" s="228" t="s">
        <v>53</v>
      </c>
      <c r="B33" s="222" t="s">
        <v>24</v>
      </c>
      <c r="C33" s="229"/>
      <c r="D33" s="229"/>
      <c r="E33" s="325">
        <v>0.28399999999999997</v>
      </c>
      <c r="F33" s="239">
        <v>0.3</v>
      </c>
      <c r="G33" s="231">
        <v>0.3</v>
      </c>
      <c r="H33" s="232">
        <v>5.0000000000000001E-3</v>
      </c>
      <c r="I33" s="229" t="s">
        <v>25</v>
      </c>
      <c r="J33" s="229"/>
      <c r="K33" s="229"/>
      <c r="L33" s="233"/>
      <c r="M33" s="296">
        <v>2.9</v>
      </c>
      <c r="N33" s="229"/>
      <c r="O33" s="229"/>
      <c r="P33" s="229"/>
      <c r="Q33" s="233"/>
      <c r="R33" s="260">
        <v>3.19</v>
      </c>
      <c r="S33" s="229"/>
      <c r="T33" s="229"/>
      <c r="U33" s="229"/>
      <c r="V33" s="233"/>
      <c r="W33" s="296">
        <v>16.600000000000001</v>
      </c>
      <c r="X33" s="229"/>
      <c r="Y33" s="229"/>
      <c r="Z33" s="229" t="s">
        <v>233</v>
      </c>
      <c r="AA33" s="233" t="s">
        <v>247</v>
      </c>
      <c r="AB33" s="259">
        <v>5.0000000000000001E-3</v>
      </c>
      <c r="AC33" s="229"/>
      <c r="AD33" s="229"/>
      <c r="AE33" s="229"/>
      <c r="AF33" s="233"/>
      <c r="AG33" s="301"/>
      <c r="AH33" s="298"/>
      <c r="AI33" s="298"/>
      <c r="AJ33" s="298"/>
      <c r="AK33" s="299"/>
      <c r="AL33" s="259">
        <v>5.0000000000000001E-3</v>
      </c>
      <c r="AM33" s="229" t="s">
        <v>25</v>
      </c>
      <c r="AN33" s="229"/>
      <c r="AO33" s="229"/>
      <c r="AP33" s="233"/>
      <c r="AU33" s="77" t="s">
        <v>53</v>
      </c>
    </row>
    <row r="34" spans="1:47" s="214" customFormat="1" x14ac:dyDescent="0.25">
      <c r="A34" s="228" t="s">
        <v>54</v>
      </c>
      <c r="B34" s="222" t="s">
        <v>24</v>
      </c>
      <c r="C34" s="229"/>
      <c r="D34" s="229"/>
      <c r="E34" s="325">
        <v>4.7000000000000002E-3</v>
      </c>
      <c r="F34" s="239">
        <v>1.4999999999999999E-2</v>
      </c>
      <c r="G34" s="231">
        <v>0.05</v>
      </c>
      <c r="H34" s="261">
        <v>5.0000000000000002E-5</v>
      </c>
      <c r="I34" s="229" t="s">
        <v>25</v>
      </c>
      <c r="J34" s="229"/>
      <c r="K34" s="229"/>
      <c r="L34" s="233"/>
      <c r="M34" s="256">
        <v>0.05</v>
      </c>
      <c r="N34" s="223" t="s">
        <v>25</v>
      </c>
      <c r="O34" s="229"/>
      <c r="P34" s="229"/>
      <c r="Q34" s="233"/>
      <c r="R34" s="255">
        <v>5.0000000000000002E-5</v>
      </c>
      <c r="S34" s="229" t="s">
        <v>25</v>
      </c>
      <c r="T34" s="229"/>
      <c r="U34" s="229"/>
      <c r="V34" s="233"/>
      <c r="W34" s="255">
        <v>5.0000000000000002E-5</v>
      </c>
      <c r="X34" s="223" t="s">
        <v>25</v>
      </c>
      <c r="Y34" s="229"/>
      <c r="Z34" s="229"/>
      <c r="AA34" s="233"/>
      <c r="AB34" s="255">
        <v>5.0000000000000002E-5</v>
      </c>
      <c r="AC34" s="223" t="s">
        <v>25</v>
      </c>
      <c r="AD34" s="229"/>
      <c r="AE34" s="229"/>
      <c r="AF34" s="233"/>
      <c r="AG34" s="305"/>
      <c r="AH34" s="298"/>
      <c r="AI34" s="298"/>
      <c r="AJ34" s="298"/>
      <c r="AK34" s="299"/>
      <c r="AL34" s="256">
        <v>5.7000000000000003E-5</v>
      </c>
      <c r="AM34" s="223"/>
      <c r="AN34" s="229"/>
      <c r="AO34" s="229"/>
      <c r="AP34" s="233"/>
      <c r="AU34" s="77" t="s">
        <v>54</v>
      </c>
    </row>
    <row r="35" spans="1:47" s="214" customFormat="1" x14ac:dyDescent="0.25">
      <c r="A35" s="228" t="s">
        <v>55</v>
      </c>
      <c r="B35" s="222" t="s">
        <v>24</v>
      </c>
      <c r="C35" s="229"/>
      <c r="D35" s="229"/>
      <c r="E35" s="325">
        <v>3.6400000000000002E-2</v>
      </c>
      <c r="F35" s="239">
        <v>0.05</v>
      </c>
      <c r="G35" s="231">
        <v>0.05</v>
      </c>
      <c r="H35" s="257">
        <v>7.1599999999999997E-2</v>
      </c>
      <c r="I35" s="229"/>
      <c r="J35" s="229"/>
      <c r="K35" s="229"/>
      <c r="L35" s="233"/>
      <c r="M35" s="258">
        <v>0.49759999999999999</v>
      </c>
      <c r="N35" s="229"/>
      <c r="O35" s="229"/>
      <c r="P35" s="229"/>
      <c r="Q35" s="233"/>
      <c r="R35" s="260">
        <v>1.55</v>
      </c>
      <c r="S35" s="229"/>
      <c r="T35" s="229"/>
      <c r="U35" s="229"/>
      <c r="V35" s="233"/>
      <c r="W35" s="259">
        <v>4.6870000000000003</v>
      </c>
      <c r="X35" s="229"/>
      <c r="Y35" s="229"/>
      <c r="Z35" s="229"/>
      <c r="AA35" s="233"/>
      <c r="AB35" s="258">
        <v>1.4E-3</v>
      </c>
      <c r="AC35" s="229"/>
      <c r="AD35" s="229"/>
      <c r="AE35" s="229"/>
      <c r="AF35" s="233"/>
      <c r="AG35" s="306"/>
      <c r="AH35" s="298"/>
      <c r="AI35" s="298"/>
      <c r="AJ35" s="298"/>
      <c r="AK35" s="299"/>
      <c r="AL35" s="258">
        <v>6.8999999999999999E-3</v>
      </c>
      <c r="AM35" s="229"/>
      <c r="AN35" s="229"/>
      <c r="AO35" s="229" t="s">
        <v>15</v>
      </c>
      <c r="AP35" s="233" t="s">
        <v>247</v>
      </c>
      <c r="AU35" s="77" t="s">
        <v>55</v>
      </c>
    </row>
    <row r="36" spans="1:47" s="214" customFormat="1" x14ac:dyDescent="0.25">
      <c r="A36" s="228" t="s">
        <v>56</v>
      </c>
      <c r="B36" s="222" t="s">
        <v>24</v>
      </c>
      <c r="C36" s="229"/>
      <c r="D36" s="229"/>
      <c r="E36" s="325">
        <v>1.0999999999999999E-2</v>
      </c>
      <c r="F36" s="239" t="s">
        <v>22</v>
      </c>
      <c r="G36" s="231">
        <v>0.1</v>
      </c>
      <c r="H36" s="232">
        <v>2E-3</v>
      </c>
      <c r="I36" s="229" t="s">
        <v>25</v>
      </c>
      <c r="J36" s="229"/>
      <c r="K36" s="229"/>
      <c r="L36" s="233"/>
      <c r="M36" s="259">
        <v>2E-3</v>
      </c>
      <c r="N36" s="223" t="s">
        <v>25</v>
      </c>
      <c r="O36" s="229"/>
      <c r="P36" s="229"/>
      <c r="Q36" s="233"/>
      <c r="R36" s="259">
        <v>2E-3</v>
      </c>
      <c r="S36" s="223" t="s">
        <v>25</v>
      </c>
      <c r="T36" s="229"/>
      <c r="U36" s="229"/>
      <c r="V36" s="233"/>
      <c r="W36" s="259">
        <v>2E-3</v>
      </c>
      <c r="X36" s="223" t="s">
        <v>25</v>
      </c>
      <c r="Y36" s="229"/>
      <c r="Z36" s="229"/>
      <c r="AA36" s="233"/>
      <c r="AB36" s="259">
        <v>2E-3</v>
      </c>
      <c r="AC36" s="223" t="s">
        <v>25</v>
      </c>
      <c r="AD36" s="229"/>
      <c r="AE36" s="229"/>
      <c r="AF36" s="233"/>
      <c r="AG36" s="301"/>
      <c r="AH36" s="298"/>
      <c r="AI36" s="298"/>
      <c r="AJ36" s="298"/>
      <c r="AK36" s="299"/>
      <c r="AL36" s="259">
        <v>2E-3</v>
      </c>
      <c r="AM36" s="223" t="s">
        <v>25</v>
      </c>
      <c r="AN36" s="229"/>
      <c r="AO36" s="229"/>
      <c r="AP36" s="233"/>
      <c r="AU36" s="77" t="s">
        <v>56</v>
      </c>
    </row>
    <row r="37" spans="1:47" s="214" customFormat="1" x14ac:dyDescent="0.25">
      <c r="A37" s="228" t="s">
        <v>57</v>
      </c>
      <c r="B37" s="222" t="s">
        <v>24</v>
      </c>
      <c r="C37" s="229"/>
      <c r="D37" s="229"/>
      <c r="E37" s="325">
        <v>1E-3</v>
      </c>
      <c r="F37" s="230">
        <v>0.05</v>
      </c>
      <c r="G37" s="231">
        <v>0.01</v>
      </c>
      <c r="H37" s="261">
        <v>2.5999999999999998E-4</v>
      </c>
      <c r="I37" s="229"/>
      <c r="J37" s="229"/>
      <c r="K37" s="229"/>
      <c r="L37" s="233"/>
      <c r="M37" s="255">
        <v>2.5000000000000001E-4</v>
      </c>
      <c r="N37" s="223" t="s">
        <v>25</v>
      </c>
      <c r="O37" s="229"/>
      <c r="P37" s="229"/>
      <c r="Q37" s="233"/>
      <c r="R37" s="258">
        <v>1.4E-3</v>
      </c>
      <c r="S37" s="229"/>
      <c r="T37" s="229"/>
      <c r="U37" s="229"/>
      <c r="V37" s="233"/>
      <c r="W37" s="255">
        <v>2.8300000000000001E-3</v>
      </c>
      <c r="X37" s="229"/>
      <c r="Y37" s="229"/>
      <c r="Z37" s="229"/>
      <c r="AA37" s="233"/>
      <c r="AB37" s="255">
        <v>2.5000000000000001E-4</v>
      </c>
      <c r="AC37" s="229" t="s">
        <v>25</v>
      </c>
      <c r="AD37" s="229"/>
      <c r="AE37" s="229"/>
      <c r="AF37" s="233"/>
      <c r="AG37" s="307"/>
      <c r="AH37" s="298"/>
      <c r="AI37" s="298"/>
      <c r="AJ37" s="298"/>
      <c r="AK37" s="299"/>
      <c r="AL37" s="255">
        <v>2.5000000000000001E-4</v>
      </c>
      <c r="AM37" s="229" t="s">
        <v>25</v>
      </c>
      <c r="AN37" s="229"/>
      <c r="AO37" s="229"/>
      <c r="AP37" s="233"/>
      <c r="AU37" s="77" t="s">
        <v>57</v>
      </c>
    </row>
    <row r="38" spans="1:47" s="214" customFormat="1" x14ac:dyDescent="0.25">
      <c r="A38" s="228" t="s">
        <v>58</v>
      </c>
      <c r="B38" s="222" t="s">
        <v>24</v>
      </c>
      <c r="C38" s="229"/>
      <c r="D38" s="229"/>
      <c r="E38" s="325">
        <v>8.9999999999999998E-4</v>
      </c>
      <c r="F38" s="239">
        <v>0.1</v>
      </c>
      <c r="G38" s="231">
        <v>0.05</v>
      </c>
      <c r="H38" s="261">
        <v>5.0000000000000002E-5</v>
      </c>
      <c r="I38" s="229" t="s">
        <v>25</v>
      </c>
      <c r="J38" s="229"/>
      <c r="K38" s="229"/>
      <c r="L38" s="233"/>
      <c r="M38" s="255">
        <v>5.0000000000000002E-5</v>
      </c>
      <c r="N38" s="223" t="s">
        <v>25</v>
      </c>
      <c r="O38" s="229"/>
      <c r="P38" s="229"/>
      <c r="Q38" s="233"/>
      <c r="R38" s="255">
        <v>5.0000000000000002E-5</v>
      </c>
      <c r="S38" s="223" t="s">
        <v>25</v>
      </c>
      <c r="T38" s="229"/>
      <c r="U38" s="229"/>
      <c r="V38" s="233"/>
      <c r="W38" s="255">
        <v>5.0000000000000002E-5</v>
      </c>
      <c r="X38" s="223" t="s">
        <v>25</v>
      </c>
      <c r="Y38" s="229"/>
      <c r="Z38" s="229"/>
      <c r="AA38" s="233"/>
      <c r="AB38" s="255">
        <v>5.0000000000000002E-5</v>
      </c>
      <c r="AC38" s="223" t="s">
        <v>25</v>
      </c>
      <c r="AD38" s="229"/>
      <c r="AE38" s="229"/>
      <c r="AF38" s="233"/>
      <c r="AG38" s="307"/>
      <c r="AH38" s="298"/>
      <c r="AI38" s="298"/>
      <c r="AJ38" s="298"/>
      <c r="AK38" s="299"/>
      <c r="AL38" s="255">
        <v>5.0000000000000002E-5</v>
      </c>
      <c r="AM38" s="223" t="s">
        <v>25</v>
      </c>
      <c r="AN38" s="229"/>
      <c r="AO38" s="229"/>
      <c r="AP38" s="233"/>
      <c r="AU38" s="77" t="s">
        <v>58</v>
      </c>
    </row>
    <row r="39" spans="1:47" s="214" customFormat="1" x14ac:dyDescent="0.25">
      <c r="A39" s="228" t="s">
        <v>59</v>
      </c>
      <c r="B39" s="222" t="s">
        <v>24</v>
      </c>
      <c r="C39" s="229"/>
      <c r="D39" s="229"/>
      <c r="E39" s="325">
        <v>1E-3</v>
      </c>
      <c r="F39" s="239">
        <v>2E-3</v>
      </c>
      <c r="G39" s="231">
        <v>2E-3</v>
      </c>
      <c r="H39" s="261">
        <v>1.0000000000000001E-5</v>
      </c>
      <c r="I39" s="229" t="s">
        <v>25</v>
      </c>
      <c r="J39" s="229"/>
      <c r="K39" s="229"/>
      <c r="L39" s="233"/>
      <c r="M39" s="255">
        <v>1.0000000000000001E-5</v>
      </c>
      <c r="N39" s="223" t="s">
        <v>25</v>
      </c>
      <c r="O39" s="229"/>
      <c r="P39" s="229"/>
      <c r="Q39" s="233"/>
      <c r="R39" s="255">
        <v>1.0000000000000001E-5</v>
      </c>
      <c r="S39" s="223" t="s">
        <v>25</v>
      </c>
      <c r="T39" s="229"/>
      <c r="U39" s="229"/>
      <c r="V39" s="233"/>
      <c r="W39" s="255">
        <v>1.0000000000000001E-5</v>
      </c>
      <c r="X39" s="223" t="s">
        <v>25</v>
      </c>
      <c r="Y39" s="229"/>
      <c r="Z39" s="229"/>
      <c r="AA39" s="233"/>
      <c r="AB39" s="255">
        <v>1.0000000000000001E-5</v>
      </c>
      <c r="AC39" s="223" t="s">
        <v>25</v>
      </c>
      <c r="AD39" s="229"/>
      <c r="AE39" s="229"/>
      <c r="AF39" s="233"/>
      <c r="AG39" s="307"/>
      <c r="AH39" s="298"/>
      <c r="AI39" s="298"/>
      <c r="AJ39" s="298"/>
      <c r="AK39" s="299"/>
      <c r="AL39" s="255">
        <v>1.0000000000000001E-5</v>
      </c>
      <c r="AM39" s="223" t="s">
        <v>25</v>
      </c>
      <c r="AN39" s="229"/>
      <c r="AO39" s="229"/>
      <c r="AP39" s="233"/>
      <c r="AU39" s="77" t="s">
        <v>59</v>
      </c>
    </row>
    <row r="40" spans="1:47" s="214" customFormat="1" x14ac:dyDescent="0.25">
      <c r="A40" s="228" t="s">
        <v>60</v>
      </c>
      <c r="B40" s="222" t="s">
        <v>24</v>
      </c>
      <c r="C40" s="229"/>
      <c r="D40" s="229"/>
      <c r="E40" s="325">
        <v>8.0000000000000002E-3</v>
      </c>
      <c r="F40" s="239" t="s">
        <v>22</v>
      </c>
      <c r="G40" s="231" t="s">
        <v>22</v>
      </c>
      <c r="H40" s="234">
        <v>0.01</v>
      </c>
      <c r="I40" s="229" t="s">
        <v>25</v>
      </c>
      <c r="J40" s="229"/>
      <c r="K40" s="229"/>
      <c r="L40" s="233"/>
      <c r="M40" s="234">
        <v>0.01</v>
      </c>
      <c r="N40" s="223" t="s">
        <v>25</v>
      </c>
      <c r="O40" s="229"/>
      <c r="P40" s="229"/>
      <c r="Q40" s="233"/>
      <c r="R40" s="234">
        <v>0.01</v>
      </c>
      <c r="S40" s="223" t="s">
        <v>25</v>
      </c>
      <c r="T40" s="229"/>
      <c r="U40" s="229"/>
      <c r="V40" s="233"/>
      <c r="W40" s="234">
        <v>0.01</v>
      </c>
      <c r="X40" s="223" t="s">
        <v>25</v>
      </c>
      <c r="Y40" s="229"/>
      <c r="Z40" s="229"/>
      <c r="AA40" s="233"/>
      <c r="AB40" s="234">
        <v>0.01</v>
      </c>
      <c r="AC40" s="223" t="s">
        <v>25</v>
      </c>
      <c r="AD40" s="229"/>
      <c r="AE40" s="229"/>
      <c r="AF40" s="233"/>
      <c r="AG40" s="300"/>
      <c r="AH40" s="298"/>
      <c r="AI40" s="298"/>
      <c r="AJ40" s="298"/>
      <c r="AK40" s="299"/>
      <c r="AL40" s="234">
        <v>0.01</v>
      </c>
      <c r="AM40" s="223" t="s">
        <v>25</v>
      </c>
      <c r="AN40" s="229"/>
      <c r="AO40" s="229"/>
      <c r="AP40" s="233"/>
      <c r="AU40" s="77" t="s">
        <v>60</v>
      </c>
    </row>
    <row r="41" spans="1:47" s="214" customFormat="1" ht="15.75" thickBot="1" x14ac:dyDescent="0.3">
      <c r="A41" s="243" t="s">
        <v>61</v>
      </c>
      <c r="B41" s="222" t="s">
        <v>24</v>
      </c>
      <c r="C41" s="244"/>
      <c r="D41" s="244"/>
      <c r="E41" s="328">
        <v>3.5999999999999997E-2</v>
      </c>
      <c r="F41" s="245">
        <v>5</v>
      </c>
      <c r="G41" s="246">
        <v>5</v>
      </c>
      <c r="H41" s="262">
        <v>2E-3</v>
      </c>
      <c r="I41" s="263" t="s">
        <v>25</v>
      </c>
      <c r="J41" s="263"/>
      <c r="K41" s="263"/>
      <c r="L41" s="264"/>
      <c r="M41" s="265">
        <v>2E-3</v>
      </c>
      <c r="N41" s="244" t="s">
        <v>25</v>
      </c>
      <c r="O41" s="244"/>
      <c r="P41" s="244"/>
      <c r="Q41" s="248"/>
      <c r="R41" s="265">
        <v>2E-3</v>
      </c>
      <c r="S41" s="229" t="s">
        <v>25</v>
      </c>
      <c r="T41" s="244"/>
      <c r="U41" s="244"/>
      <c r="V41" s="248"/>
      <c r="W41" s="265">
        <v>2E-3</v>
      </c>
      <c r="X41" s="244" t="s">
        <v>25</v>
      </c>
      <c r="Y41" s="244"/>
      <c r="Z41" s="244"/>
      <c r="AA41" s="248"/>
      <c r="AB41" s="265">
        <v>2E-3</v>
      </c>
      <c r="AC41" s="244" t="s">
        <v>25</v>
      </c>
      <c r="AD41" s="244"/>
      <c r="AE41" s="244"/>
      <c r="AF41" s="248"/>
      <c r="AG41" s="308"/>
      <c r="AH41" s="303"/>
      <c r="AI41" s="303"/>
      <c r="AJ41" s="303"/>
      <c r="AK41" s="304"/>
      <c r="AL41" s="265">
        <v>2E-3</v>
      </c>
      <c r="AM41" s="244" t="s">
        <v>25</v>
      </c>
      <c r="AN41" s="244"/>
      <c r="AO41" s="244"/>
      <c r="AP41" s="248"/>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222"/>
      <c r="AO43" s="222"/>
      <c r="AP43" s="272"/>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row>
    <row r="46" spans="1:4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271">
        <v>5</v>
      </c>
      <c r="AM50" s="229" t="s">
        <v>25</v>
      </c>
      <c r="AN50" s="267"/>
      <c r="AO50" s="267"/>
      <c r="AP50" s="273"/>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271">
        <v>0.5</v>
      </c>
      <c r="AM53" s="229" t="s">
        <v>25</v>
      </c>
      <c r="AN53" s="267"/>
      <c r="AO53" s="267"/>
      <c r="AP53" s="273"/>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271">
        <v>0.6</v>
      </c>
      <c r="AM54" s="229" t="s">
        <v>25</v>
      </c>
      <c r="AN54" s="267"/>
      <c r="AO54" s="267"/>
      <c r="AP54" s="273"/>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row>
    <row r="56" spans="1:4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111" t="s">
        <v>77</v>
      </c>
      <c r="AT56" s="214"/>
    </row>
    <row r="57" spans="1:4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111" t="s">
        <v>78</v>
      </c>
      <c r="AT57" s="214"/>
    </row>
    <row r="58" spans="1:4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111" t="s">
        <v>79</v>
      </c>
      <c r="AT58" s="214"/>
    </row>
    <row r="59" spans="1:4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111" t="s">
        <v>80</v>
      </c>
      <c r="AT59" s="214"/>
    </row>
    <row r="60" spans="1:4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0.5</v>
      </c>
      <c r="X60" s="229"/>
      <c r="Y60" s="267"/>
      <c r="Z60" s="267"/>
      <c r="AA60" s="273"/>
      <c r="AB60" s="271">
        <v>0.01</v>
      </c>
      <c r="AC60" s="229" t="s">
        <v>25</v>
      </c>
      <c r="AD60" s="267"/>
      <c r="AE60" s="267"/>
      <c r="AF60" s="273"/>
      <c r="AG60" s="309"/>
      <c r="AH60" s="298"/>
      <c r="AI60" s="310"/>
      <c r="AJ60" s="310"/>
      <c r="AK60" s="311"/>
      <c r="AL60" s="271">
        <v>0.01</v>
      </c>
      <c r="AM60" s="229" t="s">
        <v>25</v>
      </c>
      <c r="AN60" s="267"/>
      <c r="AO60" s="267"/>
      <c r="AP60" s="273"/>
      <c r="AR60" s="123" t="s">
        <v>81</v>
      </c>
      <c r="AT60" s="214"/>
    </row>
    <row r="61" spans="1:4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111" t="s">
        <v>82</v>
      </c>
      <c r="AT61" s="214"/>
    </row>
    <row r="62" spans="1:4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271">
        <v>0.3</v>
      </c>
      <c r="AM62" s="229" t="s">
        <v>25</v>
      </c>
      <c r="AN62" s="267"/>
      <c r="AO62" s="267"/>
      <c r="AP62" s="273"/>
      <c r="AR62" s="111" t="s">
        <v>83</v>
      </c>
      <c r="AT62" s="214"/>
    </row>
    <row r="63" spans="1:4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111" t="s">
        <v>84</v>
      </c>
      <c r="AT63" s="214"/>
    </row>
    <row r="64" spans="1:4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111" t="s">
        <v>85</v>
      </c>
      <c r="AT64" s="214"/>
    </row>
    <row r="65" spans="1:4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111" t="s">
        <v>86</v>
      </c>
      <c r="AT65" s="214"/>
    </row>
    <row r="66" spans="1:4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271">
        <v>0.3</v>
      </c>
      <c r="AM66" s="229" t="s">
        <v>25</v>
      </c>
      <c r="AN66" s="267"/>
      <c r="AO66" s="267"/>
      <c r="AP66" s="273"/>
      <c r="AR66" s="111" t="s">
        <v>87</v>
      </c>
      <c r="AT66" s="214"/>
    </row>
    <row r="67" spans="1:46" x14ac:dyDescent="0.25">
      <c r="A67" s="228" t="s">
        <v>88</v>
      </c>
      <c r="B67" s="222" t="s">
        <v>24</v>
      </c>
      <c r="C67" s="229"/>
      <c r="D67" s="229"/>
      <c r="E67" s="322">
        <v>1</v>
      </c>
      <c r="F67" s="239">
        <v>100</v>
      </c>
      <c r="G67" s="231" t="s">
        <v>22</v>
      </c>
      <c r="H67" s="278">
        <v>0.2</v>
      </c>
      <c r="I67" s="229" t="s">
        <v>25</v>
      </c>
      <c r="J67" s="267"/>
      <c r="K67" s="267"/>
      <c r="L67" s="273"/>
      <c r="M67" s="294">
        <v>0.25</v>
      </c>
      <c r="N67" s="229" t="s">
        <v>25</v>
      </c>
      <c r="O67" s="267"/>
      <c r="P67" s="267"/>
      <c r="Q67" s="273"/>
      <c r="R67" s="346">
        <v>0.4</v>
      </c>
      <c r="S67" s="229"/>
      <c r="T67" s="267"/>
      <c r="U67" s="267"/>
      <c r="V67" s="273"/>
      <c r="W67" s="294">
        <v>1.78</v>
      </c>
      <c r="X67" s="229"/>
      <c r="Y67" s="267"/>
      <c r="Z67" s="267" t="s">
        <v>233</v>
      </c>
      <c r="AA67" s="273"/>
      <c r="AB67" s="278">
        <v>0.2</v>
      </c>
      <c r="AC67" s="229" t="s">
        <v>25</v>
      </c>
      <c r="AD67" s="267"/>
      <c r="AE67" s="267"/>
      <c r="AF67" s="273"/>
      <c r="AG67" s="312"/>
      <c r="AH67" s="298"/>
      <c r="AI67" s="310"/>
      <c r="AJ67" s="310"/>
      <c r="AK67" s="311"/>
      <c r="AL67" s="278">
        <v>0.2</v>
      </c>
      <c r="AM67" s="229" t="s">
        <v>25</v>
      </c>
      <c r="AN67" s="267"/>
      <c r="AO67" s="267"/>
      <c r="AP67" s="273"/>
      <c r="AR67" s="111" t="s">
        <v>88</v>
      </c>
      <c r="AT67" s="214"/>
    </row>
    <row r="68" spans="1:4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312"/>
      <c r="AH68" s="298"/>
      <c r="AI68" s="310"/>
      <c r="AJ68" s="310"/>
      <c r="AK68" s="311"/>
      <c r="AL68" s="237">
        <v>0.5</v>
      </c>
      <c r="AM68" s="229" t="s">
        <v>25</v>
      </c>
      <c r="AN68" s="267"/>
      <c r="AO68" s="267"/>
      <c r="AP68" s="273"/>
      <c r="AR68" s="123" t="s">
        <v>89</v>
      </c>
      <c r="AT68" s="214"/>
    </row>
    <row r="69" spans="1:4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97"/>
      <c r="AH69" s="298"/>
      <c r="AI69" s="310"/>
      <c r="AJ69" s="310"/>
      <c r="AK69" s="311"/>
      <c r="AL69" s="236">
        <v>1</v>
      </c>
      <c r="AM69" s="229" t="s">
        <v>25</v>
      </c>
      <c r="AN69" s="267"/>
      <c r="AO69" s="267"/>
      <c r="AP69" s="273"/>
      <c r="AR69" s="111" t="s">
        <v>90</v>
      </c>
      <c r="AT69" s="214"/>
    </row>
    <row r="70" spans="1:46" x14ac:dyDescent="0.25">
      <c r="A70" s="228" t="s">
        <v>91</v>
      </c>
      <c r="B70" s="222" t="s">
        <v>24</v>
      </c>
      <c r="C70" s="229"/>
      <c r="D70" s="229"/>
      <c r="E70" s="329">
        <v>2.1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97"/>
      <c r="AH70" s="298"/>
      <c r="AI70" s="310"/>
      <c r="AJ70" s="310"/>
      <c r="AK70" s="311"/>
      <c r="AL70" s="236">
        <v>1</v>
      </c>
      <c r="AM70" s="229" t="s">
        <v>25</v>
      </c>
      <c r="AN70" s="267"/>
      <c r="AO70" s="267"/>
      <c r="AP70" s="273"/>
      <c r="AR70" s="111" t="s">
        <v>91</v>
      </c>
      <c r="AT70" s="214"/>
    </row>
    <row r="71" spans="1:4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97"/>
      <c r="AH71" s="298"/>
      <c r="AI71" s="310"/>
      <c r="AJ71" s="310"/>
      <c r="AK71" s="311"/>
      <c r="AL71" s="236">
        <v>1</v>
      </c>
      <c r="AM71" s="229" t="s">
        <v>25</v>
      </c>
      <c r="AN71" s="267"/>
      <c r="AO71" s="267"/>
      <c r="AP71" s="273"/>
      <c r="AR71" s="111" t="s">
        <v>92</v>
      </c>
      <c r="AT71" s="214"/>
    </row>
    <row r="72" spans="1:46" x14ac:dyDescent="0.25">
      <c r="A72" s="228" t="s">
        <v>93</v>
      </c>
      <c r="B72" s="222" t="s">
        <v>24</v>
      </c>
      <c r="C72" s="229"/>
      <c r="D72" s="229"/>
      <c r="E72" s="322">
        <v>1</v>
      </c>
      <c r="F72" s="239">
        <v>70</v>
      </c>
      <c r="G72" s="231" t="s">
        <v>22</v>
      </c>
      <c r="H72" s="237">
        <v>0.2</v>
      </c>
      <c r="I72" s="229" t="s">
        <v>25</v>
      </c>
      <c r="J72" s="267"/>
      <c r="K72" s="267"/>
      <c r="L72" s="273"/>
      <c r="M72" s="237">
        <v>0.2</v>
      </c>
      <c r="N72" s="229" t="s">
        <v>25</v>
      </c>
      <c r="O72" s="267"/>
      <c r="P72" s="267"/>
      <c r="Q72" s="273"/>
      <c r="R72" s="237">
        <v>0.2</v>
      </c>
      <c r="S72" s="229" t="s">
        <v>25</v>
      </c>
      <c r="T72" s="267"/>
      <c r="U72" s="267"/>
      <c r="V72" s="273"/>
      <c r="W72" s="295">
        <v>0.21</v>
      </c>
      <c r="X72" s="229"/>
      <c r="Y72" s="267"/>
      <c r="Z72" s="267"/>
      <c r="AA72" s="273"/>
      <c r="AB72" s="237">
        <v>0.2</v>
      </c>
      <c r="AC72" s="229" t="s">
        <v>25</v>
      </c>
      <c r="AD72" s="267"/>
      <c r="AE72" s="267"/>
      <c r="AF72" s="273"/>
      <c r="AG72" s="312"/>
      <c r="AH72" s="298"/>
      <c r="AI72" s="310"/>
      <c r="AJ72" s="310"/>
      <c r="AK72" s="311"/>
      <c r="AL72" s="237">
        <v>0.2</v>
      </c>
      <c r="AM72" s="229" t="s">
        <v>25</v>
      </c>
      <c r="AN72" s="267"/>
      <c r="AO72" s="267"/>
      <c r="AP72" s="273"/>
      <c r="AR72" s="123" t="s">
        <v>93</v>
      </c>
      <c r="AT72" s="214"/>
    </row>
    <row r="73" spans="1:46"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279">
        <v>0.2</v>
      </c>
      <c r="AM73" s="229" t="s">
        <v>25</v>
      </c>
      <c r="AN73" s="267"/>
      <c r="AO73" s="267"/>
      <c r="AP73" s="273"/>
      <c r="AR73" s="123" t="s">
        <v>94</v>
      </c>
      <c r="AT73" s="214"/>
    </row>
    <row r="74" spans="1:4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300"/>
      <c r="AH74" s="298"/>
      <c r="AI74" s="310"/>
      <c r="AJ74" s="310"/>
      <c r="AK74" s="311"/>
      <c r="AL74" s="234">
        <v>0.01</v>
      </c>
      <c r="AM74" s="229" t="s">
        <v>25</v>
      </c>
      <c r="AN74" s="267"/>
      <c r="AO74" s="267"/>
      <c r="AP74" s="273"/>
      <c r="AR74" s="123" t="s">
        <v>95</v>
      </c>
      <c r="AT74" s="214"/>
    </row>
    <row r="75" spans="1:4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280">
        <v>1</v>
      </c>
      <c r="AM75" s="229" t="s">
        <v>25</v>
      </c>
      <c r="AN75" s="267"/>
      <c r="AO75" s="267"/>
      <c r="AP75" s="273"/>
      <c r="AR75" s="111" t="s">
        <v>96</v>
      </c>
      <c r="AT75" s="214"/>
    </row>
    <row r="76" spans="1:4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97"/>
      <c r="AH76" s="298"/>
      <c r="AI76" s="310"/>
      <c r="AJ76" s="310"/>
      <c r="AK76" s="311"/>
      <c r="AL76" s="236">
        <v>1</v>
      </c>
      <c r="AM76" s="229" t="s">
        <v>25</v>
      </c>
      <c r="AN76" s="267"/>
      <c r="AO76" s="267"/>
      <c r="AP76" s="273"/>
      <c r="AR76" s="123" t="s">
        <v>97</v>
      </c>
      <c r="AT76" s="214"/>
    </row>
    <row r="77" spans="1:4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97"/>
      <c r="AH77" s="298"/>
      <c r="AI77" s="310"/>
      <c r="AJ77" s="310"/>
      <c r="AK77" s="311"/>
      <c r="AL77" s="236">
        <v>1</v>
      </c>
      <c r="AM77" s="229" t="s">
        <v>25</v>
      </c>
      <c r="AN77" s="267"/>
      <c r="AO77" s="267"/>
      <c r="AP77" s="273"/>
      <c r="AR77" s="123" t="s">
        <v>98</v>
      </c>
      <c r="AT77" s="214"/>
    </row>
    <row r="78" spans="1:4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97"/>
      <c r="AH78" s="298"/>
      <c r="AI78" s="310"/>
      <c r="AJ78" s="310"/>
      <c r="AK78" s="311"/>
      <c r="AL78" s="236">
        <v>2</v>
      </c>
      <c r="AM78" s="229" t="s">
        <v>25</v>
      </c>
      <c r="AN78" s="267"/>
      <c r="AO78" s="267"/>
      <c r="AP78" s="273"/>
      <c r="AR78" s="111" t="s">
        <v>99</v>
      </c>
      <c r="AT78" s="214"/>
    </row>
    <row r="79" spans="1:46" x14ac:dyDescent="0.25">
      <c r="A79" s="228" t="s">
        <v>100</v>
      </c>
      <c r="B79" s="222" t="s">
        <v>24</v>
      </c>
      <c r="C79" s="229"/>
      <c r="D79" s="229"/>
      <c r="E79" s="329">
        <v>1.2</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97"/>
      <c r="AH79" s="298"/>
      <c r="AI79" s="310"/>
      <c r="AJ79" s="310"/>
      <c r="AK79" s="311"/>
      <c r="AL79" s="236">
        <v>1</v>
      </c>
      <c r="AM79" s="229" t="s">
        <v>25</v>
      </c>
      <c r="AN79" s="267"/>
      <c r="AO79" s="267"/>
      <c r="AP79" s="273"/>
      <c r="AR79" s="123" t="s">
        <v>100</v>
      </c>
      <c r="AT79" s="214"/>
    </row>
    <row r="80" spans="1:4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97"/>
      <c r="AH80" s="298"/>
      <c r="AI80" s="310"/>
      <c r="AJ80" s="310"/>
      <c r="AK80" s="311"/>
      <c r="AL80" s="236">
        <v>1</v>
      </c>
      <c r="AM80" s="229" t="s">
        <v>25</v>
      </c>
      <c r="AN80" s="267"/>
      <c r="AO80" s="267"/>
      <c r="AP80" s="273"/>
      <c r="AR80" s="111" t="s">
        <v>101</v>
      </c>
      <c r="AT80" s="214"/>
    </row>
    <row r="81" spans="1:4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312"/>
      <c r="AH81" s="298"/>
      <c r="AI81" s="310"/>
      <c r="AJ81" s="310"/>
      <c r="AK81" s="311"/>
      <c r="AL81" s="237">
        <v>0.8</v>
      </c>
      <c r="AM81" s="229" t="s">
        <v>25</v>
      </c>
      <c r="AN81" s="267"/>
      <c r="AO81" s="267"/>
      <c r="AP81" s="273"/>
      <c r="AR81" s="111" t="s">
        <v>102</v>
      </c>
      <c r="AT81" s="214"/>
    </row>
    <row r="82" spans="1:46" x14ac:dyDescent="0.25">
      <c r="A82" s="228" t="s">
        <v>103</v>
      </c>
      <c r="B82" s="222" t="s">
        <v>24</v>
      </c>
      <c r="C82" s="229"/>
      <c r="D82" s="229"/>
      <c r="E82" s="322">
        <v>1.4</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97"/>
      <c r="AH82" s="298"/>
      <c r="AI82" s="310"/>
      <c r="AJ82" s="310"/>
      <c r="AK82" s="311"/>
      <c r="AL82" s="236">
        <v>1</v>
      </c>
      <c r="AM82" s="229" t="s">
        <v>25</v>
      </c>
      <c r="AN82" s="267"/>
      <c r="AO82" s="267"/>
      <c r="AP82" s="273"/>
      <c r="AR82" s="111" t="s">
        <v>103</v>
      </c>
      <c r="AT82" s="214"/>
    </row>
    <row r="83" spans="1:4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97"/>
      <c r="AH83" s="298"/>
      <c r="AI83" s="310"/>
      <c r="AJ83" s="310"/>
      <c r="AK83" s="311"/>
      <c r="AL83" s="236">
        <v>1</v>
      </c>
      <c r="AM83" s="229" t="s">
        <v>25</v>
      </c>
      <c r="AN83" s="267"/>
      <c r="AO83" s="267"/>
      <c r="AP83" s="273"/>
      <c r="AR83" s="123" t="s">
        <v>104</v>
      </c>
      <c r="AT83" s="214"/>
    </row>
    <row r="84" spans="1:4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312"/>
      <c r="AH84" s="298"/>
      <c r="AI84" s="310"/>
      <c r="AJ84" s="310"/>
      <c r="AK84" s="311"/>
      <c r="AL84" s="237">
        <v>0.2</v>
      </c>
      <c r="AM84" s="229" t="s">
        <v>25</v>
      </c>
      <c r="AN84" s="267"/>
      <c r="AO84" s="267"/>
      <c r="AP84" s="273"/>
      <c r="AR84" s="123" t="s">
        <v>105</v>
      </c>
      <c r="AT84" s="214"/>
    </row>
    <row r="85" spans="1:46" x14ac:dyDescent="0.25">
      <c r="A85" s="228" t="s">
        <v>106</v>
      </c>
      <c r="B85" s="222" t="s">
        <v>24</v>
      </c>
      <c r="C85" s="229"/>
      <c r="D85" s="229"/>
      <c r="E85" s="322">
        <v>5</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97"/>
      <c r="AH85" s="298"/>
      <c r="AI85" s="310"/>
      <c r="AJ85" s="310"/>
      <c r="AK85" s="311"/>
      <c r="AL85" s="236">
        <v>5</v>
      </c>
      <c r="AM85" s="229" t="s">
        <v>25</v>
      </c>
      <c r="AN85" s="267"/>
      <c r="AO85" s="267"/>
      <c r="AP85" s="273"/>
      <c r="AR85" s="123" t="s">
        <v>106</v>
      </c>
      <c r="AT85" s="214"/>
    </row>
    <row r="86" spans="1:4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97"/>
      <c r="AH86" s="298"/>
      <c r="AI86" s="310"/>
      <c r="AJ86" s="310"/>
      <c r="AK86" s="311"/>
      <c r="AL86" s="236">
        <v>1</v>
      </c>
      <c r="AM86" s="229" t="s">
        <v>25</v>
      </c>
      <c r="AN86" s="267"/>
      <c r="AO86" s="267"/>
      <c r="AP86" s="273"/>
      <c r="AR86" s="123" t="s">
        <v>107</v>
      </c>
      <c r="AT86" s="214"/>
    </row>
    <row r="87" spans="1:4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97"/>
      <c r="AH87" s="298"/>
      <c r="AI87" s="310"/>
      <c r="AJ87" s="310"/>
      <c r="AK87" s="311"/>
      <c r="AL87" s="236">
        <v>1</v>
      </c>
      <c r="AM87" s="229" t="s">
        <v>25</v>
      </c>
      <c r="AN87" s="267"/>
      <c r="AO87" s="267"/>
      <c r="AP87" s="273"/>
      <c r="AR87" s="111" t="s">
        <v>108</v>
      </c>
      <c r="AT87" s="214"/>
    </row>
    <row r="88" spans="1:4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97"/>
      <c r="AH88" s="298"/>
      <c r="AI88" s="310"/>
      <c r="AJ88" s="310"/>
      <c r="AK88" s="311"/>
      <c r="AL88" s="236">
        <v>5</v>
      </c>
      <c r="AM88" s="229" t="s">
        <v>25</v>
      </c>
      <c r="AN88" s="267"/>
      <c r="AO88" s="267"/>
      <c r="AP88" s="273"/>
      <c r="AR88" s="111" t="s">
        <v>109</v>
      </c>
      <c r="AT88" s="214"/>
    </row>
    <row r="89" spans="1:46"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283">
        <v>0.11</v>
      </c>
      <c r="S89" s="263"/>
      <c r="T89" s="275"/>
      <c r="U89" s="275"/>
      <c r="V89" s="276"/>
      <c r="W89" s="283">
        <v>0.25</v>
      </c>
      <c r="X89" s="263"/>
      <c r="Y89" s="275"/>
      <c r="Z89" s="275"/>
      <c r="AA89" s="276"/>
      <c r="AB89" s="283">
        <v>0.01</v>
      </c>
      <c r="AC89" s="263" t="s">
        <v>25</v>
      </c>
      <c r="AD89" s="275"/>
      <c r="AE89" s="275"/>
      <c r="AF89" s="276"/>
      <c r="AG89" s="315"/>
      <c r="AH89" s="303"/>
      <c r="AI89" s="316"/>
      <c r="AJ89" s="316"/>
      <c r="AK89" s="317"/>
      <c r="AL89" s="283">
        <v>0.01</v>
      </c>
      <c r="AM89" s="263" t="s">
        <v>25</v>
      </c>
      <c r="AN89" s="275"/>
      <c r="AO89" s="275"/>
      <c r="AP89" s="276"/>
      <c r="AR89" s="130" t="s">
        <v>110</v>
      </c>
      <c r="AT89" s="214"/>
    </row>
    <row r="90" spans="1:4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6" ht="12.95" customHeight="1" x14ac:dyDescent="0.25">
      <c r="A93" s="139" t="s">
        <v>199</v>
      </c>
      <c r="B93" s="285"/>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6" ht="12.95" customHeight="1" x14ac:dyDescent="0.25">
      <c r="A94" s="139" t="s">
        <v>200</v>
      </c>
      <c r="B94" s="285"/>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6"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6" x14ac:dyDescent="0.25">
      <c r="A96" s="139"/>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266"/>
      <c r="AQ1048558"/>
      <c r="AR1048558"/>
      <c r="AS1048558"/>
      <c r="AT1048558"/>
      <c r="AU1048558"/>
      <c r="AV1048558"/>
      <c r="AW1048558"/>
      <c r="AX1048558"/>
      <c r="AY1048558"/>
      <c r="AZ1048558"/>
      <c r="BA1048558"/>
      <c r="BB1048558"/>
      <c r="BC1048558"/>
      <c r="BD1048558"/>
    </row>
  </sheetData>
  <mergeCells count="25">
    <mergeCell ref="A1:AP1"/>
    <mergeCell ref="A2:AP2"/>
    <mergeCell ref="B4:B6"/>
    <mergeCell ref="C4:C6"/>
    <mergeCell ref="D4:D6"/>
    <mergeCell ref="E4:E6"/>
    <mergeCell ref="F4:F6"/>
    <mergeCell ref="G4:G6"/>
    <mergeCell ref="H4:AF4"/>
    <mergeCell ref="AG4:AP4"/>
    <mergeCell ref="AG43:AK43"/>
    <mergeCell ref="A47:AP47"/>
    <mergeCell ref="AG48:AK48"/>
    <mergeCell ref="AL5:AP5"/>
    <mergeCell ref="A7:AP7"/>
    <mergeCell ref="AG8:AK8"/>
    <mergeCell ref="A24:AP24"/>
    <mergeCell ref="AG25:AK25"/>
    <mergeCell ref="A42:AP42"/>
    <mergeCell ref="H5:L5"/>
    <mergeCell ref="M5:Q5"/>
    <mergeCell ref="R5:V5"/>
    <mergeCell ref="W5:AA5"/>
    <mergeCell ref="AB5:AF5"/>
    <mergeCell ref="AG5:AK5"/>
  </mergeCells>
  <conditionalFormatting sqref="W18 R18 M18">
    <cfRule type="cellIs" dxfId="17415" priority="544" operator="lessThan">
      <formula>$AS$18</formula>
    </cfRule>
    <cfRule type="cellIs" dxfId="17414" priority="545" operator="greaterThan">
      <formula>$AT$18</formula>
    </cfRule>
    <cfRule type="cellIs" dxfId="17413" priority="546" operator="lessThan">
      <formula>$AQ$18</formula>
    </cfRule>
    <cfRule type="cellIs" dxfId="17412" priority="547" operator="greaterThan">
      <formula>$AR$18</formula>
    </cfRule>
  </conditionalFormatting>
  <conditionalFormatting sqref="AL10 W10 R10 M10">
    <cfRule type="cellIs" dxfId="17411" priority="543" operator="greaterThan">
      <formula>$E$10</formula>
    </cfRule>
  </conditionalFormatting>
  <conditionalFormatting sqref="AL11 W11 R11 M11">
    <cfRule type="cellIs" dxfId="17410" priority="542" operator="greaterThan">
      <formula>$E$11</formula>
    </cfRule>
  </conditionalFormatting>
  <conditionalFormatting sqref="AL12 W12 R12 M12">
    <cfRule type="cellIs" dxfId="17409" priority="541" operator="greaterThan">
      <formula>$E$12</formula>
    </cfRule>
  </conditionalFormatting>
  <conditionalFormatting sqref="AL13 W13 R13 M13">
    <cfRule type="cellIs" dxfId="17408" priority="539" operator="greaterThan">
      <formula>$E$13</formula>
    </cfRule>
    <cfRule type="cellIs" dxfId="17407" priority="540" operator="greaterThan">
      <formula>$G$13</formula>
    </cfRule>
  </conditionalFormatting>
  <conditionalFormatting sqref="AL14 W14 R14 M14">
    <cfRule type="cellIs" dxfId="17406" priority="537" operator="greaterThan">
      <formula>$E$14</formula>
    </cfRule>
    <cfRule type="cellIs" dxfId="17405" priority="538" operator="greaterThan">
      <formula>$G$14</formula>
    </cfRule>
  </conditionalFormatting>
  <conditionalFormatting sqref="AL15 W15 R15 M15">
    <cfRule type="cellIs" dxfId="17404" priority="536" operator="greaterThan">
      <formula>$E$15</formula>
    </cfRule>
  </conditionalFormatting>
  <conditionalFormatting sqref="AL16 W16 R16 M16">
    <cfRule type="cellIs" dxfId="17403" priority="535" operator="greaterThan">
      <formula>$E$16</formula>
    </cfRule>
  </conditionalFormatting>
  <conditionalFormatting sqref="AL16 W16 R16 M16">
    <cfRule type="cellIs" dxfId="17402" priority="534" operator="greaterThan">
      <formula>$G$16</formula>
    </cfRule>
  </conditionalFormatting>
  <conditionalFormatting sqref="AL17 W17 R17 M17">
    <cfRule type="cellIs" dxfId="17401" priority="532" operator="greaterThan">
      <formula>$E$17</formula>
    </cfRule>
  </conditionalFormatting>
  <conditionalFormatting sqref="AL17 W17 R17 M17">
    <cfRule type="cellIs" dxfId="17400" priority="533" operator="greaterThan">
      <formula>$G$17</formula>
    </cfRule>
  </conditionalFormatting>
  <conditionalFormatting sqref="AL19 W19 R19 M19">
    <cfRule type="cellIs" dxfId="17399" priority="531" operator="greaterThan">
      <formula>$E$19</formula>
    </cfRule>
  </conditionalFormatting>
  <conditionalFormatting sqref="AL20 W20 R20 M20">
    <cfRule type="cellIs" dxfId="17398" priority="529" operator="greaterThan">
      <formula>$E$20</formula>
    </cfRule>
    <cfRule type="cellIs" dxfId="17397" priority="530" operator="greaterThan">
      <formula>$G$20</formula>
    </cfRule>
  </conditionalFormatting>
  <conditionalFormatting sqref="AL21 W21 R21 M21">
    <cfRule type="cellIs" dxfId="17396" priority="527" operator="greaterThan">
      <formula>$E$21</formula>
    </cfRule>
    <cfRule type="cellIs" dxfId="17395" priority="528" operator="greaterThan">
      <formula>$G$21</formula>
    </cfRule>
  </conditionalFormatting>
  <conditionalFormatting sqref="AL22 W22 R22 M22">
    <cfRule type="cellIs" dxfId="17394" priority="525" operator="greaterThan">
      <formula>$E$22</formula>
    </cfRule>
    <cfRule type="cellIs" dxfId="17393" priority="526" operator="greaterThan">
      <formula>$G$22</formula>
    </cfRule>
  </conditionalFormatting>
  <conditionalFormatting sqref="AL23 W23 R23 M23">
    <cfRule type="cellIs" dxfId="17392" priority="524" operator="greaterThan">
      <formula>$E$23</formula>
    </cfRule>
  </conditionalFormatting>
  <conditionalFormatting sqref="W9 R9 M9">
    <cfRule type="cellIs" dxfId="17391" priority="523" operator="greaterThan">
      <formula>$E$9</formula>
    </cfRule>
  </conditionalFormatting>
  <conditionalFormatting sqref="AL18">
    <cfRule type="cellIs" dxfId="17390" priority="519" operator="lessThan">
      <formula>$AS$18</formula>
    </cfRule>
    <cfRule type="cellIs" dxfId="17389" priority="520" operator="greaterThan">
      <formula>$AT$18</formula>
    </cfRule>
    <cfRule type="cellIs" dxfId="17388" priority="521" operator="lessThan">
      <formula>$AQ$18</formula>
    </cfRule>
    <cfRule type="cellIs" dxfId="17387" priority="522" operator="greaterThan">
      <formula>$AR$18</formula>
    </cfRule>
  </conditionalFormatting>
  <conditionalFormatting sqref="M26">
    <cfRule type="cellIs" dxfId="17386" priority="517" operator="greaterThan">
      <formula>$E$26</formula>
    </cfRule>
    <cfRule type="cellIs" dxfId="17385" priority="518" operator="greaterThan">
      <formula>$G$26</formula>
    </cfRule>
  </conditionalFormatting>
  <conditionalFormatting sqref="M25">
    <cfRule type="cellIs" dxfId="17384" priority="515" operator="greaterThan">
      <formula>$E$25</formula>
    </cfRule>
    <cfRule type="cellIs" dxfId="17383" priority="516" operator="greaterThan">
      <formula>$G$25</formula>
    </cfRule>
  </conditionalFormatting>
  <conditionalFormatting sqref="M27">
    <cfRule type="cellIs" dxfId="17382" priority="513" operator="greaterThan">
      <formula>$E$27</formula>
    </cfRule>
    <cfRule type="cellIs" dxfId="17381" priority="514" operator="greaterThan">
      <formula>$G$27</formula>
    </cfRule>
  </conditionalFormatting>
  <conditionalFormatting sqref="M28">
    <cfRule type="cellIs" dxfId="17380" priority="511" operator="greaterThan">
      <formula>$E$28</formula>
    </cfRule>
    <cfRule type="cellIs" dxfId="17379" priority="512" operator="greaterThan">
      <formula>$G$28</formula>
    </cfRule>
  </conditionalFormatting>
  <conditionalFormatting sqref="M29">
    <cfRule type="cellIs" dxfId="17378" priority="490" operator="greaterThan">
      <formula>$E$29</formula>
    </cfRule>
  </conditionalFormatting>
  <conditionalFormatting sqref="M31">
    <cfRule type="cellIs" dxfId="17377" priority="509" operator="greaterThan">
      <formula>$E$31</formula>
    </cfRule>
  </conditionalFormatting>
  <conditionalFormatting sqref="M32">
    <cfRule type="cellIs" dxfId="17376" priority="507" operator="greaterThan">
      <formula>$E$32</formula>
    </cfRule>
    <cfRule type="cellIs" dxfId="17375" priority="508" operator="greaterThan">
      <formula>$G$32</formula>
    </cfRule>
  </conditionalFormatting>
  <conditionalFormatting sqref="M33">
    <cfRule type="cellIs" dxfId="17374" priority="505" operator="greaterThan">
      <formula>$E$33</formula>
    </cfRule>
    <cfRule type="cellIs" dxfId="17373" priority="506" operator="greaterThan">
      <formula>$G$33</formula>
    </cfRule>
  </conditionalFormatting>
  <conditionalFormatting sqref="M34">
    <cfRule type="cellIs" dxfId="17372" priority="502" operator="greaterThan">
      <formula>$E$34</formula>
    </cfRule>
    <cfRule type="cellIs" dxfId="17371" priority="503" operator="greaterThan">
      <formula>$G$34</formula>
    </cfRule>
    <cfRule type="cellIs" dxfId="17370" priority="504" operator="greaterThan">
      <formula>$F$34</formula>
    </cfRule>
  </conditionalFormatting>
  <conditionalFormatting sqref="M35">
    <cfRule type="cellIs" dxfId="17369" priority="500" operator="greaterThan">
      <formula>$E$35</formula>
    </cfRule>
    <cfRule type="cellIs" dxfId="17368" priority="501" operator="greaterThan">
      <formula>$G$35</formula>
    </cfRule>
  </conditionalFormatting>
  <conditionalFormatting sqref="M36">
    <cfRule type="cellIs" dxfId="17367" priority="498" operator="greaterThan">
      <formula>$E$36</formula>
    </cfRule>
    <cfRule type="cellIs" dxfId="17366" priority="499" operator="greaterThan">
      <formula>$G$36</formula>
    </cfRule>
  </conditionalFormatting>
  <conditionalFormatting sqref="M37">
    <cfRule type="cellIs" dxfId="17365" priority="497" operator="greaterThan">
      <formula>$E$37</formula>
    </cfRule>
  </conditionalFormatting>
  <conditionalFormatting sqref="M38">
    <cfRule type="cellIs" dxfId="17364" priority="495" operator="greaterThan">
      <formula>$E$38</formula>
    </cfRule>
    <cfRule type="cellIs" dxfId="17363" priority="496" operator="greaterThan">
      <formula>$G$38</formula>
    </cfRule>
  </conditionalFormatting>
  <conditionalFormatting sqref="M39">
    <cfRule type="cellIs" dxfId="17362" priority="493" operator="greaterThan">
      <formula>$E$39</formula>
    </cfRule>
    <cfRule type="cellIs" dxfId="17361" priority="494" operator="greaterThan">
      <formula>$G$39</formula>
    </cfRule>
  </conditionalFormatting>
  <conditionalFormatting sqref="M41">
    <cfRule type="cellIs" dxfId="17360" priority="491" operator="greaterThan">
      <formula>$E$41</formula>
    </cfRule>
    <cfRule type="cellIs" dxfId="17359" priority="492" operator="greaterThan">
      <formula>$G$41</formula>
    </cfRule>
  </conditionalFormatting>
  <conditionalFormatting sqref="M29">
    <cfRule type="cellIs" dxfId="17358" priority="510" operator="greaterThan">
      <formula>$G$29</formula>
    </cfRule>
  </conditionalFormatting>
  <conditionalFormatting sqref="M37">
    <cfRule type="cellIs" dxfId="17357" priority="489" operator="greaterThan">
      <formula>$G$37</formula>
    </cfRule>
  </conditionalFormatting>
  <conditionalFormatting sqref="W26 R26">
    <cfRule type="cellIs" dxfId="17356" priority="487" operator="greaterThan">
      <formula>$E$26</formula>
    </cfRule>
    <cfRule type="cellIs" dxfId="17355" priority="488" operator="greaterThan">
      <formula>$G$26</formula>
    </cfRule>
  </conditionalFormatting>
  <conditionalFormatting sqref="W25 R25">
    <cfRule type="cellIs" dxfId="17354" priority="485" operator="greaterThan">
      <formula>$E$25</formula>
    </cfRule>
    <cfRule type="cellIs" dxfId="17353" priority="486" operator="greaterThan">
      <formula>$G$25</formula>
    </cfRule>
  </conditionalFormatting>
  <conditionalFormatting sqref="W27 R27">
    <cfRule type="cellIs" dxfId="17352" priority="483" operator="greaterThan">
      <formula>$E$27</formula>
    </cfRule>
    <cfRule type="cellIs" dxfId="17351" priority="484" operator="greaterThan">
      <formula>$G$27</formula>
    </cfRule>
  </conditionalFormatting>
  <conditionalFormatting sqref="W28 R28">
    <cfRule type="cellIs" dxfId="17350" priority="481" operator="greaterThan">
      <formula>$E$28</formula>
    </cfRule>
    <cfRule type="cellIs" dxfId="17349" priority="482" operator="greaterThan">
      <formula>$G$28</formula>
    </cfRule>
  </conditionalFormatting>
  <conditionalFormatting sqref="W29 R29">
    <cfRule type="cellIs" dxfId="17348" priority="460" operator="greaterThan">
      <formula>$E$29</formula>
    </cfRule>
  </conditionalFormatting>
  <conditionalFormatting sqref="W31 R31">
    <cfRule type="cellIs" dxfId="17347" priority="479" operator="greaterThan">
      <formula>$E$31</formula>
    </cfRule>
  </conditionalFormatting>
  <conditionalFormatting sqref="W32 R32">
    <cfRule type="cellIs" dxfId="17346" priority="477" operator="greaterThan">
      <formula>$E$32</formula>
    </cfRule>
    <cfRule type="cellIs" dxfId="17345" priority="478" operator="greaterThan">
      <formula>$G$32</formula>
    </cfRule>
  </conditionalFormatting>
  <conditionalFormatting sqref="W33 R33">
    <cfRule type="cellIs" dxfId="17344" priority="475" operator="greaterThan">
      <formula>$E$33</formula>
    </cfRule>
    <cfRule type="cellIs" dxfId="17343" priority="476" operator="greaterThan">
      <formula>$G$33</formula>
    </cfRule>
  </conditionalFormatting>
  <conditionalFormatting sqref="W34 R34">
    <cfRule type="cellIs" dxfId="17342" priority="472" operator="greaterThan">
      <formula>$E$34</formula>
    </cfRule>
    <cfRule type="cellIs" dxfId="17341" priority="473" operator="greaterThan">
      <formula>$G$34</formula>
    </cfRule>
    <cfRule type="cellIs" dxfId="17340" priority="474" operator="greaterThan">
      <formula>$F$34</formula>
    </cfRule>
  </conditionalFormatting>
  <conditionalFormatting sqref="W35 R35">
    <cfRule type="cellIs" dxfId="17339" priority="470" operator="greaterThan">
      <formula>$E$35</formula>
    </cfRule>
    <cfRule type="cellIs" dxfId="17338" priority="471" operator="greaterThan">
      <formula>$G$35</formula>
    </cfRule>
  </conditionalFormatting>
  <conditionalFormatting sqref="W36 R36">
    <cfRule type="cellIs" dxfId="17337" priority="468" operator="greaterThan">
      <formula>$E$36</formula>
    </cfRule>
    <cfRule type="cellIs" dxfId="17336" priority="469" operator="greaterThan">
      <formula>$G$36</formula>
    </cfRule>
  </conditionalFormatting>
  <conditionalFormatting sqref="W37 R37">
    <cfRule type="cellIs" dxfId="17335" priority="467" operator="greaterThan">
      <formula>$E$37</formula>
    </cfRule>
  </conditionalFormatting>
  <conditionalFormatting sqref="W38 R38">
    <cfRule type="cellIs" dxfId="17334" priority="465" operator="greaterThan">
      <formula>$E$38</formula>
    </cfRule>
    <cfRule type="cellIs" dxfId="17333" priority="466" operator="greaterThan">
      <formula>$G$38</formula>
    </cfRule>
  </conditionalFormatting>
  <conditionalFormatting sqref="W39 R39">
    <cfRule type="cellIs" dxfId="17332" priority="463" operator="greaterThan">
      <formula>$E$39</formula>
    </cfRule>
    <cfRule type="cellIs" dxfId="17331" priority="464" operator="greaterThan">
      <formula>$G$39</formula>
    </cfRule>
  </conditionalFormatting>
  <conditionalFormatting sqref="W41 R41">
    <cfRule type="cellIs" dxfId="17330" priority="461" operator="greaterThan">
      <formula>$E$41</formula>
    </cfRule>
    <cfRule type="cellIs" dxfId="17329" priority="462" operator="greaterThan">
      <formula>$G$41</formula>
    </cfRule>
  </conditionalFormatting>
  <conditionalFormatting sqref="W29 R29">
    <cfRule type="cellIs" dxfId="17328" priority="480" operator="greaterThan">
      <formula>$G$29</formula>
    </cfRule>
  </conditionalFormatting>
  <conditionalFormatting sqref="W37 R37">
    <cfRule type="cellIs" dxfId="17327" priority="459" operator="greaterThan">
      <formula>$G$37</formula>
    </cfRule>
  </conditionalFormatting>
  <conditionalFormatting sqref="AG10">
    <cfRule type="cellIs" dxfId="17326" priority="458" operator="greaterThan">
      <formula>$E$10</formula>
    </cfRule>
  </conditionalFormatting>
  <conditionalFormatting sqref="AG11">
    <cfRule type="cellIs" dxfId="17325" priority="457" operator="greaterThan">
      <formula>$E$11</formula>
    </cfRule>
  </conditionalFormatting>
  <conditionalFormatting sqref="AG12">
    <cfRule type="cellIs" dxfId="17324" priority="456" operator="greaterThan">
      <formula>$E$12</formula>
    </cfRule>
  </conditionalFormatting>
  <conditionalFormatting sqref="AG13">
    <cfRule type="cellIs" dxfId="17323" priority="454" operator="greaterThan">
      <formula>$E$13</formula>
    </cfRule>
    <cfRule type="cellIs" dxfId="17322" priority="455" operator="greaterThan">
      <formula>$G$13</formula>
    </cfRule>
  </conditionalFormatting>
  <conditionalFormatting sqref="AG14">
    <cfRule type="cellIs" dxfId="17321" priority="452" operator="greaterThan">
      <formula>$E$14</formula>
    </cfRule>
    <cfRule type="cellIs" dxfId="17320" priority="453" operator="greaterThan">
      <formula>$G$14</formula>
    </cfRule>
  </conditionalFormatting>
  <conditionalFormatting sqref="AG15">
    <cfRule type="cellIs" dxfId="17319" priority="451" operator="greaterThan">
      <formula>$E$15</formula>
    </cfRule>
  </conditionalFormatting>
  <conditionalFormatting sqref="AG16">
    <cfRule type="cellIs" dxfId="17318" priority="450" operator="greaterThan">
      <formula>$E$16</formula>
    </cfRule>
  </conditionalFormatting>
  <conditionalFormatting sqref="AG16">
    <cfRule type="cellIs" dxfId="17317" priority="449" operator="greaterThan">
      <formula>$G$16</formula>
    </cfRule>
  </conditionalFormatting>
  <conditionalFormatting sqref="AG17">
    <cfRule type="cellIs" dxfId="17316" priority="447" operator="greaterThan">
      <formula>$E$17</formula>
    </cfRule>
  </conditionalFormatting>
  <conditionalFormatting sqref="AG17">
    <cfRule type="cellIs" dxfId="17315" priority="448" operator="greaterThan">
      <formula>$G$17</formula>
    </cfRule>
  </conditionalFormatting>
  <conditionalFormatting sqref="AG19">
    <cfRule type="cellIs" dxfId="17314" priority="446" operator="greaterThan">
      <formula>$E$19</formula>
    </cfRule>
  </conditionalFormatting>
  <conditionalFormatting sqref="AG20">
    <cfRule type="cellIs" dxfId="17313" priority="444" operator="greaterThan">
      <formula>$E$20</formula>
    </cfRule>
    <cfRule type="cellIs" dxfId="17312" priority="445" operator="greaterThan">
      <formula>$G$20</formula>
    </cfRule>
  </conditionalFormatting>
  <conditionalFormatting sqref="AG21">
    <cfRule type="cellIs" dxfId="17311" priority="442" operator="greaterThan">
      <formula>$E$21</formula>
    </cfRule>
    <cfRule type="cellIs" dxfId="17310" priority="443" operator="greaterThan">
      <formula>$G$21</formula>
    </cfRule>
  </conditionalFormatting>
  <conditionalFormatting sqref="AG22">
    <cfRule type="cellIs" dxfId="17309" priority="440" operator="greaterThan">
      <formula>$E$22</formula>
    </cfRule>
    <cfRule type="cellIs" dxfId="17308" priority="441" operator="greaterThan">
      <formula>$G$22</formula>
    </cfRule>
  </conditionalFormatting>
  <conditionalFormatting sqref="AG23">
    <cfRule type="cellIs" dxfId="17307" priority="439" operator="greaterThan">
      <formula>$E$23</formula>
    </cfRule>
  </conditionalFormatting>
  <conditionalFormatting sqref="AG9">
    <cfRule type="cellIs" dxfId="17306" priority="438" operator="greaterThan">
      <formula>$E$9</formula>
    </cfRule>
  </conditionalFormatting>
  <conditionalFormatting sqref="AG18">
    <cfRule type="cellIs" dxfId="17305" priority="434" operator="lessThan">
      <formula>$AS$18</formula>
    </cfRule>
    <cfRule type="cellIs" dxfId="17304" priority="435" operator="greaterThan">
      <formula>$AT$18</formula>
    </cfRule>
    <cfRule type="cellIs" dxfId="17303" priority="436" operator="lessThan">
      <formula>$AQ$18</formula>
    </cfRule>
    <cfRule type="cellIs" dxfId="17302" priority="437" operator="greaterThan">
      <formula>$AR$18</formula>
    </cfRule>
  </conditionalFormatting>
  <conditionalFormatting sqref="H18">
    <cfRule type="cellIs" dxfId="17301" priority="430" operator="lessThan">
      <formula>$AS$18</formula>
    </cfRule>
    <cfRule type="cellIs" dxfId="17300" priority="431" operator="greaterThan">
      <formula>$AT$18</formula>
    </cfRule>
    <cfRule type="cellIs" dxfId="17299" priority="432" operator="lessThan">
      <formula>$AQ$18</formula>
    </cfRule>
    <cfRule type="cellIs" dxfId="17298" priority="433" operator="greaterThan">
      <formula>$AR$18</formula>
    </cfRule>
  </conditionalFormatting>
  <conditionalFormatting sqref="H10">
    <cfRule type="cellIs" dxfId="17297" priority="429" operator="greaterThan">
      <formula>$E$10</formula>
    </cfRule>
  </conditionalFormatting>
  <conditionalFormatting sqref="H11">
    <cfRule type="cellIs" dxfId="17296" priority="428" operator="greaterThan">
      <formula>$E$11</formula>
    </cfRule>
  </conditionalFormatting>
  <conditionalFormatting sqref="H12">
    <cfRule type="cellIs" dxfId="17295" priority="427" operator="greaterThan">
      <formula>$E$12</formula>
    </cfRule>
  </conditionalFormatting>
  <conditionalFormatting sqref="H13">
    <cfRule type="cellIs" dxfId="17294" priority="425" operator="greaterThan">
      <formula>$E$13</formula>
    </cfRule>
    <cfRule type="cellIs" dxfId="17293" priority="426" operator="greaterThan">
      <formula>$G$13</formula>
    </cfRule>
  </conditionalFormatting>
  <conditionalFormatting sqref="H14">
    <cfRule type="cellIs" dxfId="17292" priority="423" operator="greaterThan">
      <formula>$E$14</formula>
    </cfRule>
    <cfRule type="cellIs" dxfId="17291" priority="424" operator="greaterThan">
      <formula>$G$14</formula>
    </cfRule>
  </conditionalFormatting>
  <conditionalFormatting sqref="H15">
    <cfRule type="cellIs" dxfId="17290" priority="422" operator="greaterThan">
      <formula>$E$15</formula>
    </cfRule>
  </conditionalFormatting>
  <conditionalFormatting sqref="H16">
    <cfRule type="cellIs" dxfId="17289" priority="421" operator="greaterThan">
      <formula>$E$16</formula>
    </cfRule>
  </conditionalFormatting>
  <conditionalFormatting sqref="H16">
    <cfRule type="cellIs" dxfId="17288" priority="420" operator="greaterThan">
      <formula>$G$16</formula>
    </cfRule>
  </conditionalFormatting>
  <conditionalFormatting sqref="H17">
    <cfRule type="cellIs" dxfId="17287" priority="418" operator="greaterThan">
      <formula>$E$17</formula>
    </cfRule>
  </conditionalFormatting>
  <conditionalFormatting sqref="H17">
    <cfRule type="cellIs" dxfId="17286" priority="419" operator="greaterThan">
      <formula>$G$17</formula>
    </cfRule>
  </conditionalFormatting>
  <conditionalFormatting sqref="H19">
    <cfRule type="cellIs" dxfId="17285" priority="417" operator="greaterThan">
      <formula>$E$19</formula>
    </cfRule>
  </conditionalFormatting>
  <conditionalFormatting sqref="H20">
    <cfRule type="cellIs" dxfId="17284" priority="415" operator="greaterThan">
      <formula>$E$20</formula>
    </cfRule>
    <cfRule type="cellIs" dxfId="17283" priority="416" operator="greaterThan">
      <formula>$G$20</formula>
    </cfRule>
  </conditionalFormatting>
  <conditionalFormatting sqref="H21">
    <cfRule type="cellIs" dxfId="17282" priority="413" operator="greaterThan">
      <formula>$E$21</formula>
    </cfRule>
    <cfRule type="cellIs" dxfId="17281" priority="414" operator="greaterThan">
      <formula>$G$21</formula>
    </cfRule>
  </conditionalFormatting>
  <conditionalFormatting sqref="H22">
    <cfRule type="cellIs" dxfId="17280" priority="411" operator="greaterThan">
      <formula>$E$22</formula>
    </cfRule>
    <cfRule type="cellIs" dxfId="17279" priority="412" operator="greaterThan">
      <formula>$G$22</formula>
    </cfRule>
  </conditionalFormatting>
  <conditionalFormatting sqref="H23">
    <cfRule type="cellIs" dxfId="17278" priority="410" operator="greaterThan">
      <formula>$E$23</formula>
    </cfRule>
  </conditionalFormatting>
  <conditionalFormatting sqref="H8">
    <cfRule type="cellIs" dxfId="17277" priority="409" operator="greaterThan">
      <formula>$E$8</formula>
    </cfRule>
  </conditionalFormatting>
  <conditionalFormatting sqref="H9">
    <cfRule type="cellIs" dxfId="17276" priority="408" operator="greaterThan">
      <formula>$E$9</formula>
    </cfRule>
  </conditionalFormatting>
  <conditionalFormatting sqref="H26">
    <cfRule type="cellIs" dxfId="17275" priority="406" operator="greaterThan">
      <formula>$E$26</formula>
    </cfRule>
    <cfRule type="cellIs" dxfId="17274" priority="407" operator="greaterThan">
      <formula>$G$26</formula>
    </cfRule>
  </conditionalFormatting>
  <conditionalFormatting sqref="H25">
    <cfRule type="cellIs" dxfId="17273" priority="404" operator="greaterThan">
      <formula>$E$25</formula>
    </cfRule>
    <cfRule type="cellIs" dxfId="17272" priority="405" operator="greaterThan">
      <formula>$G$25</formula>
    </cfRule>
  </conditionalFormatting>
  <conditionalFormatting sqref="H27">
    <cfRule type="cellIs" dxfId="17271" priority="402" operator="greaterThan">
      <formula>$E$27</formula>
    </cfRule>
    <cfRule type="cellIs" dxfId="17270" priority="403" operator="greaterThan">
      <formula>$G$27</formula>
    </cfRule>
  </conditionalFormatting>
  <conditionalFormatting sqref="H28">
    <cfRule type="cellIs" dxfId="17269" priority="400" operator="greaterThan">
      <formula>$E$28</formula>
    </cfRule>
    <cfRule type="cellIs" dxfId="17268" priority="401" operator="greaterThan">
      <formula>$G$28</formula>
    </cfRule>
  </conditionalFormatting>
  <conditionalFormatting sqref="H29">
    <cfRule type="cellIs" dxfId="17267" priority="379" operator="greaterThan">
      <formula>$E$29</formula>
    </cfRule>
  </conditionalFormatting>
  <conditionalFormatting sqref="H31">
    <cfRule type="cellIs" dxfId="17266" priority="398" operator="greaterThan">
      <formula>$E$31</formula>
    </cfRule>
  </conditionalFormatting>
  <conditionalFormatting sqref="H32">
    <cfRule type="cellIs" dxfId="17265" priority="396" operator="greaterThan">
      <formula>$E$32</formula>
    </cfRule>
    <cfRule type="cellIs" dxfId="17264" priority="397" operator="greaterThan">
      <formula>$G$32</formula>
    </cfRule>
  </conditionalFormatting>
  <conditionalFormatting sqref="H33">
    <cfRule type="cellIs" dxfId="17263" priority="394" operator="greaterThan">
      <formula>$E$33</formula>
    </cfRule>
    <cfRule type="cellIs" dxfId="17262" priority="395" operator="greaterThan">
      <formula>$G$33</formula>
    </cfRule>
  </conditionalFormatting>
  <conditionalFormatting sqref="H34">
    <cfRule type="cellIs" dxfId="17261" priority="391" operator="greaterThan">
      <formula>$E$34</formula>
    </cfRule>
    <cfRule type="cellIs" dxfId="17260" priority="392" operator="greaterThan">
      <formula>$G$34</formula>
    </cfRule>
    <cfRule type="cellIs" dxfId="17259" priority="393" operator="greaterThan">
      <formula>$F$34</formula>
    </cfRule>
  </conditionalFormatting>
  <conditionalFormatting sqref="H35">
    <cfRule type="cellIs" dxfId="17258" priority="389" operator="greaterThan">
      <formula>$E$35</formula>
    </cfRule>
    <cfRule type="cellIs" dxfId="17257" priority="390" operator="greaterThan">
      <formula>$G$35</formula>
    </cfRule>
  </conditionalFormatting>
  <conditionalFormatting sqref="H36">
    <cfRule type="cellIs" dxfId="17256" priority="387" operator="greaterThan">
      <formula>$E$36</formula>
    </cfRule>
    <cfRule type="cellIs" dxfId="17255" priority="388" operator="greaterThan">
      <formula>$G$36</formula>
    </cfRule>
  </conditionalFormatting>
  <conditionalFormatting sqref="H37">
    <cfRule type="cellIs" dxfId="17254" priority="386" operator="greaterThan">
      <formula>$E$37</formula>
    </cfRule>
  </conditionalFormatting>
  <conditionalFormatting sqref="H38">
    <cfRule type="cellIs" dxfId="17253" priority="384" operator="greaterThan">
      <formula>$E$38</formula>
    </cfRule>
    <cfRule type="cellIs" dxfId="17252" priority="385" operator="greaterThan">
      <formula>$G$38</formula>
    </cfRule>
  </conditionalFormatting>
  <conditionalFormatting sqref="H39">
    <cfRule type="cellIs" dxfId="17251" priority="382" operator="greaterThan">
      <formula>$E$39</formula>
    </cfRule>
    <cfRule type="cellIs" dxfId="17250" priority="383" operator="greaterThan">
      <formula>$G$39</formula>
    </cfRule>
  </conditionalFormatting>
  <conditionalFormatting sqref="H41">
    <cfRule type="cellIs" dxfId="17249" priority="380" operator="greaterThan">
      <formula>$E$41</formula>
    </cfRule>
    <cfRule type="cellIs" dxfId="17248" priority="381" operator="greaterThan">
      <formula>$G$41</formula>
    </cfRule>
  </conditionalFormatting>
  <conditionalFormatting sqref="H29">
    <cfRule type="cellIs" dxfId="17247" priority="399" operator="greaterThan">
      <formula>$G$29</formula>
    </cfRule>
  </conditionalFormatting>
  <conditionalFormatting sqref="H37">
    <cfRule type="cellIs" dxfId="17246" priority="378" operator="greaterThan">
      <formula>$G$37</formula>
    </cfRule>
  </conditionalFormatting>
  <conditionalFormatting sqref="AG26">
    <cfRule type="cellIs" dxfId="17245" priority="376" operator="greaterThan">
      <formula>$E$26</formula>
    </cfRule>
    <cfRule type="cellIs" dxfId="17244" priority="377" operator="greaterThan">
      <formula>$G$26</formula>
    </cfRule>
  </conditionalFormatting>
  <conditionalFormatting sqref="AG27">
    <cfRule type="cellIs" dxfId="17243" priority="374" operator="greaterThan">
      <formula>$E$27</formula>
    </cfRule>
    <cfRule type="cellIs" dxfId="17242" priority="375" operator="greaterThan">
      <formula>$G$27</formula>
    </cfRule>
  </conditionalFormatting>
  <conditionalFormatting sqref="AG28">
    <cfRule type="cellIs" dxfId="17241" priority="372" operator="greaterThan">
      <formula>$E$28</formula>
    </cfRule>
    <cfRule type="cellIs" dxfId="17240" priority="373" operator="greaterThan">
      <formula>$G$28</formula>
    </cfRule>
  </conditionalFormatting>
  <conditionalFormatting sqref="AG31">
    <cfRule type="cellIs" dxfId="17239" priority="371" operator="greaterThan">
      <formula>$E$31</formula>
    </cfRule>
  </conditionalFormatting>
  <conditionalFormatting sqref="AG32">
    <cfRule type="cellIs" dxfId="17238" priority="369" operator="greaterThan">
      <formula>$E$32</formula>
    </cfRule>
    <cfRule type="cellIs" dxfId="17237" priority="370" operator="greaterThan">
      <formula>$G$32</formula>
    </cfRule>
  </conditionalFormatting>
  <conditionalFormatting sqref="AG33">
    <cfRule type="cellIs" dxfId="17236" priority="367" operator="greaterThan">
      <formula>$E$33</formula>
    </cfRule>
    <cfRule type="cellIs" dxfId="17235" priority="368" operator="greaterThan">
      <formula>$G$33</formula>
    </cfRule>
  </conditionalFormatting>
  <conditionalFormatting sqref="AG34">
    <cfRule type="cellIs" dxfId="17234" priority="364" operator="greaterThan">
      <formula>$E$34</formula>
    </cfRule>
    <cfRule type="cellIs" dxfId="17233" priority="365" operator="greaterThan">
      <formula>$G$34</formula>
    </cfRule>
    <cfRule type="cellIs" dxfId="17232" priority="366" operator="greaterThan">
      <formula>$F$34</formula>
    </cfRule>
  </conditionalFormatting>
  <conditionalFormatting sqref="AG35">
    <cfRule type="cellIs" dxfId="17231" priority="362" operator="greaterThan">
      <formula>$E$35</formula>
    </cfRule>
    <cfRule type="cellIs" dxfId="17230" priority="363" operator="greaterThan">
      <formula>$G$35</formula>
    </cfRule>
  </conditionalFormatting>
  <conditionalFormatting sqref="AG36">
    <cfRule type="cellIs" dxfId="17229" priority="360" operator="greaterThan">
      <formula>$E$36</formula>
    </cfRule>
    <cfRule type="cellIs" dxfId="17228" priority="361" operator="greaterThan">
      <formula>$G$36</formula>
    </cfRule>
  </conditionalFormatting>
  <conditionalFormatting sqref="AG37">
    <cfRule type="cellIs" dxfId="17227" priority="359" operator="greaterThan">
      <formula>$E$37</formula>
    </cfRule>
  </conditionalFormatting>
  <conditionalFormatting sqref="AG38">
    <cfRule type="cellIs" dxfId="17226" priority="357" operator="greaterThan">
      <formula>$E$38</formula>
    </cfRule>
    <cfRule type="cellIs" dxfId="17225" priority="358" operator="greaterThan">
      <formula>$G$38</formula>
    </cfRule>
  </conditionalFormatting>
  <conditionalFormatting sqref="AG39">
    <cfRule type="cellIs" dxfId="17224" priority="355" operator="greaterThan">
      <formula>$E$39</formula>
    </cfRule>
    <cfRule type="cellIs" dxfId="17223" priority="356" operator="greaterThan">
      <formula>$G$39</formula>
    </cfRule>
  </conditionalFormatting>
  <conditionalFormatting sqref="AG40">
    <cfRule type="cellIs" dxfId="17222" priority="353" operator="greaterThan">
      <formula>$E$40</formula>
    </cfRule>
    <cfRule type="cellIs" dxfId="17221" priority="354" operator="greaterThan">
      <formula>$G$40</formula>
    </cfRule>
  </conditionalFormatting>
  <conditionalFormatting sqref="AG41">
    <cfRule type="cellIs" dxfId="17220" priority="351" operator="greaterThan">
      <formula>$E$41</formula>
    </cfRule>
    <cfRule type="cellIs" dxfId="17219" priority="352" operator="greaterThan">
      <formula>$G$41</formula>
    </cfRule>
  </conditionalFormatting>
  <conditionalFormatting sqref="AG37">
    <cfRule type="cellIs" dxfId="17218" priority="350" operator="greaterThan">
      <formula>$G$37</formula>
    </cfRule>
  </conditionalFormatting>
  <conditionalFormatting sqref="AG72">
    <cfRule type="cellIs" dxfId="17217" priority="349" operator="greaterThan">
      <formula>$F$72</formula>
    </cfRule>
  </conditionalFormatting>
  <conditionalFormatting sqref="AG55">
    <cfRule type="cellIs" dxfId="17216" priority="348" operator="greaterThan">
      <formula>$G$55</formula>
    </cfRule>
  </conditionalFormatting>
  <conditionalFormatting sqref="AG60">
    <cfRule type="cellIs" dxfId="17215" priority="347" operator="greaterThan">
      <formula>$G$60</formula>
    </cfRule>
  </conditionalFormatting>
  <conditionalFormatting sqref="AG63">
    <cfRule type="cellIs" dxfId="17214" priority="346" operator="greaterThan">
      <formula>$G$63</formula>
    </cfRule>
  </conditionalFormatting>
  <conditionalFormatting sqref="AG66">
    <cfRule type="cellIs" dxfId="17213" priority="344" operator="greaterThan">
      <formula>$G$66</formula>
    </cfRule>
    <cfRule type="cellIs" dxfId="17212" priority="345" operator="greaterThan">
      <formula>$F$66</formula>
    </cfRule>
  </conditionalFormatting>
  <conditionalFormatting sqref="AG53">
    <cfRule type="cellIs" dxfId="17211" priority="343" operator="greaterThan">
      <formula>$F$53</formula>
    </cfRule>
  </conditionalFormatting>
  <conditionalFormatting sqref="AG52">
    <cfRule type="cellIs" dxfId="17210" priority="341" operator="greaterThan">
      <formula>$F$52</formula>
    </cfRule>
  </conditionalFormatting>
  <conditionalFormatting sqref="AG61">
    <cfRule type="cellIs" dxfId="17209" priority="338" operator="greaterThan">
      <formula>$F$61</formula>
    </cfRule>
  </conditionalFormatting>
  <conditionalFormatting sqref="AG62">
    <cfRule type="cellIs" dxfId="17208" priority="336" operator="greaterThan">
      <formula>$G$62</formula>
    </cfRule>
  </conditionalFormatting>
  <conditionalFormatting sqref="AG54">
    <cfRule type="cellIs" dxfId="17207" priority="339" operator="greaterThan">
      <formula>$G$54</formula>
    </cfRule>
    <cfRule type="cellIs" dxfId="17206" priority="340" operator="greaterThan">
      <formula>$F$54</formula>
    </cfRule>
  </conditionalFormatting>
  <conditionalFormatting sqref="AG61">
    <cfRule type="cellIs" dxfId="17205" priority="337" operator="greaterThan">
      <formula>$G$61</formula>
    </cfRule>
  </conditionalFormatting>
  <conditionalFormatting sqref="AG67">
    <cfRule type="cellIs" dxfId="17204" priority="335" operator="greaterThan">
      <formula>$F$67</formula>
    </cfRule>
  </conditionalFormatting>
  <conditionalFormatting sqref="AG68">
    <cfRule type="cellIs" dxfId="17203" priority="334" operator="greaterThan">
      <formula>$G$68</formula>
    </cfRule>
  </conditionalFormatting>
  <conditionalFormatting sqref="AG70">
    <cfRule type="cellIs" dxfId="17202" priority="333" operator="greaterThan">
      <formula>$G$70</formula>
    </cfRule>
  </conditionalFormatting>
  <conditionalFormatting sqref="AG73">
    <cfRule type="cellIs" dxfId="17201" priority="332" operator="greaterThan">
      <formula>$G$73</formula>
    </cfRule>
  </conditionalFormatting>
  <conditionalFormatting sqref="AG75">
    <cfRule type="cellIs" dxfId="17200" priority="331" operator="greaterThan">
      <formula>$F$75</formula>
    </cfRule>
  </conditionalFormatting>
  <conditionalFormatting sqref="AG76">
    <cfRule type="cellIs" dxfId="17199" priority="330" operator="greaterThan">
      <formula>$F$76</formula>
    </cfRule>
  </conditionalFormatting>
  <conditionalFormatting sqref="AG78">
    <cfRule type="cellIs" dxfId="17198" priority="329" operator="greaterThan">
      <formula>$G$78</formula>
    </cfRule>
  </conditionalFormatting>
  <conditionalFormatting sqref="AG80">
    <cfRule type="cellIs" dxfId="17197" priority="328" operator="greaterThan">
      <formula>$F$80</formula>
    </cfRule>
  </conditionalFormatting>
  <conditionalFormatting sqref="AG82">
    <cfRule type="cellIs" dxfId="17196" priority="327" operator="greaterThan">
      <formula>$F$82</formula>
    </cfRule>
  </conditionalFormatting>
  <conditionalFormatting sqref="AG81">
    <cfRule type="cellIs" dxfId="17195" priority="325" operator="greaterThan">
      <formula>$G$81</formula>
    </cfRule>
    <cfRule type="cellIs" dxfId="17194" priority="326" operator="greaterThan">
      <formula>$F$81</formula>
    </cfRule>
  </conditionalFormatting>
  <conditionalFormatting sqref="AG84">
    <cfRule type="cellIs" dxfId="17193" priority="324" operator="greaterThan">
      <formula>$G$84</formula>
    </cfRule>
  </conditionalFormatting>
  <conditionalFormatting sqref="AG86">
    <cfRule type="cellIs" dxfId="17192" priority="322" operator="greaterThan">
      <formula>$G$86</formula>
    </cfRule>
    <cfRule type="cellIs" dxfId="17191" priority="323" operator="greaterThan">
      <formula>$F$86</formula>
    </cfRule>
  </conditionalFormatting>
  <conditionalFormatting sqref="AG89">
    <cfRule type="cellIs" dxfId="17190" priority="320" operator="greaterThan">
      <formula>$G$89</formula>
    </cfRule>
    <cfRule type="cellIs" dxfId="17189" priority="321" operator="greaterThan">
      <formula>$F$89</formula>
    </cfRule>
  </conditionalFormatting>
  <conditionalFormatting sqref="AG53">
    <cfRule type="cellIs" dxfId="17188" priority="342" operator="greaterThan">
      <formula>$G$53</formula>
    </cfRule>
  </conditionalFormatting>
  <conditionalFormatting sqref="R48">
    <cfRule type="cellIs" dxfId="17187" priority="290" operator="greaterThan">
      <formula>$F$48</formula>
    </cfRule>
  </conditionalFormatting>
  <conditionalFormatting sqref="R72">
    <cfRule type="cellIs" dxfId="17186" priority="319" operator="greaterThan">
      <formula>$F$72</formula>
    </cfRule>
  </conditionalFormatting>
  <conditionalFormatting sqref="R55">
    <cfRule type="cellIs" dxfId="17185" priority="318" operator="greaterThan">
      <formula>$G$55</formula>
    </cfRule>
  </conditionalFormatting>
  <conditionalFormatting sqref="R60">
    <cfRule type="cellIs" dxfId="17184" priority="317" operator="greaterThan">
      <formula>$G$60</formula>
    </cfRule>
  </conditionalFormatting>
  <conditionalFormatting sqref="R63">
    <cfRule type="cellIs" dxfId="17183" priority="316" operator="greaterThan">
      <formula>$G$63</formula>
    </cfRule>
  </conditionalFormatting>
  <conditionalFormatting sqref="R66">
    <cfRule type="cellIs" dxfId="17182" priority="314" operator="greaterThan">
      <formula>$G$66</formula>
    </cfRule>
    <cfRule type="cellIs" dxfId="17181" priority="315" operator="greaterThan">
      <formula>$F$66</formula>
    </cfRule>
  </conditionalFormatting>
  <conditionalFormatting sqref="R53">
    <cfRule type="cellIs" dxfId="17180" priority="313" operator="greaterThan">
      <formula>$F$53</formula>
    </cfRule>
  </conditionalFormatting>
  <conditionalFormatting sqref="R52">
    <cfRule type="cellIs" dxfId="17179" priority="311" operator="greaterThan">
      <formula>$F$52</formula>
    </cfRule>
  </conditionalFormatting>
  <conditionalFormatting sqref="R61">
    <cfRule type="cellIs" dxfId="17178" priority="308" operator="greaterThan">
      <formula>$F$61</formula>
    </cfRule>
  </conditionalFormatting>
  <conditionalFormatting sqref="R62">
    <cfRule type="cellIs" dxfId="17177" priority="306" operator="greaterThan">
      <formula>$G$62</formula>
    </cfRule>
  </conditionalFormatting>
  <conditionalFormatting sqref="R54">
    <cfRule type="cellIs" dxfId="17176" priority="309" operator="greaterThan">
      <formula>$G$54</formula>
    </cfRule>
    <cfRule type="cellIs" dxfId="17175" priority="310" operator="greaterThan">
      <formula>$F$54</formula>
    </cfRule>
  </conditionalFormatting>
  <conditionalFormatting sqref="R61">
    <cfRule type="cellIs" dxfId="17174" priority="307" operator="greaterThan">
      <formula>$G$61</formula>
    </cfRule>
  </conditionalFormatting>
  <conditionalFormatting sqref="R68">
    <cfRule type="cellIs" dxfId="17173" priority="305" operator="greaterThan">
      <formula>$G$68</formula>
    </cfRule>
  </conditionalFormatting>
  <conditionalFormatting sqref="R70">
    <cfRule type="cellIs" dxfId="17172" priority="304" operator="greaterThan">
      <formula>$G$70</formula>
    </cfRule>
  </conditionalFormatting>
  <conditionalFormatting sqref="R73">
    <cfRule type="cellIs" dxfId="17171" priority="303" operator="greaterThan">
      <formula>$G$73</formula>
    </cfRule>
  </conditionalFormatting>
  <conditionalFormatting sqref="R75">
    <cfRule type="cellIs" dxfId="17170" priority="302" operator="greaterThan">
      <formula>$F$75</formula>
    </cfRule>
  </conditionalFormatting>
  <conditionalFormatting sqref="R76">
    <cfRule type="cellIs" dxfId="17169" priority="301" operator="greaterThan">
      <formula>$F$76</formula>
    </cfRule>
  </conditionalFormatting>
  <conditionalFormatting sqref="R78">
    <cfRule type="cellIs" dxfId="17168" priority="300" operator="greaterThan">
      <formula>$G$78</formula>
    </cfRule>
  </conditionalFormatting>
  <conditionalFormatting sqref="R80">
    <cfRule type="cellIs" dxfId="17167" priority="299" operator="greaterThan">
      <formula>$F$80</formula>
    </cfRule>
  </conditionalFormatting>
  <conditionalFormatting sqref="R82">
    <cfRule type="cellIs" dxfId="17166" priority="298" operator="greaterThan">
      <formula>$F$82</formula>
    </cfRule>
  </conditionalFormatting>
  <conditionalFormatting sqref="R81">
    <cfRule type="cellIs" dxfId="17165" priority="296" operator="greaterThan">
      <formula>$G$81</formula>
    </cfRule>
    <cfRule type="cellIs" dxfId="17164" priority="297" operator="greaterThan">
      <formula>$F$81</formula>
    </cfRule>
  </conditionalFormatting>
  <conditionalFormatting sqref="R84">
    <cfRule type="cellIs" dxfId="17163" priority="295" operator="greaterThan">
      <formula>$G$84</formula>
    </cfRule>
  </conditionalFormatting>
  <conditionalFormatting sqref="R86">
    <cfRule type="cellIs" dxfId="17162" priority="293" operator="greaterThan">
      <formula>$G$86</formula>
    </cfRule>
    <cfRule type="cellIs" dxfId="17161" priority="294" operator="greaterThan">
      <formula>$F$86</formula>
    </cfRule>
  </conditionalFormatting>
  <conditionalFormatting sqref="R89">
    <cfRule type="cellIs" dxfId="17160" priority="291" operator="greaterThan">
      <formula>$G$89</formula>
    </cfRule>
    <cfRule type="cellIs" dxfId="17159" priority="292" operator="greaterThan">
      <formula>$F$89</formula>
    </cfRule>
  </conditionalFormatting>
  <conditionalFormatting sqref="R53">
    <cfRule type="cellIs" dxfId="17158" priority="312" operator="greaterThan">
      <formula>$G$53</formula>
    </cfRule>
  </conditionalFormatting>
  <conditionalFormatting sqref="W48">
    <cfRule type="cellIs" dxfId="17157" priority="261" operator="greaterThan">
      <formula>$F$48</formula>
    </cfRule>
  </conditionalFormatting>
  <conditionalFormatting sqref="W72">
    <cfRule type="cellIs" dxfId="17156" priority="289" operator="greaterThan">
      <formula>$F$72</formula>
    </cfRule>
  </conditionalFormatting>
  <conditionalFormatting sqref="W55">
    <cfRule type="cellIs" dxfId="17155" priority="288" operator="greaterThan">
      <formula>$G$55</formula>
    </cfRule>
  </conditionalFormatting>
  <conditionalFormatting sqref="W60">
    <cfRule type="cellIs" dxfId="17154" priority="287" operator="greaterThan">
      <formula>$G$60</formula>
    </cfRule>
  </conditionalFormatting>
  <conditionalFormatting sqref="W63">
    <cfRule type="cellIs" dxfId="17153" priority="286" operator="greaterThan">
      <formula>$G$63</formula>
    </cfRule>
  </conditionalFormatting>
  <conditionalFormatting sqref="W66">
    <cfRule type="cellIs" dxfId="17152" priority="284" operator="greaterThan">
      <formula>$G$66</formula>
    </cfRule>
    <cfRule type="cellIs" dxfId="17151" priority="285" operator="greaterThan">
      <formula>$F$66</formula>
    </cfRule>
  </conditionalFormatting>
  <conditionalFormatting sqref="W53">
    <cfRule type="cellIs" dxfId="17150" priority="283" operator="greaterThan">
      <formula>$F$53</formula>
    </cfRule>
  </conditionalFormatting>
  <conditionalFormatting sqref="W52">
    <cfRule type="cellIs" dxfId="17149" priority="281" operator="greaterThan">
      <formula>$F$52</formula>
    </cfRule>
  </conditionalFormatting>
  <conditionalFormatting sqref="W61">
    <cfRule type="cellIs" dxfId="17148" priority="278" operator="greaterThan">
      <formula>$F$61</formula>
    </cfRule>
  </conditionalFormatting>
  <conditionalFormatting sqref="W62">
    <cfRule type="cellIs" dxfId="17147" priority="276" operator="greaterThan">
      <formula>$G$62</formula>
    </cfRule>
  </conditionalFormatting>
  <conditionalFormatting sqref="W54">
    <cfRule type="cellIs" dxfId="17146" priority="279" operator="greaterThan">
      <formula>$G$54</formula>
    </cfRule>
    <cfRule type="cellIs" dxfId="17145" priority="280" operator="greaterThan">
      <formula>$F$54</formula>
    </cfRule>
  </conditionalFormatting>
  <conditionalFormatting sqref="W61">
    <cfRule type="cellIs" dxfId="17144" priority="277" operator="greaterThan">
      <formula>$G$61</formula>
    </cfRule>
  </conditionalFormatting>
  <conditionalFormatting sqref="W68">
    <cfRule type="cellIs" dxfId="17143" priority="275" operator="greaterThan">
      <formula>$G$68</formula>
    </cfRule>
  </conditionalFormatting>
  <conditionalFormatting sqref="W70">
    <cfRule type="cellIs" dxfId="17142" priority="274" operator="greaterThan">
      <formula>$G$70</formula>
    </cfRule>
  </conditionalFormatting>
  <conditionalFormatting sqref="W73">
    <cfRule type="cellIs" dxfId="17141" priority="273" operator="greaterThan">
      <formula>$G$73</formula>
    </cfRule>
  </conditionalFormatting>
  <conditionalFormatting sqref="W75">
    <cfRule type="cellIs" dxfId="17140" priority="272" operator="greaterThan">
      <formula>$F$75</formula>
    </cfRule>
  </conditionalFormatting>
  <conditionalFormatting sqref="W76">
    <cfRule type="cellIs" dxfId="17139" priority="271" operator="greaterThan">
      <formula>$F$76</formula>
    </cfRule>
  </conditionalFormatting>
  <conditionalFormatting sqref="W78">
    <cfRule type="cellIs" dxfId="17138" priority="270" operator="greaterThan">
      <formula>$G$78</formula>
    </cfRule>
  </conditionalFormatting>
  <conditionalFormatting sqref="W80">
    <cfRule type="cellIs" dxfId="17137" priority="269" operator="greaterThan">
      <formula>$F$80</formula>
    </cfRule>
  </conditionalFormatting>
  <conditionalFormatting sqref="W82">
    <cfRule type="cellIs" dxfId="17136" priority="268" operator="greaterThan">
      <formula>$F$82</formula>
    </cfRule>
  </conditionalFormatting>
  <conditionalFormatting sqref="W81">
    <cfRule type="cellIs" dxfId="17135" priority="266" operator="greaterThan">
      <formula>$G$81</formula>
    </cfRule>
    <cfRule type="cellIs" dxfId="17134" priority="267" operator="greaterThan">
      <formula>$F$81</formula>
    </cfRule>
  </conditionalFormatting>
  <conditionalFormatting sqref="W84">
    <cfRule type="cellIs" dxfId="17133" priority="265" operator="greaterThan">
      <formula>$G$84</formula>
    </cfRule>
  </conditionalFormatting>
  <conditionalFormatting sqref="W86">
    <cfRule type="cellIs" dxfId="17132" priority="263" operator="greaterThan">
      <formula>$G$86</formula>
    </cfRule>
    <cfRule type="cellIs" dxfId="17131" priority="264" operator="greaterThan">
      <formula>$F$86</formula>
    </cfRule>
  </conditionalFormatting>
  <conditionalFormatting sqref="W89">
    <cfRule type="expression" dxfId="17130" priority="7">
      <formula>$W$89&gt;$E$89</formula>
    </cfRule>
    <cfRule type="cellIs" dxfId="17129" priority="262" operator="greaterThan">
      <formula>$G$89</formula>
    </cfRule>
  </conditionalFormatting>
  <conditionalFormatting sqref="W53">
    <cfRule type="cellIs" dxfId="17128" priority="282" operator="greaterThan">
      <formula>$G$53</formula>
    </cfRule>
  </conditionalFormatting>
  <conditionalFormatting sqref="M48">
    <cfRule type="cellIs" dxfId="17127" priority="233" operator="greaterThan">
      <formula>$F$48</formula>
    </cfRule>
  </conditionalFormatting>
  <conditionalFormatting sqref="M72">
    <cfRule type="cellIs" dxfId="17126" priority="260" operator="greaterThan">
      <formula>$F$72</formula>
    </cfRule>
  </conditionalFormatting>
  <conditionalFormatting sqref="M55">
    <cfRule type="cellIs" dxfId="17125" priority="259" operator="greaterThan">
      <formula>$G$55</formula>
    </cfRule>
  </conditionalFormatting>
  <conditionalFormatting sqref="M60">
    <cfRule type="cellIs" dxfId="17124" priority="258" operator="greaterThan">
      <formula>$G$60</formula>
    </cfRule>
  </conditionalFormatting>
  <conditionalFormatting sqref="M63">
    <cfRule type="cellIs" dxfId="17123" priority="257" operator="greaterThan">
      <formula>$G$63</formula>
    </cfRule>
  </conditionalFormatting>
  <conditionalFormatting sqref="M66">
    <cfRule type="cellIs" dxfId="17122" priority="255" operator="greaterThan">
      <formula>$G$66</formula>
    </cfRule>
    <cfRule type="cellIs" dxfId="17121" priority="256" operator="greaterThan">
      <formula>$F$66</formula>
    </cfRule>
  </conditionalFormatting>
  <conditionalFormatting sqref="M53">
    <cfRule type="cellIs" dxfId="17120" priority="254" operator="greaterThan">
      <formula>$F$53</formula>
    </cfRule>
  </conditionalFormatting>
  <conditionalFormatting sqref="M52">
    <cfRule type="cellIs" dxfId="17119" priority="252" operator="greaterThan">
      <formula>$F$52</formula>
    </cfRule>
  </conditionalFormatting>
  <conditionalFormatting sqref="M61">
    <cfRule type="cellIs" dxfId="17118" priority="249" operator="greaterThan">
      <formula>$F$61</formula>
    </cfRule>
  </conditionalFormatting>
  <conditionalFormatting sqref="M62">
    <cfRule type="cellIs" dxfId="17117" priority="247" operator="greaterThan">
      <formula>$G$62</formula>
    </cfRule>
  </conditionalFormatting>
  <conditionalFormatting sqref="M54">
    <cfRule type="cellIs" dxfId="17116" priority="250" operator="greaterThan">
      <formula>$G$54</formula>
    </cfRule>
    <cfRule type="cellIs" dxfId="17115" priority="251" operator="greaterThan">
      <formula>$F$54</formula>
    </cfRule>
  </conditionalFormatting>
  <conditionalFormatting sqref="M61">
    <cfRule type="cellIs" dxfId="17114" priority="248" operator="greaterThan">
      <formula>$G$61</formula>
    </cfRule>
  </conditionalFormatting>
  <conditionalFormatting sqref="M68">
    <cfRule type="cellIs" dxfId="17113" priority="246" operator="greaterThan">
      <formula>$G$68</formula>
    </cfRule>
  </conditionalFormatting>
  <conditionalFormatting sqref="M70">
    <cfRule type="cellIs" dxfId="17112" priority="245" operator="greaterThan">
      <formula>$G$70</formula>
    </cfRule>
  </conditionalFormatting>
  <conditionalFormatting sqref="M73">
    <cfRule type="cellIs" dxfId="17111" priority="244" operator="greaterThan">
      <formula>$G$73</formula>
    </cfRule>
  </conditionalFormatting>
  <conditionalFormatting sqref="M75">
    <cfRule type="cellIs" dxfId="17110" priority="243" operator="greaterThan">
      <formula>$F$75</formula>
    </cfRule>
  </conditionalFormatting>
  <conditionalFormatting sqref="M76">
    <cfRule type="cellIs" dxfId="17109" priority="242" operator="greaterThan">
      <formula>$F$76</formula>
    </cfRule>
  </conditionalFormatting>
  <conditionalFormatting sqref="M78">
    <cfRule type="cellIs" dxfId="17108" priority="241" operator="greaterThan">
      <formula>$G$78</formula>
    </cfRule>
  </conditionalFormatting>
  <conditionalFormatting sqref="M80">
    <cfRule type="cellIs" dxfId="17107" priority="240" operator="greaterThan">
      <formula>$F$80</formula>
    </cfRule>
  </conditionalFormatting>
  <conditionalFormatting sqref="M82">
    <cfRule type="cellIs" dxfId="17106" priority="239" operator="greaterThan">
      <formula>$F$82</formula>
    </cfRule>
  </conditionalFormatting>
  <conditionalFormatting sqref="M81">
    <cfRule type="cellIs" dxfId="17105" priority="237" operator="greaterThan">
      <formula>$G$81</formula>
    </cfRule>
    <cfRule type="cellIs" dxfId="17104" priority="238" operator="greaterThan">
      <formula>$F$81</formula>
    </cfRule>
  </conditionalFormatting>
  <conditionalFormatting sqref="M84">
    <cfRule type="cellIs" dxfId="17103" priority="236" operator="greaterThan">
      <formula>$G$84</formula>
    </cfRule>
  </conditionalFormatting>
  <conditionalFormatting sqref="M86">
    <cfRule type="cellIs" dxfId="17102" priority="234" operator="greaterThan">
      <formula>$G$86</formula>
    </cfRule>
    <cfRule type="cellIs" dxfId="17101" priority="235" operator="greaterThan">
      <formula>$F$86</formula>
    </cfRule>
  </conditionalFormatting>
  <conditionalFormatting sqref="M53">
    <cfRule type="cellIs" dxfId="17100" priority="253" operator="greaterThan">
      <formula>$G$53</formula>
    </cfRule>
  </conditionalFormatting>
  <conditionalFormatting sqref="H43">
    <cfRule type="cellIs" dxfId="17099" priority="232" operator="greaterThan">
      <formula>$G$43</formula>
    </cfRule>
  </conditionalFormatting>
  <conditionalFormatting sqref="H45">
    <cfRule type="cellIs" dxfId="17098" priority="231" operator="greaterThan">
      <formula>$F$45</formula>
    </cfRule>
  </conditionalFormatting>
  <conditionalFormatting sqref="H46">
    <cfRule type="cellIs" dxfId="17097" priority="230" operator="greaterThan">
      <formula>$G$46</formula>
    </cfRule>
  </conditionalFormatting>
  <conditionalFormatting sqref="H48">
    <cfRule type="cellIs" dxfId="17096" priority="199" operator="greaterThan">
      <formula>$F$48</formula>
    </cfRule>
  </conditionalFormatting>
  <conditionalFormatting sqref="H72">
    <cfRule type="cellIs" dxfId="17095" priority="229" operator="greaterThan">
      <formula>$F$72</formula>
    </cfRule>
  </conditionalFormatting>
  <conditionalFormatting sqref="H55">
    <cfRule type="cellIs" dxfId="17094" priority="228" operator="greaterThan">
      <formula>$G$55</formula>
    </cfRule>
  </conditionalFormatting>
  <conditionalFormatting sqref="H60">
    <cfRule type="cellIs" dxfId="17093" priority="227" operator="greaterThan">
      <formula>$G$60</formula>
    </cfRule>
  </conditionalFormatting>
  <conditionalFormatting sqref="H63">
    <cfRule type="cellIs" dxfId="17092" priority="226" operator="greaterThan">
      <formula>$G$63</formula>
    </cfRule>
  </conditionalFormatting>
  <conditionalFormatting sqref="H66">
    <cfRule type="cellIs" dxfId="17091" priority="224" operator="greaterThan">
      <formula>$G$66</formula>
    </cfRule>
    <cfRule type="cellIs" dxfId="17090" priority="225" operator="greaterThan">
      <formula>$F$66</formula>
    </cfRule>
  </conditionalFormatting>
  <conditionalFormatting sqref="H53">
    <cfRule type="cellIs" dxfId="17089" priority="223" operator="greaterThan">
      <formula>$F$53</formula>
    </cfRule>
  </conditionalFormatting>
  <conditionalFormatting sqref="H52">
    <cfRule type="cellIs" dxfId="17088" priority="221" operator="greaterThan">
      <formula>$F$52</formula>
    </cfRule>
  </conditionalFormatting>
  <conditionalFormatting sqref="H61">
    <cfRule type="cellIs" dxfId="17087" priority="218" operator="greaterThan">
      <formula>$F$61</formula>
    </cfRule>
  </conditionalFormatting>
  <conditionalFormatting sqref="H62">
    <cfRule type="cellIs" dxfId="17086" priority="216" operator="greaterThan">
      <formula>$G$62</formula>
    </cfRule>
  </conditionalFormatting>
  <conditionalFormatting sqref="H54">
    <cfRule type="cellIs" dxfId="17085" priority="219" operator="greaterThan">
      <formula>$G$54</formula>
    </cfRule>
    <cfRule type="cellIs" dxfId="17084" priority="220" operator="greaterThan">
      <formula>$F$54</formula>
    </cfRule>
  </conditionalFormatting>
  <conditionalFormatting sqref="H61">
    <cfRule type="cellIs" dxfId="17083" priority="217" operator="greaterThan">
      <formula>$G$61</formula>
    </cfRule>
  </conditionalFormatting>
  <conditionalFormatting sqref="H67">
    <cfRule type="cellIs" dxfId="17082" priority="215" operator="greaterThan">
      <formula>$F$67</formula>
    </cfRule>
  </conditionalFormatting>
  <conditionalFormatting sqref="H68">
    <cfRule type="cellIs" dxfId="17081" priority="214" operator="greaterThan">
      <formula>$G$68</formula>
    </cfRule>
  </conditionalFormatting>
  <conditionalFormatting sqref="H70">
    <cfRule type="cellIs" dxfId="17080" priority="213" operator="greaterThan">
      <formula>$G$70</formula>
    </cfRule>
  </conditionalFormatting>
  <conditionalFormatting sqref="H73">
    <cfRule type="cellIs" dxfId="17079" priority="212" operator="greaterThan">
      <formula>$G$73</formula>
    </cfRule>
  </conditionalFormatting>
  <conditionalFormatting sqref="H75">
    <cfRule type="cellIs" dxfId="17078" priority="211" operator="greaterThan">
      <formula>$F$75</formula>
    </cfRule>
  </conditionalFormatting>
  <conditionalFormatting sqref="H76">
    <cfRule type="cellIs" dxfId="17077" priority="210" operator="greaterThan">
      <formula>$F$76</formula>
    </cfRule>
  </conditionalFormatting>
  <conditionalFormatting sqref="H78">
    <cfRule type="cellIs" dxfId="17076" priority="209" operator="greaterThan">
      <formula>$G$78</formula>
    </cfRule>
  </conditionalFormatting>
  <conditionalFormatting sqref="H80">
    <cfRule type="cellIs" dxfId="17075" priority="208" operator="greaterThan">
      <formula>$F$80</formula>
    </cfRule>
  </conditionalFormatting>
  <conditionalFormatting sqref="H82">
    <cfRule type="cellIs" dxfId="17074" priority="207" operator="greaterThan">
      <formula>$F$82</formula>
    </cfRule>
  </conditionalFormatting>
  <conditionalFormatting sqref="H81">
    <cfRule type="cellIs" dxfId="17073" priority="205" operator="greaterThan">
      <formula>$G$81</formula>
    </cfRule>
    <cfRule type="cellIs" dxfId="17072" priority="206" operator="greaterThan">
      <formula>$F$81</formula>
    </cfRule>
  </conditionalFormatting>
  <conditionalFormatting sqref="H84">
    <cfRule type="cellIs" dxfId="17071" priority="204" operator="greaterThan">
      <formula>$G$84</formula>
    </cfRule>
  </conditionalFormatting>
  <conditionalFormatting sqref="H86">
    <cfRule type="cellIs" dxfId="17070" priority="202" operator="greaterThan">
      <formula>$G$86</formula>
    </cfRule>
    <cfRule type="cellIs" dxfId="17069" priority="203" operator="greaterThan">
      <formula>$F$86</formula>
    </cfRule>
  </conditionalFormatting>
  <conditionalFormatting sqref="H89">
    <cfRule type="cellIs" dxfId="17068" priority="200" operator="greaterThan">
      <formula>$G$89</formula>
    </cfRule>
    <cfRule type="cellIs" dxfId="17067" priority="201" operator="greaterThan">
      <formula>$F$89</formula>
    </cfRule>
  </conditionalFormatting>
  <conditionalFormatting sqref="H53">
    <cfRule type="cellIs" dxfId="17066" priority="222" operator="greaterThan">
      <formula>$G$53</formula>
    </cfRule>
  </conditionalFormatting>
  <conditionalFormatting sqref="AG29">
    <cfRule type="cellIs" dxfId="17065" priority="197" operator="greaterThan">
      <formula>$E$29</formula>
    </cfRule>
  </conditionalFormatting>
  <conditionalFormatting sqref="AG29">
    <cfRule type="cellIs" dxfId="17064" priority="198" operator="greaterThan">
      <formula>$G$29</formula>
    </cfRule>
  </conditionalFormatting>
  <conditionalFormatting sqref="AG44">
    <cfRule type="cellIs" dxfId="17063" priority="195" operator="greaterThan">
      <formula>$E$26</formula>
    </cfRule>
    <cfRule type="cellIs" dxfId="17062" priority="196" operator="greaterThan">
      <formula>$G$26</formula>
    </cfRule>
  </conditionalFormatting>
  <conditionalFormatting sqref="AG45">
    <cfRule type="cellIs" dxfId="17061" priority="193" operator="greaterThan">
      <formula>$E$27</formula>
    </cfRule>
    <cfRule type="cellIs" dxfId="17060" priority="194" operator="greaterThan">
      <formula>$G$27</formula>
    </cfRule>
  </conditionalFormatting>
  <conditionalFormatting sqref="AG46">
    <cfRule type="cellIs" dxfId="17059" priority="191" operator="greaterThan">
      <formula>$E$28</formula>
    </cfRule>
    <cfRule type="cellIs" dxfId="17058" priority="192" operator="greaterThan">
      <formula>$G$28</formula>
    </cfRule>
  </conditionalFormatting>
  <conditionalFormatting sqref="AG49">
    <cfRule type="cellIs" dxfId="17057" priority="189" operator="greaterThan">
      <formula>$E$26</formula>
    </cfRule>
    <cfRule type="cellIs" dxfId="17056" priority="190" operator="greaterThan">
      <formula>$G$26</formula>
    </cfRule>
  </conditionalFormatting>
  <conditionalFormatting sqref="R43 M43">
    <cfRule type="cellIs" dxfId="17055" priority="188" operator="greaterThan">
      <formula>$G$43</formula>
    </cfRule>
  </conditionalFormatting>
  <conditionalFormatting sqref="R45 M45">
    <cfRule type="cellIs" dxfId="17054" priority="187" operator="greaterThan">
      <formula>$F$45</formula>
    </cfRule>
  </conditionalFormatting>
  <conditionalFormatting sqref="R46 M46">
    <cfRule type="cellIs" dxfId="17053" priority="186" operator="greaterThan">
      <formula>$G$46</formula>
    </cfRule>
  </conditionalFormatting>
  <conditionalFormatting sqref="W43">
    <cfRule type="cellIs" dxfId="17052" priority="185" operator="greaterThan">
      <formula>$G$43</formula>
    </cfRule>
  </conditionalFormatting>
  <conditionalFormatting sqref="W45">
    <cfRule type="cellIs" dxfId="17051" priority="184" operator="greaterThan">
      <formula>$F$45</formula>
    </cfRule>
  </conditionalFormatting>
  <conditionalFormatting sqref="W46">
    <cfRule type="cellIs" dxfId="17050" priority="183" operator="greaterThan">
      <formula>$G$46</formula>
    </cfRule>
  </conditionalFormatting>
  <conditionalFormatting sqref="H40">
    <cfRule type="expression" priority="181" stopIfTrue="1">
      <formula>I40="U"</formula>
    </cfRule>
    <cfRule type="cellIs" dxfId="17049" priority="182" operator="greaterThan">
      <formula>$E$40</formula>
    </cfRule>
  </conditionalFormatting>
  <conditionalFormatting sqref="W40 R40 M40">
    <cfRule type="expression" priority="179" stopIfTrue="1">
      <formula>N40="U"</formula>
    </cfRule>
    <cfRule type="cellIs" dxfId="17048" priority="180" operator="greaterThan">
      <formula>$E$40</formula>
    </cfRule>
  </conditionalFormatting>
  <conditionalFormatting sqref="W8">
    <cfRule type="cellIs" dxfId="17047" priority="178" operator="greaterThan">
      <formula>$E$8</formula>
    </cfRule>
  </conditionalFormatting>
  <conditionalFormatting sqref="AL9">
    <cfRule type="cellIs" dxfId="17046" priority="177" operator="greaterThan">
      <formula>$E$9</formula>
    </cfRule>
  </conditionalFormatting>
  <conditionalFormatting sqref="AL8">
    <cfRule type="cellIs" dxfId="17045" priority="176" operator="greaterThan">
      <formula>$E$8</formula>
    </cfRule>
  </conditionalFormatting>
  <conditionalFormatting sqref="AL26">
    <cfRule type="cellIs" dxfId="17044" priority="174" operator="greaterThan">
      <formula>$E$26</formula>
    </cfRule>
    <cfRule type="cellIs" dxfId="17043" priority="175" operator="greaterThan">
      <formula>$G$26</formula>
    </cfRule>
  </conditionalFormatting>
  <conditionalFormatting sqref="AL25">
    <cfRule type="cellIs" dxfId="17042" priority="172" operator="greaterThan">
      <formula>$E$25</formula>
    </cfRule>
    <cfRule type="cellIs" dxfId="17041" priority="173" operator="greaterThan">
      <formula>$G$25</formula>
    </cfRule>
  </conditionalFormatting>
  <conditionalFormatting sqref="AL27">
    <cfRule type="cellIs" dxfId="17040" priority="170" operator="greaterThan">
      <formula>$E$27</formula>
    </cfRule>
    <cfRule type="cellIs" dxfId="17039" priority="171" operator="greaterThan">
      <formula>$G$27</formula>
    </cfRule>
  </conditionalFormatting>
  <conditionalFormatting sqref="AL28">
    <cfRule type="cellIs" dxfId="17038" priority="168" operator="greaterThan">
      <formula>$E$28</formula>
    </cfRule>
    <cfRule type="cellIs" dxfId="17037" priority="169" operator="greaterThan">
      <formula>$G$28</formula>
    </cfRule>
  </conditionalFormatting>
  <conditionalFormatting sqref="AL29">
    <cfRule type="cellIs" dxfId="17036" priority="147" operator="greaterThan">
      <formula>$E$29</formula>
    </cfRule>
  </conditionalFormatting>
  <conditionalFormatting sqref="AL31">
    <cfRule type="cellIs" dxfId="17035" priority="166" operator="greaterThan">
      <formula>$E$31</formula>
    </cfRule>
  </conditionalFormatting>
  <conditionalFormatting sqref="AL32">
    <cfRule type="cellIs" dxfId="17034" priority="164" operator="greaterThan">
      <formula>$E$32</formula>
    </cfRule>
    <cfRule type="cellIs" dxfId="17033" priority="165" operator="greaterThan">
      <formula>$G$32</formula>
    </cfRule>
  </conditionalFormatting>
  <conditionalFormatting sqref="AL33">
    <cfRule type="cellIs" dxfId="17032" priority="162" operator="greaterThan">
      <formula>$E$33</formula>
    </cfRule>
    <cfRule type="cellIs" dxfId="17031" priority="163" operator="greaterThan">
      <formula>$G$33</formula>
    </cfRule>
  </conditionalFormatting>
  <conditionalFormatting sqref="AL34">
    <cfRule type="cellIs" dxfId="17030" priority="159" operator="greaterThan">
      <formula>$E$34</formula>
    </cfRule>
    <cfRule type="cellIs" dxfId="17029" priority="160" operator="greaterThan">
      <formula>$G$34</formula>
    </cfRule>
    <cfRule type="cellIs" dxfId="17028" priority="161" operator="greaterThan">
      <formula>$F$34</formula>
    </cfRule>
  </conditionalFormatting>
  <conditionalFormatting sqref="AL35">
    <cfRule type="cellIs" dxfId="17027" priority="157" operator="greaterThan">
      <formula>$E$35</formula>
    </cfRule>
    <cfRule type="cellIs" dxfId="17026" priority="158" operator="greaterThan">
      <formula>$G$35</formula>
    </cfRule>
  </conditionalFormatting>
  <conditionalFormatting sqref="AL36">
    <cfRule type="cellIs" dxfId="17025" priority="155" operator="greaterThan">
      <formula>$E$36</formula>
    </cfRule>
    <cfRule type="cellIs" dxfId="17024" priority="156" operator="greaterThan">
      <formula>$G$36</formula>
    </cfRule>
  </conditionalFormatting>
  <conditionalFormatting sqref="AL37">
    <cfRule type="cellIs" dxfId="17023" priority="154" operator="greaterThan">
      <formula>$E$37</formula>
    </cfRule>
  </conditionalFormatting>
  <conditionalFormatting sqref="AL38">
    <cfRule type="cellIs" dxfId="17022" priority="152" operator="greaterThan">
      <formula>$E$38</formula>
    </cfRule>
    <cfRule type="cellIs" dxfId="17021" priority="153" operator="greaterThan">
      <formula>$G$38</formula>
    </cfRule>
  </conditionalFormatting>
  <conditionalFormatting sqref="AL39">
    <cfRule type="cellIs" dxfId="17020" priority="150" operator="greaterThan">
      <formula>$E$39</formula>
    </cfRule>
    <cfRule type="cellIs" dxfId="17019" priority="151" operator="greaterThan">
      <formula>$G$39</formula>
    </cfRule>
  </conditionalFormatting>
  <conditionalFormatting sqref="AL41">
    <cfRule type="cellIs" dxfId="17018" priority="148" operator="greaterThan">
      <formula>$E$41</formula>
    </cfRule>
    <cfRule type="cellIs" dxfId="17017" priority="149" operator="greaterThan">
      <formula>$G$41</formula>
    </cfRule>
  </conditionalFormatting>
  <conditionalFormatting sqref="AL29">
    <cfRule type="cellIs" dxfId="17016" priority="167" operator="greaterThan">
      <formula>$G$29</formula>
    </cfRule>
  </conditionalFormatting>
  <conditionalFormatting sqref="AL37">
    <cfRule type="cellIs" dxfId="17015" priority="146" operator="greaterThan">
      <formula>$G$37</formula>
    </cfRule>
  </conditionalFormatting>
  <conditionalFormatting sqref="AL40">
    <cfRule type="expression" priority="144" stopIfTrue="1">
      <formula>AM40="U"</formula>
    </cfRule>
    <cfRule type="cellIs" dxfId="17014" priority="145" operator="greaterThan">
      <formula>$E$40</formula>
    </cfRule>
  </conditionalFormatting>
  <conditionalFormatting sqref="AL43">
    <cfRule type="cellIs" dxfId="17013" priority="143" operator="greaterThan">
      <formula>$G$43</formula>
    </cfRule>
  </conditionalFormatting>
  <conditionalFormatting sqref="AL45">
    <cfRule type="cellIs" dxfId="17012" priority="142" operator="greaterThan">
      <formula>$F$45</formula>
    </cfRule>
  </conditionalFormatting>
  <conditionalFormatting sqref="AL46">
    <cfRule type="cellIs" dxfId="17011" priority="141" operator="greaterThan">
      <formula>$G$46</formula>
    </cfRule>
  </conditionalFormatting>
  <conditionalFormatting sqref="AL48">
    <cfRule type="cellIs" dxfId="17010" priority="111" operator="greaterThan">
      <formula>$F$48</formula>
    </cfRule>
  </conditionalFormatting>
  <conditionalFormatting sqref="AL72">
    <cfRule type="cellIs" dxfId="17009" priority="140" operator="greaterThan">
      <formula>$F$72</formula>
    </cfRule>
  </conditionalFormatting>
  <conditionalFormatting sqref="AL55">
    <cfRule type="cellIs" dxfId="17008" priority="139" operator="greaterThan">
      <formula>$G$55</formula>
    </cfRule>
  </conditionalFormatting>
  <conditionalFormatting sqref="AL60">
    <cfRule type="cellIs" dxfId="17007" priority="138" operator="greaterThan">
      <formula>$G$60</formula>
    </cfRule>
  </conditionalFormatting>
  <conditionalFormatting sqref="AL63">
    <cfRule type="cellIs" dxfId="17006" priority="137" operator="greaterThan">
      <formula>$G$63</formula>
    </cfRule>
  </conditionalFormatting>
  <conditionalFormatting sqref="AL66">
    <cfRule type="cellIs" dxfId="17005" priority="135" operator="greaterThan">
      <formula>$G$66</formula>
    </cfRule>
    <cfRule type="cellIs" dxfId="17004" priority="136" operator="greaterThan">
      <formula>$F$66</formula>
    </cfRule>
  </conditionalFormatting>
  <conditionalFormatting sqref="AL53">
    <cfRule type="cellIs" dxfId="17003" priority="134" operator="greaterThan">
      <formula>$F$53</formula>
    </cfRule>
  </conditionalFormatting>
  <conditionalFormatting sqref="AL52">
    <cfRule type="cellIs" dxfId="17002" priority="132" operator="greaterThan">
      <formula>$F$52</formula>
    </cfRule>
  </conditionalFormatting>
  <conditionalFormatting sqref="AL61">
    <cfRule type="cellIs" dxfId="17001" priority="129" operator="greaterThan">
      <formula>$F$61</formula>
    </cfRule>
  </conditionalFormatting>
  <conditionalFormatting sqref="AL62">
    <cfRule type="cellIs" dxfId="17000" priority="127" operator="greaterThan">
      <formula>$G$62</formula>
    </cfRule>
  </conditionalFormatting>
  <conditionalFormatting sqref="AL54">
    <cfRule type="cellIs" dxfId="16999" priority="130" operator="greaterThan">
      <formula>$G$54</formula>
    </cfRule>
    <cfRule type="cellIs" dxfId="16998" priority="131" operator="greaterThan">
      <formula>$F$54</formula>
    </cfRule>
  </conditionalFormatting>
  <conditionalFormatting sqref="AL61">
    <cfRule type="cellIs" dxfId="16997" priority="128" operator="greaterThan">
      <formula>$G$61</formula>
    </cfRule>
  </conditionalFormatting>
  <conditionalFormatting sqref="AL68">
    <cfRule type="cellIs" dxfId="16996" priority="126" operator="greaterThan">
      <formula>$G$68</formula>
    </cfRule>
  </conditionalFormatting>
  <conditionalFormatting sqref="AL70">
    <cfRule type="cellIs" dxfId="16995" priority="125" operator="greaterThan">
      <formula>$G$70</formula>
    </cfRule>
  </conditionalFormatting>
  <conditionalFormatting sqref="AL73">
    <cfRule type="cellIs" dxfId="16994" priority="124" operator="greaterThan">
      <formula>$G$73</formula>
    </cfRule>
  </conditionalFormatting>
  <conditionalFormatting sqref="AL75">
    <cfRule type="cellIs" dxfId="16993" priority="123" operator="greaterThan">
      <formula>$F$75</formula>
    </cfRule>
  </conditionalFormatting>
  <conditionalFormatting sqref="AL76">
    <cfRule type="cellIs" dxfId="16992" priority="122" operator="greaterThan">
      <formula>$F$76</formula>
    </cfRule>
  </conditionalFormatting>
  <conditionalFormatting sqref="AL78">
    <cfRule type="cellIs" dxfId="16991" priority="121" operator="greaterThan">
      <formula>$G$78</formula>
    </cfRule>
  </conditionalFormatting>
  <conditionalFormatting sqref="AL80">
    <cfRule type="cellIs" dxfId="16990" priority="120" operator="greaterThan">
      <formula>$F$80</formula>
    </cfRule>
  </conditionalFormatting>
  <conditionalFormatting sqref="AL82">
    <cfRule type="cellIs" dxfId="16989" priority="119" operator="greaterThan">
      <formula>$F$82</formula>
    </cfRule>
  </conditionalFormatting>
  <conditionalFormatting sqref="AL81">
    <cfRule type="cellIs" dxfId="16988" priority="117" operator="greaterThan">
      <formula>$G$81</formula>
    </cfRule>
    <cfRule type="cellIs" dxfId="16987" priority="118" operator="greaterThan">
      <formula>$F$81</formula>
    </cfRule>
  </conditionalFormatting>
  <conditionalFormatting sqref="AL84">
    <cfRule type="cellIs" dxfId="16986" priority="116" operator="greaterThan">
      <formula>$G$84</formula>
    </cfRule>
  </conditionalFormatting>
  <conditionalFormatting sqref="AL86">
    <cfRule type="cellIs" dxfId="16985" priority="114" operator="greaterThan">
      <formula>$G$86</formula>
    </cfRule>
    <cfRule type="cellIs" dxfId="16984" priority="115" operator="greaterThan">
      <formula>$F$86</formula>
    </cfRule>
  </conditionalFormatting>
  <conditionalFormatting sqref="AL89">
    <cfRule type="cellIs" dxfId="16983" priority="112" operator="greaterThan">
      <formula>$G$89</formula>
    </cfRule>
    <cfRule type="cellIs" dxfId="16982" priority="113" operator="greaterThan">
      <formula>$F$89</formula>
    </cfRule>
  </conditionalFormatting>
  <conditionalFormatting sqref="AL53">
    <cfRule type="cellIs" dxfId="16981" priority="133" operator="greaterThan">
      <formula>$G$53</formula>
    </cfRule>
  </conditionalFormatting>
  <conditionalFormatting sqref="AB18">
    <cfRule type="cellIs" dxfId="16980" priority="107" operator="lessThan">
      <formula>$AS$18</formula>
    </cfRule>
    <cfRule type="cellIs" dxfId="16979" priority="108" operator="greaterThan">
      <formula>$AT$18</formula>
    </cfRule>
    <cfRule type="cellIs" dxfId="16978" priority="109" operator="lessThan">
      <formula>$AQ$18</formula>
    </cfRule>
    <cfRule type="cellIs" dxfId="16977" priority="110" operator="greaterThan">
      <formula>$AR$18</formula>
    </cfRule>
  </conditionalFormatting>
  <conditionalFormatting sqref="AB10">
    <cfRule type="cellIs" dxfId="16976" priority="106" operator="greaterThan">
      <formula>$E$10</formula>
    </cfRule>
  </conditionalFormatting>
  <conditionalFormatting sqref="AB11">
    <cfRule type="cellIs" dxfId="16975" priority="105" operator="greaterThan">
      <formula>$E$11</formula>
    </cfRule>
  </conditionalFormatting>
  <conditionalFormatting sqref="AB12">
    <cfRule type="cellIs" dxfId="16974" priority="104" operator="greaterThan">
      <formula>$E$12</formula>
    </cfRule>
  </conditionalFormatting>
  <conditionalFormatting sqref="AB13">
    <cfRule type="cellIs" dxfId="16973" priority="102" operator="greaterThan">
      <formula>$E$13</formula>
    </cfRule>
    <cfRule type="cellIs" dxfId="16972" priority="103" operator="greaterThan">
      <formula>$G$13</formula>
    </cfRule>
  </conditionalFormatting>
  <conditionalFormatting sqref="AB14">
    <cfRule type="cellIs" dxfId="16971" priority="100" operator="greaterThan">
      <formula>$E$14</formula>
    </cfRule>
    <cfRule type="cellIs" dxfId="16970" priority="101" operator="greaterThan">
      <formula>$G$14</formula>
    </cfRule>
  </conditionalFormatting>
  <conditionalFormatting sqref="AB15">
    <cfRule type="cellIs" dxfId="16969" priority="99" operator="greaterThan">
      <formula>$E$15</formula>
    </cfRule>
  </conditionalFormatting>
  <conditionalFormatting sqref="AB16">
    <cfRule type="cellIs" dxfId="16968" priority="98" operator="greaterThan">
      <formula>$E$16</formula>
    </cfRule>
  </conditionalFormatting>
  <conditionalFormatting sqref="AB16">
    <cfRule type="cellIs" dxfId="16967" priority="97" operator="greaterThan">
      <formula>$G$16</formula>
    </cfRule>
  </conditionalFormatting>
  <conditionalFormatting sqref="AB17">
    <cfRule type="cellIs" dxfId="16966" priority="95" operator="greaterThan">
      <formula>$E$17</formula>
    </cfRule>
  </conditionalFormatting>
  <conditionalFormatting sqref="AB17">
    <cfRule type="cellIs" dxfId="16965" priority="96" operator="greaterThan">
      <formula>$G$17</formula>
    </cfRule>
  </conditionalFormatting>
  <conditionalFormatting sqref="AB19">
    <cfRule type="cellIs" dxfId="16964" priority="94" operator="greaterThan">
      <formula>$E$19</formula>
    </cfRule>
  </conditionalFormatting>
  <conditionalFormatting sqref="AB20">
    <cfRule type="cellIs" dxfId="16963" priority="92" operator="greaterThan">
      <formula>$E$20</formula>
    </cfRule>
    <cfRule type="cellIs" dxfId="16962" priority="93" operator="greaterThan">
      <formula>$G$20</formula>
    </cfRule>
  </conditionalFormatting>
  <conditionalFormatting sqref="AB21">
    <cfRule type="cellIs" dxfId="16961" priority="90" operator="greaterThan">
      <formula>$E$21</formula>
    </cfRule>
    <cfRule type="cellIs" dxfId="16960" priority="91" operator="greaterThan">
      <formula>$G$21</formula>
    </cfRule>
  </conditionalFormatting>
  <conditionalFormatting sqref="AB22">
    <cfRule type="cellIs" dxfId="16959" priority="88" operator="greaterThan">
      <formula>$E$22</formula>
    </cfRule>
    <cfRule type="cellIs" dxfId="16958" priority="89" operator="greaterThan">
      <formula>$G$22</formula>
    </cfRule>
  </conditionalFormatting>
  <conditionalFormatting sqref="AB23">
    <cfRule type="cellIs" dxfId="16957" priority="87" operator="greaterThan">
      <formula>$E$23</formula>
    </cfRule>
  </conditionalFormatting>
  <conditionalFormatting sqref="AB9">
    <cfRule type="cellIs" dxfId="16956" priority="86" operator="greaterThan">
      <formula>$E$9</formula>
    </cfRule>
  </conditionalFormatting>
  <conditionalFormatting sqref="AB8">
    <cfRule type="cellIs" dxfId="16955" priority="85" operator="greaterThan">
      <formula>$E$8</formula>
    </cfRule>
  </conditionalFormatting>
  <conditionalFormatting sqref="AB26">
    <cfRule type="cellIs" dxfId="16954" priority="83" operator="greaterThan">
      <formula>$E$26</formula>
    </cfRule>
    <cfRule type="cellIs" dxfId="16953" priority="84" operator="greaterThan">
      <formula>$G$26</formula>
    </cfRule>
  </conditionalFormatting>
  <conditionalFormatting sqref="AB25">
    <cfRule type="cellIs" dxfId="16952" priority="81" operator="greaterThan">
      <formula>$E$25</formula>
    </cfRule>
    <cfRule type="cellIs" dxfId="16951" priority="82" operator="greaterThan">
      <formula>$G$25</formula>
    </cfRule>
  </conditionalFormatting>
  <conditionalFormatting sqref="AB27">
    <cfRule type="cellIs" dxfId="16950" priority="79" operator="greaterThan">
      <formula>$E$27</formula>
    </cfRule>
    <cfRule type="cellIs" dxfId="16949" priority="80" operator="greaterThan">
      <formula>$G$27</formula>
    </cfRule>
  </conditionalFormatting>
  <conditionalFormatting sqref="AB28">
    <cfRule type="cellIs" dxfId="16948" priority="77" operator="greaterThan">
      <formula>$E$28</formula>
    </cfRule>
    <cfRule type="cellIs" dxfId="16947" priority="78" operator="greaterThan">
      <formula>$G$28</formula>
    </cfRule>
  </conditionalFormatting>
  <conditionalFormatting sqref="AB29">
    <cfRule type="cellIs" dxfId="16946" priority="54" operator="greaterThan">
      <formula>$E$29</formula>
    </cfRule>
  </conditionalFormatting>
  <conditionalFormatting sqref="AB30">
    <cfRule type="expression" priority="17" stopIfTrue="1">
      <formula>$AC$30="U"</formula>
    </cfRule>
    <cfRule type="cellIs" dxfId="16945" priority="74" operator="greaterThan">
      <formula>$E$30</formula>
    </cfRule>
    <cfRule type="cellIs" dxfId="16944" priority="75" operator="greaterThan">
      <formula>$G$30</formula>
    </cfRule>
  </conditionalFormatting>
  <conditionalFormatting sqref="AB31">
    <cfRule type="cellIs" dxfId="16943" priority="73" operator="greaterThan">
      <formula>$E$31</formula>
    </cfRule>
  </conditionalFormatting>
  <conditionalFormatting sqref="AB32">
    <cfRule type="cellIs" dxfId="16942" priority="71" operator="greaterThan">
      <formula>$E$32</formula>
    </cfRule>
    <cfRule type="cellIs" dxfId="16941" priority="72" operator="greaterThan">
      <formula>$G$32</formula>
    </cfRule>
  </conditionalFormatting>
  <conditionalFormatting sqref="AB33">
    <cfRule type="cellIs" dxfId="16940" priority="69" operator="greaterThan">
      <formula>$E$33</formula>
    </cfRule>
    <cfRule type="cellIs" dxfId="16939" priority="70" operator="greaterThan">
      <formula>$G$33</formula>
    </cfRule>
  </conditionalFormatting>
  <conditionalFormatting sqref="AB34">
    <cfRule type="cellIs" dxfId="16938" priority="66" operator="greaterThan">
      <formula>$E$34</formula>
    </cfRule>
    <cfRule type="cellIs" dxfId="16937" priority="67" operator="greaterThan">
      <formula>$G$34</formula>
    </cfRule>
    <cfRule type="cellIs" dxfId="16936" priority="68" operator="greaterThan">
      <formula>$F$34</formula>
    </cfRule>
  </conditionalFormatting>
  <conditionalFormatting sqref="AB35">
    <cfRule type="cellIs" dxfId="16935" priority="64" operator="greaterThan">
      <formula>$E$35</formula>
    </cfRule>
    <cfRule type="cellIs" dxfId="16934" priority="65" operator="greaterThan">
      <formula>$G$35</formula>
    </cfRule>
  </conditionalFormatting>
  <conditionalFormatting sqref="AB36">
    <cfRule type="cellIs" dxfId="16933" priority="62" operator="greaterThan">
      <formula>$E$36</formula>
    </cfRule>
    <cfRule type="cellIs" dxfId="16932" priority="63" operator="greaterThan">
      <formula>$G$36</formula>
    </cfRule>
  </conditionalFormatting>
  <conditionalFormatting sqref="AB37">
    <cfRule type="cellIs" dxfId="16931" priority="61" operator="greaterThan">
      <formula>$E$37</formula>
    </cfRule>
  </conditionalFormatting>
  <conditionalFormatting sqref="AB38">
    <cfRule type="cellIs" dxfId="16930" priority="59" operator="greaterThan">
      <formula>$E$38</formula>
    </cfRule>
    <cfRule type="cellIs" dxfId="16929" priority="60" operator="greaterThan">
      <formula>$G$38</formula>
    </cfRule>
  </conditionalFormatting>
  <conditionalFormatting sqref="AB39">
    <cfRule type="cellIs" dxfId="16928" priority="57" operator="greaterThan">
      <formula>$E$39</formula>
    </cfRule>
    <cfRule type="cellIs" dxfId="16927" priority="58" operator="greaterThan">
      <formula>$G$39</formula>
    </cfRule>
  </conditionalFormatting>
  <conditionalFormatting sqref="AB41">
    <cfRule type="cellIs" dxfId="16926" priority="55" operator="greaterThan">
      <formula>$E$41</formula>
    </cfRule>
    <cfRule type="cellIs" dxfId="16925" priority="56" operator="greaterThan">
      <formula>$G$41</formula>
    </cfRule>
  </conditionalFormatting>
  <conditionalFormatting sqref="AB29">
    <cfRule type="cellIs" dxfId="16924" priority="76" operator="greaterThan">
      <formula>$G$29</formula>
    </cfRule>
  </conditionalFormatting>
  <conditionalFormatting sqref="AB37">
    <cfRule type="cellIs" dxfId="16923" priority="53" operator="greaterThan">
      <formula>$G$37</formula>
    </cfRule>
  </conditionalFormatting>
  <conditionalFormatting sqref="AB40">
    <cfRule type="expression" priority="51" stopIfTrue="1">
      <formula>AC40="U"</formula>
    </cfRule>
    <cfRule type="cellIs" dxfId="16922" priority="52" operator="greaterThan">
      <formula>$E$40</formula>
    </cfRule>
  </conditionalFormatting>
  <conditionalFormatting sqref="AB43">
    <cfRule type="cellIs" dxfId="16921" priority="50" operator="greaterThan">
      <formula>$G$43</formula>
    </cfRule>
  </conditionalFormatting>
  <conditionalFormatting sqref="AB45">
    <cfRule type="cellIs" dxfId="16920" priority="49" operator="greaterThan">
      <formula>$F$45</formula>
    </cfRule>
  </conditionalFormatting>
  <conditionalFormatting sqref="AB46">
    <cfRule type="cellIs" dxfId="16919" priority="48" operator="greaterThan">
      <formula>$G$46</formula>
    </cfRule>
  </conditionalFormatting>
  <conditionalFormatting sqref="AB48">
    <cfRule type="cellIs" dxfId="16918" priority="18" operator="greaterThan">
      <formula>$F$48</formula>
    </cfRule>
  </conditionalFormatting>
  <conditionalFormatting sqref="AB72">
    <cfRule type="cellIs" dxfId="16917" priority="47" operator="greaterThan">
      <formula>$F$72</formula>
    </cfRule>
  </conditionalFormatting>
  <conditionalFormatting sqref="AB55">
    <cfRule type="cellIs" dxfId="16916" priority="46" operator="greaterThan">
      <formula>$G$55</formula>
    </cfRule>
  </conditionalFormatting>
  <conditionalFormatting sqref="AB60">
    <cfRule type="cellIs" dxfId="16915" priority="45" operator="greaterThan">
      <formula>$G$60</formula>
    </cfRule>
  </conditionalFormatting>
  <conditionalFormatting sqref="AB63">
    <cfRule type="cellIs" dxfId="16914" priority="44" operator="greaterThan">
      <formula>$G$63</formula>
    </cfRule>
  </conditionalFormatting>
  <conditionalFormatting sqref="AB66">
    <cfRule type="cellIs" dxfId="16913" priority="42" operator="greaterThan">
      <formula>$G$66</formula>
    </cfRule>
    <cfRule type="cellIs" dxfId="16912" priority="43" operator="greaterThan">
      <formula>$F$66</formula>
    </cfRule>
  </conditionalFormatting>
  <conditionalFormatting sqref="AB53">
    <cfRule type="cellIs" dxfId="16911" priority="41" operator="greaterThan">
      <formula>$F$53</formula>
    </cfRule>
  </conditionalFormatting>
  <conditionalFormatting sqref="AB52">
    <cfRule type="cellIs" dxfId="16910" priority="39" operator="greaterThan">
      <formula>$F$52</formula>
    </cfRule>
  </conditionalFormatting>
  <conditionalFormatting sqref="AB61">
    <cfRule type="cellIs" dxfId="16909" priority="36" operator="greaterThan">
      <formula>$F$61</formula>
    </cfRule>
  </conditionalFormatting>
  <conditionalFormatting sqref="AB62">
    <cfRule type="cellIs" dxfId="16908" priority="34" operator="greaterThan">
      <formula>$G$62</formula>
    </cfRule>
  </conditionalFormatting>
  <conditionalFormatting sqref="AB54">
    <cfRule type="cellIs" dxfId="16907" priority="37" operator="greaterThan">
      <formula>$G$54</formula>
    </cfRule>
    <cfRule type="cellIs" dxfId="16906" priority="38" operator="greaterThan">
      <formula>$F$54</formula>
    </cfRule>
  </conditionalFormatting>
  <conditionalFormatting sqref="AB61">
    <cfRule type="cellIs" dxfId="16905" priority="35" operator="greaterThan">
      <formula>$G$61</formula>
    </cfRule>
  </conditionalFormatting>
  <conditionalFormatting sqref="AB68">
    <cfRule type="cellIs" dxfId="16904" priority="33" operator="greaterThan">
      <formula>$G$68</formula>
    </cfRule>
  </conditionalFormatting>
  <conditionalFormatting sqref="AB70">
    <cfRule type="cellIs" dxfId="16903" priority="32" operator="greaterThan">
      <formula>$G$70</formula>
    </cfRule>
  </conditionalFormatting>
  <conditionalFormatting sqref="AB73">
    <cfRule type="cellIs" dxfId="16902" priority="31" operator="greaterThan">
      <formula>$G$73</formula>
    </cfRule>
  </conditionalFormatting>
  <conditionalFormatting sqref="AB75">
    <cfRule type="cellIs" dxfId="16901" priority="30" operator="greaterThan">
      <formula>$F$75</formula>
    </cfRule>
  </conditionalFormatting>
  <conditionalFormatting sqref="AB76">
    <cfRule type="cellIs" dxfId="16900" priority="29" operator="greaterThan">
      <formula>$F$76</formula>
    </cfRule>
  </conditionalFormatting>
  <conditionalFormatting sqref="AB78">
    <cfRule type="cellIs" dxfId="16899" priority="28" operator="greaterThan">
      <formula>$G$78</formula>
    </cfRule>
  </conditionalFormatting>
  <conditionalFormatting sqref="AB80">
    <cfRule type="cellIs" dxfId="16898" priority="27" operator="greaterThan">
      <formula>$F$80</formula>
    </cfRule>
  </conditionalFormatting>
  <conditionalFormatting sqref="AB82">
    <cfRule type="cellIs" dxfId="16897" priority="26" operator="greaterThan">
      <formula>$F$82</formula>
    </cfRule>
  </conditionalFormatting>
  <conditionalFormatting sqref="AB81">
    <cfRule type="cellIs" dxfId="16896" priority="24" operator="greaterThan">
      <formula>$G$81</formula>
    </cfRule>
    <cfRule type="cellIs" dxfId="16895" priority="25" operator="greaterThan">
      <formula>$F$81</formula>
    </cfRule>
  </conditionalFormatting>
  <conditionalFormatting sqref="AB84">
    <cfRule type="cellIs" dxfId="16894" priority="23" operator="greaterThan">
      <formula>$G$84</formula>
    </cfRule>
  </conditionalFormatting>
  <conditionalFormatting sqref="AB86">
    <cfRule type="cellIs" dxfId="16893" priority="21" operator="greaterThan">
      <formula>$G$86</formula>
    </cfRule>
    <cfRule type="cellIs" dxfId="16892" priority="22" operator="greaterThan">
      <formula>$F$86</formula>
    </cfRule>
  </conditionalFormatting>
  <conditionalFormatting sqref="AB89">
    <cfRule type="cellIs" dxfId="16891" priority="19" operator="greaterThan">
      <formula>$G$89</formula>
    </cfRule>
    <cfRule type="cellIs" dxfId="16890" priority="20" operator="greaterThan">
      <formula>$F$89</formula>
    </cfRule>
  </conditionalFormatting>
  <conditionalFormatting sqref="AB53">
    <cfRule type="cellIs" dxfId="16889" priority="40" operator="greaterThan">
      <formula>$G$53</formula>
    </cfRule>
  </conditionalFormatting>
  <conditionalFormatting sqref="AL30 AG30 W30 R30">
    <cfRule type="expression" priority="14" stopIfTrue="1">
      <formula>$AM$30="U"</formula>
    </cfRule>
    <cfRule type="cellIs" dxfId="16888" priority="15" operator="greaterThan">
      <formula>$E$30</formula>
    </cfRule>
    <cfRule type="cellIs" dxfId="16887" priority="16" operator="greaterThan">
      <formula>$G$30</formula>
    </cfRule>
  </conditionalFormatting>
  <conditionalFormatting sqref="M89">
    <cfRule type="cellIs" dxfId="16886" priority="12" operator="greaterThan">
      <formula>$G$89</formula>
    </cfRule>
    <cfRule type="cellIs" dxfId="16885" priority="13" operator="greaterThan">
      <formula>$F$89</formula>
    </cfRule>
  </conditionalFormatting>
  <conditionalFormatting sqref="M67">
    <cfRule type="expression" priority="10" stopIfTrue="1">
      <formula>$N$67="U"</formula>
    </cfRule>
    <cfRule type="expression" dxfId="16884" priority="11">
      <formula>$M$67&gt;$E$67</formula>
    </cfRule>
  </conditionalFormatting>
  <conditionalFormatting sqref="W67">
    <cfRule type="expression" priority="8" stopIfTrue="1">
      <formula>$X$67="U"</formula>
    </cfRule>
    <cfRule type="expression" dxfId="16883" priority="9">
      <formula>$W$67&gt;$E$67</formula>
    </cfRule>
  </conditionalFormatting>
  <conditionalFormatting sqref="H30">
    <cfRule type="expression" priority="4" stopIfTrue="1">
      <formula>$AC$30="U"</formula>
    </cfRule>
    <cfRule type="cellIs" dxfId="16882" priority="5" operator="greaterThan">
      <formula>$E$30</formula>
    </cfRule>
    <cfRule type="cellIs" dxfId="16881" priority="6" operator="greaterThan">
      <formula>$G$30</formula>
    </cfRule>
  </conditionalFormatting>
  <conditionalFormatting sqref="M30">
    <cfRule type="expression" priority="1" stopIfTrue="1">
      <formula>$AC$30="U"</formula>
    </cfRule>
    <cfRule type="cellIs" dxfId="16880" priority="2" operator="greaterThan">
      <formula>$E$30</formula>
    </cfRule>
    <cfRule type="cellIs" dxfId="16879" priority="3" operator="greaterThan">
      <formula>$G$30</formula>
    </cfRule>
  </conditionalFormatting>
  <printOptions horizontalCentered="1"/>
  <pageMargins left="1" right="1" top="0.6" bottom="0.6" header="0.3" footer="0.3"/>
  <pageSetup paperSize="17" scale="80" orientation="landscape" r:id="rId1"/>
  <headerFooter>
    <oddFooter>&amp;L&amp;8&amp;Z&amp;F&amp;RPage &amp;P of &amp;N</oddFooter>
  </headerFooter>
  <rowBreaks count="1" manualBreakCount="1">
    <brk id="46" max="4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N1048558"/>
  <sheetViews>
    <sheetView view="pageBreakPreview" topLeftCell="A4" zoomScale="115" zoomScaleNormal="145" zoomScaleSheetLayoutView="115" workbookViewId="0">
      <pane xSplit="7995" ySplit="1410" topLeftCell="E64" activePane="bottomLeft"/>
      <selection activeCell="AE62" sqref="AE62"/>
      <selection pane="topRight" activeCell="K6" sqref="A1:AZ1048576"/>
      <selection pane="bottomLeft" activeCell="A72" sqref="A72:XFD72"/>
      <selection pane="bottomRight" activeCell="Q21" sqref="Q21"/>
    </sheetView>
  </sheetViews>
  <sheetFormatPr defaultRowHeight="15" x14ac:dyDescent="0.25"/>
  <cols>
    <col min="1" max="1" width="32.85546875" style="214" customWidth="1"/>
    <col min="2" max="2" width="9.7109375" style="214" customWidth="1"/>
    <col min="3" max="4" width="9.7109375" style="214" hidden="1" customWidth="1"/>
    <col min="5" max="5" width="9.7109375" style="214"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 min="43" max="43" width="8.7109375" style="214" customWidth="1"/>
    <col min="44" max="47" width="3.28515625" style="214" customWidth="1"/>
    <col min="48" max="48" width="8.7109375" style="214" customWidth="1"/>
    <col min="49" max="52" width="3.28515625" style="214" customWidth="1"/>
  </cols>
  <sheetData>
    <row r="1" spans="1:57" ht="15.75" x14ac:dyDescent="0.25">
      <c r="A1" s="513" t="s">
        <v>235</v>
      </c>
      <c r="B1" s="513"/>
      <c r="C1" s="513"/>
      <c r="D1" s="513"/>
      <c r="E1" s="513"/>
      <c r="F1" s="513"/>
      <c r="G1" s="513"/>
      <c r="H1" s="513"/>
      <c r="I1" s="513"/>
      <c r="J1" s="513"/>
      <c r="K1" s="513"/>
      <c r="L1" s="513"/>
      <c r="M1" s="513"/>
      <c r="N1" s="513"/>
      <c r="O1" s="513"/>
      <c r="P1" s="513"/>
      <c r="Q1" s="513"/>
      <c r="R1" s="513"/>
      <c r="S1" s="513"/>
      <c r="T1" s="513"/>
      <c r="U1" s="513"/>
      <c r="V1" s="513"/>
      <c r="W1" s="513"/>
      <c r="X1" s="513"/>
      <c r="Y1" s="513"/>
      <c r="Z1" s="513"/>
      <c r="AA1" s="513"/>
      <c r="AB1" s="513"/>
      <c r="AC1" s="513"/>
      <c r="AD1" s="513"/>
      <c r="AE1" s="513"/>
      <c r="AF1" s="513"/>
      <c r="AG1" s="513"/>
      <c r="AH1" s="513"/>
      <c r="AI1" s="513"/>
      <c r="AJ1" s="513"/>
      <c r="AK1" s="513"/>
      <c r="AL1" s="513"/>
      <c r="AM1" s="513"/>
      <c r="AN1" s="513"/>
      <c r="AO1" s="513"/>
      <c r="AP1" s="513"/>
      <c r="AQ1" s="513"/>
      <c r="AR1" s="513"/>
      <c r="AS1" s="513"/>
      <c r="AT1" s="513"/>
      <c r="AU1" s="513"/>
      <c r="AV1" s="513"/>
      <c r="AW1" s="513"/>
      <c r="AX1" s="513"/>
      <c r="AY1" s="513"/>
      <c r="AZ1" s="513"/>
    </row>
    <row r="2" spans="1:57" ht="15.75" x14ac:dyDescent="0.25">
      <c r="A2" s="513" t="s">
        <v>215</v>
      </c>
      <c r="B2" s="513"/>
      <c r="C2" s="513"/>
      <c r="D2" s="513"/>
      <c r="E2" s="513"/>
      <c r="F2" s="513"/>
      <c r="G2" s="513"/>
      <c r="H2" s="513"/>
      <c r="I2" s="513"/>
      <c r="J2" s="513"/>
      <c r="K2" s="513"/>
      <c r="L2" s="513"/>
      <c r="M2" s="513"/>
      <c r="N2" s="513"/>
      <c r="O2" s="513"/>
      <c r="P2" s="513"/>
      <c r="Q2" s="513"/>
      <c r="R2" s="513"/>
      <c r="S2" s="513"/>
      <c r="T2" s="513"/>
      <c r="U2" s="513"/>
      <c r="V2" s="513"/>
      <c r="W2" s="513"/>
      <c r="X2" s="513"/>
      <c r="Y2" s="513"/>
      <c r="Z2" s="513"/>
      <c r="AA2" s="513"/>
      <c r="AB2" s="513"/>
      <c r="AC2" s="513"/>
      <c r="AD2" s="513"/>
      <c r="AE2" s="513"/>
      <c r="AF2" s="513"/>
      <c r="AG2" s="513"/>
      <c r="AH2" s="513"/>
      <c r="AI2" s="513"/>
      <c r="AJ2" s="513"/>
      <c r="AK2" s="513"/>
      <c r="AL2" s="513"/>
      <c r="AM2" s="513"/>
      <c r="AN2" s="513"/>
      <c r="AO2" s="513"/>
      <c r="AP2" s="513"/>
      <c r="AQ2" s="513"/>
      <c r="AR2" s="513"/>
      <c r="AS2" s="513"/>
      <c r="AT2" s="513"/>
      <c r="AU2" s="513"/>
      <c r="AV2" s="513"/>
      <c r="AW2" s="513"/>
      <c r="AX2" s="513"/>
      <c r="AY2" s="513"/>
      <c r="AZ2" s="513"/>
    </row>
    <row r="3" spans="1:57" ht="15.75" thickBot="1" x14ac:dyDescent="0.3"/>
    <row r="4" spans="1:5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85"/>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86"/>
      <c r="G6" s="489"/>
      <c r="H6" s="218">
        <v>42892</v>
      </c>
      <c r="I6" s="219" t="s">
        <v>15</v>
      </c>
      <c r="J6" s="219" t="s">
        <v>16</v>
      </c>
      <c r="K6" s="219" t="s">
        <v>190</v>
      </c>
      <c r="L6" s="220" t="s">
        <v>191</v>
      </c>
      <c r="M6" s="218">
        <v>42892</v>
      </c>
      <c r="N6" s="219" t="s">
        <v>15</v>
      </c>
      <c r="O6" s="219" t="s">
        <v>16</v>
      </c>
      <c r="P6" s="219" t="s">
        <v>190</v>
      </c>
      <c r="Q6" s="220" t="s">
        <v>191</v>
      </c>
      <c r="R6" s="218">
        <v>42892</v>
      </c>
      <c r="S6" s="219" t="s">
        <v>15</v>
      </c>
      <c r="T6" s="219" t="s">
        <v>16</v>
      </c>
      <c r="U6" s="219" t="s">
        <v>190</v>
      </c>
      <c r="V6" s="220" t="s">
        <v>191</v>
      </c>
      <c r="W6" s="218">
        <v>42892</v>
      </c>
      <c r="X6" s="219" t="s">
        <v>15</v>
      </c>
      <c r="Y6" s="219" t="s">
        <v>16</v>
      </c>
      <c r="Z6" s="219" t="s">
        <v>190</v>
      </c>
      <c r="AA6" s="220" t="s">
        <v>191</v>
      </c>
      <c r="AB6" s="218">
        <v>42893</v>
      </c>
      <c r="AC6" s="219" t="s">
        <v>15</v>
      </c>
      <c r="AD6" s="219" t="s">
        <v>16</v>
      </c>
      <c r="AE6" s="219" t="s">
        <v>190</v>
      </c>
      <c r="AF6" s="220" t="s">
        <v>191</v>
      </c>
      <c r="AG6" s="218">
        <v>42893</v>
      </c>
      <c r="AH6" s="219" t="s">
        <v>15</v>
      </c>
      <c r="AI6" s="219" t="s">
        <v>16</v>
      </c>
      <c r="AJ6" s="219" t="s">
        <v>190</v>
      </c>
      <c r="AK6" s="220" t="s">
        <v>191</v>
      </c>
      <c r="AL6" s="218">
        <v>42893</v>
      </c>
      <c r="AM6" s="219" t="s">
        <v>15</v>
      </c>
      <c r="AN6" s="219" t="s">
        <v>16</v>
      </c>
      <c r="AO6" s="219" t="s">
        <v>190</v>
      </c>
      <c r="AP6" s="220" t="s">
        <v>191</v>
      </c>
      <c r="AQ6" s="218"/>
      <c r="AR6" s="219" t="s">
        <v>15</v>
      </c>
      <c r="AS6" s="219" t="s">
        <v>16</v>
      </c>
      <c r="AT6" s="219" t="s">
        <v>190</v>
      </c>
      <c r="AU6" s="220" t="s">
        <v>191</v>
      </c>
      <c r="AV6" s="218">
        <v>42893</v>
      </c>
      <c r="AW6" s="219" t="s">
        <v>15</v>
      </c>
      <c r="AX6" s="219" t="s">
        <v>16</v>
      </c>
      <c r="AY6" s="219" t="s">
        <v>190</v>
      </c>
      <c r="AZ6" s="220" t="s">
        <v>191</v>
      </c>
    </row>
    <row r="7" spans="1:57" ht="15.75" thickBot="1" x14ac:dyDescent="0.3">
      <c r="A7" s="493" t="s">
        <v>130</v>
      </c>
      <c r="B7" s="494"/>
      <c r="C7" s="494"/>
      <c r="D7" s="494"/>
      <c r="E7" s="494"/>
      <c r="F7" s="494"/>
      <c r="G7" s="494"/>
      <c r="H7" s="494"/>
      <c r="I7" s="494"/>
      <c r="J7" s="494"/>
      <c r="K7" s="494"/>
      <c r="L7" s="494"/>
      <c r="M7" s="494"/>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494"/>
      <c r="AU7" s="494"/>
      <c r="AV7" s="494"/>
      <c r="AW7" s="494"/>
      <c r="AX7" s="494"/>
      <c r="AY7" s="494"/>
      <c r="AZ7" s="495"/>
    </row>
    <row r="8" spans="1:57" s="214" customFormat="1" ht="15" customHeight="1" x14ac:dyDescent="0.25">
      <c r="A8" s="221" t="s">
        <v>20</v>
      </c>
      <c r="B8" s="222" t="s">
        <v>21</v>
      </c>
      <c r="C8" s="223"/>
      <c r="D8" s="223"/>
      <c r="E8" s="324">
        <v>182.28460000000001</v>
      </c>
      <c r="F8" s="224" t="s">
        <v>22</v>
      </c>
      <c r="G8" s="225" t="s">
        <v>22</v>
      </c>
      <c r="H8" s="226">
        <v>80</v>
      </c>
      <c r="I8" s="223"/>
      <c r="J8" s="223"/>
      <c r="K8" s="223" t="s">
        <v>233</v>
      </c>
      <c r="L8" s="227"/>
      <c r="M8" s="226">
        <v>60</v>
      </c>
      <c r="N8" s="223"/>
      <c r="O8" s="223"/>
      <c r="P8" s="223" t="s">
        <v>233</v>
      </c>
      <c r="Q8" s="227"/>
      <c r="R8" s="226">
        <v>330</v>
      </c>
      <c r="S8" s="223"/>
      <c r="T8" s="223"/>
      <c r="U8" s="223"/>
      <c r="V8" s="227"/>
      <c r="W8" s="226">
        <v>92</v>
      </c>
      <c r="X8" s="223"/>
      <c r="Y8" s="223"/>
      <c r="Z8" s="223"/>
      <c r="AA8" s="227"/>
      <c r="AB8" s="226">
        <v>690</v>
      </c>
      <c r="AC8" s="223"/>
      <c r="AD8" s="223"/>
      <c r="AE8" s="223"/>
      <c r="AF8" s="227"/>
      <c r="AG8" s="226">
        <v>120</v>
      </c>
      <c r="AH8" s="223"/>
      <c r="AI8" s="223"/>
      <c r="AJ8" s="223" t="s">
        <v>15</v>
      </c>
      <c r="AK8" s="227"/>
      <c r="AL8" s="226">
        <v>120</v>
      </c>
      <c r="AM8" s="223"/>
      <c r="AN8" s="223"/>
      <c r="AO8" s="223"/>
      <c r="AP8" s="227"/>
      <c r="AQ8" s="504" t="s">
        <v>205</v>
      </c>
      <c r="AR8" s="505"/>
      <c r="AS8" s="505"/>
      <c r="AT8" s="505"/>
      <c r="AU8" s="506"/>
      <c r="AV8" s="226">
        <v>100</v>
      </c>
      <c r="AW8" s="223"/>
      <c r="AX8" s="223"/>
      <c r="AY8" s="223" t="s">
        <v>233</v>
      </c>
      <c r="AZ8" s="227"/>
      <c r="BE8" s="20" t="s">
        <v>20</v>
      </c>
    </row>
    <row r="9" spans="1:57" s="214" customFormat="1" x14ac:dyDescent="0.25">
      <c r="A9" s="228" t="s">
        <v>23</v>
      </c>
      <c r="B9" s="222" t="s">
        <v>24</v>
      </c>
      <c r="C9" s="229"/>
      <c r="D9" s="229"/>
      <c r="E9" s="325">
        <v>0.1</v>
      </c>
      <c r="F9" s="230" t="s">
        <v>22</v>
      </c>
      <c r="G9" s="231" t="s">
        <v>22</v>
      </c>
      <c r="H9" s="232">
        <v>5.0000000000000001E-3</v>
      </c>
      <c r="I9" s="229" t="s">
        <v>25</v>
      </c>
      <c r="J9" s="229"/>
      <c r="K9" s="223"/>
      <c r="L9" s="233"/>
      <c r="M9" s="232">
        <v>5.0000000000000001E-3</v>
      </c>
      <c r="N9" s="229" t="s">
        <v>25</v>
      </c>
      <c r="O9" s="229"/>
      <c r="P9" s="229"/>
      <c r="Q9" s="233"/>
      <c r="R9" s="232">
        <v>4.2999999999999997E-2</v>
      </c>
      <c r="S9" s="229"/>
      <c r="T9" s="229"/>
      <c r="U9" s="229"/>
      <c r="V9" s="233"/>
      <c r="W9" s="237">
        <v>11.1</v>
      </c>
      <c r="X9" s="229"/>
      <c r="Y9" s="229"/>
      <c r="Z9" s="229"/>
      <c r="AA9" s="233"/>
      <c r="AB9" s="232">
        <v>6.7000000000000004E-2</v>
      </c>
      <c r="AC9" s="229"/>
      <c r="AD9" s="229"/>
      <c r="AE9" s="229"/>
      <c r="AF9" s="233"/>
      <c r="AG9" s="232">
        <v>1.4999999999999999E-2</v>
      </c>
      <c r="AH9" s="229"/>
      <c r="AI9" s="229"/>
      <c r="AJ9" s="229"/>
      <c r="AK9" s="233"/>
      <c r="AL9" s="232">
        <v>2.1999999999999999E-2</v>
      </c>
      <c r="AM9" s="229"/>
      <c r="AN9" s="229"/>
      <c r="AO9" s="229"/>
      <c r="AP9" s="233"/>
      <c r="AQ9" s="301"/>
      <c r="AR9" s="298"/>
      <c r="AS9" s="298"/>
      <c r="AT9" s="298"/>
      <c r="AU9" s="299"/>
      <c r="AV9" s="232">
        <v>2.5999999999999999E-2</v>
      </c>
      <c r="AW9" s="229"/>
      <c r="AX9" s="229"/>
      <c r="AY9" s="229"/>
      <c r="AZ9" s="233"/>
      <c r="BE9" s="33" t="s">
        <v>23</v>
      </c>
    </row>
    <row r="10" spans="1:57" s="214" customFormat="1" x14ac:dyDescent="0.25">
      <c r="A10" s="228" t="s">
        <v>26</v>
      </c>
      <c r="B10" s="222" t="s">
        <v>24</v>
      </c>
      <c r="C10" s="223"/>
      <c r="D10" s="223"/>
      <c r="E10" s="326">
        <v>170</v>
      </c>
      <c r="F10" s="235" t="s">
        <v>22</v>
      </c>
      <c r="G10" s="231" t="s">
        <v>22</v>
      </c>
      <c r="H10" s="236">
        <v>80</v>
      </c>
      <c r="I10" s="229"/>
      <c r="J10" s="229"/>
      <c r="K10" s="223" t="s">
        <v>233</v>
      </c>
      <c r="L10" s="233"/>
      <c r="M10" s="236">
        <v>60</v>
      </c>
      <c r="N10" s="229"/>
      <c r="O10" s="229"/>
      <c r="P10" s="223" t="s">
        <v>233</v>
      </c>
      <c r="Q10" s="233"/>
      <c r="R10" s="236">
        <v>330</v>
      </c>
      <c r="S10" s="229"/>
      <c r="T10" s="229"/>
      <c r="U10" s="229"/>
      <c r="V10" s="233"/>
      <c r="W10" s="236">
        <v>92</v>
      </c>
      <c r="X10" s="229"/>
      <c r="Y10" s="229"/>
      <c r="Z10" s="229"/>
      <c r="AA10" s="233"/>
      <c r="AB10" s="236">
        <v>690</v>
      </c>
      <c r="AC10" s="229"/>
      <c r="AD10" s="229"/>
      <c r="AE10" s="229"/>
      <c r="AF10" s="233"/>
      <c r="AG10" s="236">
        <v>120</v>
      </c>
      <c r="AH10" s="229"/>
      <c r="AI10" s="229"/>
      <c r="AJ10" s="229" t="s">
        <v>15</v>
      </c>
      <c r="AK10" s="233"/>
      <c r="AL10" s="236">
        <v>120</v>
      </c>
      <c r="AM10" s="229"/>
      <c r="AN10" s="229"/>
      <c r="AO10" s="229"/>
      <c r="AP10" s="233"/>
      <c r="AQ10" s="297"/>
      <c r="AR10" s="298"/>
      <c r="AS10" s="298"/>
      <c r="AT10" s="298"/>
      <c r="AU10" s="299"/>
      <c r="AV10" s="236">
        <v>100</v>
      </c>
      <c r="AW10" s="229"/>
      <c r="AX10" s="229"/>
      <c r="AY10" s="223" t="s">
        <v>233</v>
      </c>
      <c r="AZ10" s="233"/>
      <c r="BE10" s="33" t="s">
        <v>26</v>
      </c>
    </row>
    <row r="11" spans="1:57" s="214" customFormat="1" x14ac:dyDescent="0.25">
      <c r="A11" s="228" t="s">
        <v>27</v>
      </c>
      <c r="B11" s="222" t="s">
        <v>21</v>
      </c>
      <c r="C11" s="229"/>
      <c r="D11" s="229"/>
      <c r="E11" s="325">
        <v>33.2346</v>
      </c>
      <c r="F11" s="230" t="s">
        <v>22</v>
      </c>
      <c r="G11" s="231" t="s">
        <v>22</v>
      </c>
      <c r="H11" s="237">
        <v>12.1</v>
      </c>
      <c r="I11" s="229"/>
      <c r="J11" s="229"/>
      <c r="K11" s="223" t="s">
        <v>233</v>
      </c>
      <c r="L11" s="233"/>
      <c r="M11" s="237">
        <v>9.1</v>
      </c>
      <c r="N11" s="229"/>
      <c r="O11" s="229"/>
      <c r="P11" s="223" t="s">
        <v>233</v>
      </c>
      <c r="Q11" s="233"/>
      <c r="R11" s="237">
        <v>38.1</v>
      </c>
      <c r="S11" s="229"/>
      <c r="T11" s="229"/>
      <c r="U11" s="229"/>
      <c r="V11" s="233"/>
      <c r="W11" s="234">
        <v>7.46</v>
      </c>
      <c r="X11" s="229"/>
      <c r="Y11" s="229"/>
      <c r="Z11" s="229"/>
      <c r="AA11" s="233"/>
      <c r="AB11" s="237">
        <v>76.599999999999994</v>
      </c>
      <c r="AC11" s="229"/>
      <c r="AD11" s="229"/>
      <c r="AE11" s="229" t="s">
        <v>233</v>
      </c>
      <c r="AF11" s="233"/>
      <c r="AG11" s="237">
        <v>14.6</v>
      </c>
      <c r="AH11" s="229"/>
      <c r="AI11" s="229"/>
      <c r="AJ11" s="229" t="s">
        <v>15</v>
      </c>
      <c r="AK11" s="233"/>
      <c r="AL11" s="237">
        <v>14.7</v>
      </c>
      <c r="AM11" s="229"/>
      <c r="AN11" s="229"/>
      <c r="AO11" s="229"/>
      <c r="AP11" s="233"/>
      <c r="AQ11" s="300"/>
      <c r="AR11" s="298"/>
      <c r="AS11" s="298"/>
      <c r="AT11" s="298"/>
      <c r="AU11" s="299"/>
      <c r="AV11" s="237">
        <v>17.3</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236">
        <v>10</v>
      </c>
      <c r="I12" s="229" t="s">
        <v>25</v>
      </c>
      <c r="J12" s="229"/>
      <c r="K12" s="229"/>
      <c r="L12" s="233"/>
      <c r="M12" s="236">
        <v>10</v>
      </c>
      <c r="N12" s="229" t="s">
        <v>25</v>
      </c>
      <c r="O12" s="229"/>
      <c r="P12" s="229"/>
      <c r="Q12" s="233"/>
      <c r="R12" s="236">
        <v>10</v>
      </c>
      <c r="S12" s="229" t="s">
        <v>25</v>
      </c>
      <c r="T12" s="229"/>
      <c r="U12" s="229"/>
      <c r="V12" s="233"/>
      <c r="W12" s="236">
        <v>10</v>
      </c>
      <c r="X12" s="229" t="s">
        <v>25</v>
      </c>
      <c r="Y12" s="229"/>
      <c r="Z12" s="229"/>
      <c r="AA12" s="233"/>
      <c r="AB12" s="236">
        <v>15</v>
      </c>
      <c r="AC12" s="229"/>
      <c r="AD12" s="229"/>
      <c r="AE12" s="229" t="s">
        <v>15</v>
      </c>
      <c r="AF12" s="233"/>
      <c r="AG12" s="236">
        <v>10</v>
      </c>
      <c r="AH12" s="229" t="s">
        <v>25</v>
      </c>
      <c r="AI12" s="229"/>
      <c r="AJ12" s="229"/>
      <c r="AK12" s="233"/>
      <c r="AL12" s="236">
        <v>10</v>
      </c>
      <c r="AM12" s="229" t="s">
        <v>25</v>
      </c>
      <c r="AN12" s="229"/>
      <c r="AO12" s="229"/>
      <c r="AP12" s="233"/>
      <c r="AQ12" s="297"/>
      <c r="AR12" s="298"/>
      <c r="AS12" s="298"/>
      <c r="AT12" s="298"/>
      <c r="AU12" s="299"/>
      <c r="AV12" s="236">
        <v>10</v>
      </c>
      <c r="AW12" s="229" t="s">
        <v>25</v>
      </c>
      <c r="AX12" s="229"/>
      <c r="AY12" s="229"/>
      <c r="AZ12" s="233"/>
      <c r="BE12" s="50" t="s">
        <v>28</v>
      </c>
    </row>
    <row r="13" spans="1:57" s="214" customFormat="1" x14ac:dyDescent="0.25">
      <c r="A13" s="228" t="s">
        <v>29</v>
      </c>
      <c r="B13" s="222" t="s">
        <v>21</v>
      </c>
      <c r="C13" s="229"/>
      <c r="D13" s="229"/>
      <c r="E13" s="325">
        <v>14.2105</v>
      </c>
      <c r="F13" s="239">
        <v>250</v>
      </c>
      <c r="G13" s="231">
        <v>250</v>
      </c>
      <c r="H13" s="237">
        <v>9.9</v>
      </c>
      <c r="I13" s="229"/>
      <c r="J13" s="229"/>
      <c r="K13" s="223" t="s">
        <v>233</v>
      </c>
      <c r="L13" s="233"/>
      <c r="M13" s="237">
        <v>9.3000000000000007</v>
      </c>
      <c r="N13" s="229"/>
      <c r="O13" s="229"/>
      <c r="P13" s="223" t="s">
        <v>233</v>
      </c>
      <c r="Q13" s="233"/>
      <c r="R13" s="237">
        <v>8.4</v>
      </c>
      <c r="S13" s="229"/>
      <c r="T13" s="229"/>
      <c r="U13" s="229"/>
      <c r="V13" s="233"/>
      <c r="W13" s="237">
        <v>6.9</v>
      </c>
      <c r="X13" s="229"/>
      <c r="Y13" s="229"/>
      <c r="Z13" s="229"/>
      <c r="AA13" s="233"/>
      <c r="AB13" s="237">
        <v>11.2</v>
      </c>
      <c r="AC13" s="229"/>
      <c r="AD13" s="229"/>
      <c r="AE13" s="229" t="s">
        <v>15</v>
      </c>
      <c r="AF13" s="233"/>
      <c r="AG13" s="237">
        <v>7.1</v>
      </c>
      <c r="AH13" s="229"/>
      <c r="AI13" s="229"/>
      <c r="AJ13" s="229"/>
      <c r="AK13" s="233"/>
      <c r="AL13" s="237">
        <v>6.6</v>
      </c>
      <c r="AM13" s="229"/>
      <c r="AN13" s="229"/>
      <c r="AO13" s="229"/>
      <c r="AP13" s="233"/>
      <c r="AQ13" s="300"/>
      <c r="AR13" s="298"/>
      <c r="AS13" s="298"/>
      <c r="AT13" s="298"/>
      <c r="AU13" s="299"/>
      <c r="AV13" s="237">
        <v>9.6</v>
      </c>
      <c r="AW13" s="229"/>
      <c r="AX13" s="229"/>
      <c r="AY13" s="229"/>
      <c r="AZ13" s="233"/>
      <c r="BE13" s="33" t="s">
        <v>29</v>
      </c>
    </row>
    <row r="14" spans="1:57" s="214" customFormat="1" x14ac:dyDescent="0.25">
      <c r="A14" s="228" t="s">
        <v>31</v>
      </c>
      <c r="B14" s="222" t="s">
        <v>21</v>
      </c>
      <c r="C14" s="223"/>
      <c r="D14" s="223"/>
      <c r="E14" s="325">
        <v>434.87759999999997</v>
      </c>
      <c r="F14" s="230" t="s">
        <v>22</v>
      </c>
      <c r="G14" s="240">
        <v>700</v>
      </c>
      <c r="H14" s="236">
        <v>220</v>
      </c>
      <c r="I14" s="229"/>
      <c r="J14" s="229"/>
      <c r="K14" s="223" t="s">
        <v>233</v>
      </c>
      <c r="L14" s="233"/>
      <c r="M14" s="236">
        <v>160</v>
      </c>
      <c r="N14" s="229"/>
      <c r="O14" s="229"/>
      <c r="P14" s="223"/>
      <c r="Q14" s="233"/>
      <c r="R14" s="236">
        <v>590</v>
      </c>
      <c r="S14" s="229"/>
      <c r="T14" s="229"/>
      <c r="U14" s="229"/>
      <c r="V14" s="233"/>
      <c r="W14" s="236">
        <v>240</v>
      </c>
      <c r="X14" s="229"/>
      <c r="Y14" s="229"/>
      <c r="Z14" s="229"/>
      <c r="AA14" s="233"/>
      <c r="AB14" s="236">
        <v>1000</v>
      </c>
      <c r="AC14" s="229"/>
      <c r="AD14" s="229"/>
      <c r="AE14" s="229"/>
      <c r="AF14" s="233"/>
      <c r="AG14" s="236">
        <v>250</v>
      </c>
      <c r="AH14" s="229"/>
      <c r="AI14" s="229"/>
      <c r="AJ14" s="229" t="s">
        <v>15</v>
      </c>
      <c r="AK14" s="233"/>
      <c r="AL14" s="236">
        <v>270</v>
      </c>
      <c r="AM14" s="229"/>
      <c r="AN14" s="229"/>
      <c r="AO14" s="229" t="s">
        <v>15</v>
      </c>
      <c r="AP14" s="233"/>
      <c r="AQ14" s="297"/>
      <c r="AR14" s="298"/>
      <c r="AS14" s="298"/>
      <c r="AT14" s="298"/>
      <c r="AU14" s="299"/>
      <c r="AV14" s="236">
        <v>270</v>
      </c>
      <c r="AW14" s="229"/>
      <c r="AX14" s="229"/>
      <c r="AY14" s="229"/>
      <c r="AZ14" s="233"/>
      <c r="BE14" s="33" t="s">
        <v>31</v>
      </c>
    </row>
    <row r="15" spans="1:57" s="214" customFormat="1" x14ac:dyDescent="0.25">
      <c r="A15" s="228" t="s">
        <v>32</v>
      </c>
      <c r="B15" s="222" t="s">
        <v>21</v>
      </c>
      <c r="C15" s="229"/>
      <c r="D15" s="229"/>
      <c r="E15" s="325">
        <v>29.5077</v>
      </c>
      <c r="F15" s="230" t="s">
        <v>22</v>
      </c>
      <c r="G15" s="231" t="s">
        <v>22</v>
      </c>
      <c r="H15" s="237">
        <v>11.4</v>
      </c>
      <c r="I15" s="229"/>
      <c r="J15" s="229"/>
      <c r="K15" s="223" t="s">
        <v>233</v>
      </c>
      <c r="L15" s="233"/>
      <c r="M15" s="237">
        <v>58.8</v>
      </c>
      <c r="N15" s="229"/>
      <c r="O15" s="229"/>
      <c r="P15" s="223" t="s">
        <v>233</v>
      </c>
      <c r="Q15" s="233"/>
      <c r="R15" s="237">
        <v>29.9</v>
      </c>
      <c r="S15" s="229"/>
      <c r="T15" s="229"/>
      <c r="U15" s="229"/>
      <c r="V15" s="233"/>
      <c r="W15" s="237">
        <v>6.1</v>
      </c>
      <c r="X15" s="229"/>
      <c r="Y15" s="229"/>
      <c r="Z15" s="229"/>
      <c r="AA15" s="233"/>
      <c r="AB15" s="237">
        <v>71</v>
      </c>
      <c r="AC15" s="229"/>
      <c r="AD15" s="229"/>
      <c r="AE15" s="229" t="s">
        <v>233</v>
      </c>
      <c r="AF15" s="233"/>
      <c r="AG15" s="237">
        <v>13.6</v>
      </c>
      <c r="AH15" s="229"/>
      <c r="AI15" s="229"/>
      <c r="AJ15" s="229" t="s">
        <v>15</v>
      </c>
      <c r="AK15" s="233"/>
      <c r="AL15" s="237">
        <v>13.4</v>
      </c>
      <c r="AM15" s="229"/>
      <c r="AN15" s="229"/>
      <c r="AO15" s="229"/>
      <c r="AP15" s="233"/>
      <c r="AQ15" s="300"/>
      <c r="AR15" s="298"/>
      <c r="AS15" s="298"/>
      <c r="AT15" s="298"/>
      <c r="AU15" s="299"/>
      <c r="AV15" s="237">
        <v>15.6</v>
      </c>
      <c r="AW15" s="229"/>
      <c r="AX15" s="229"/>
      <c r="AY15" s="223" t="s">
        <v>233</v>
      </c>
      <c r="AZ15" s="233"/>
      <c r="BE15" s="33" t="s">
        <v>32</v>
      </c>
    </row>
    <row r="16" spans="1:57" s="214" customFormat="1" x14ac:dyDescent="0.25">
      <c r="A16" s="228" t="s">
        <v>33</v>
      </c>
      <c r="B16" s="222" t="s">
        <v>30</v>
      </c>
      <c r="C16" s="229"/>
      <c r="D16" s="229"/>
      <c r="E16" s="325">
        <v>5.0460000000000003</v>
      </c>
      <c r="F16" s="239">
        <v>10</v>
      </c>
      <c r="G16" s="240">
        <v>10</v>
      </c>
      <c r="H16" s="237">
        <v>2.4</v>
      </c>
      <c r="I16" s="229"/>
      <c r="J16" s="229"/>
      <c r="K16" s="229"/>
      <c r="L16" s="233"/>
      <c r="M16" s="234">
        <v>0.33</v>
      </c>
      <c r="N16" s="229"/>
      <c r="O16" s="229"/>
      <c r="P16" s="229" t="s">
        <v>15</v>
      </c>
      <c r="Q16" s="233"/>
      <c r="R16" s="232">
        <v>1.9</v>
      </c>
      <c r="S16" s="229"/>
      <c r="T16" s="229"/>
      <c r="U16" s="229"/>
      <c r="V16" s="233"/>
      <c r="W16" s="232">
        <v>3.1E-2</v>
      </c>
      <c r="X16" s="229"/>
      <c r="Y16" s="229"/>
      <c r="Z16" s="229"/>
      <c r="AA16" s="233"/>
      <c r="AB16" s="234">
        <v>0.45</v>
      </c>
      <c r="AC16" s="229"/>
      <c r="AD16" s="229"/>
      <c r="AE16" s="229"/>
      <c r="AF16" s="233"/>
      <c r="AG16" s="234">
        <v>0.57999999999999996</v>
      </c>
      <c r="AH16" s="229"/>
      <c r="AI16" s="229"/>
      <c r="AJ16" s="229" t="s">
        <v>233</v>
      </c>
      <c r="AK16" s="233"/>
      <c r="AL16" s="234">
        <v>0.66</v>
      </c>
      <c r="AM16" s="229"/>
      <c r="AN16" s="229"/>
      <c r="AO16" s="229" t="s">
        <v>233</v>
      </c>
      <c r="AP16" s="233"/>
      <c r="AQ16" s="300"/>
      <c r="AR16" s="298"/>
      <c r="AS16" s="298"/>
      <c r="AT16" s="298"/>
      <c r="AU16" s="299"/>
      <c r="AV16" s="237">
        <v>1.2</v>
      </c>
      <c r="AW16" s="229"/>
      <c r="AX16" s="229"/>
      <c r="AY16" s="229"/>
      <c r="AZ16" s="233"/>
      <c r="BE16" s="33" t="s">
        <v>33</v>
      </c>
    </row>
    <row r="17" spans="1:57" s="214" customFormat="1" x14ac:dyDescent="0.25">
      <c r="A17" s="228" t="s">
        <v>34</v>
      </c>
      <c r="B17" s="222" t="s">
        <v>24</v>
      </c>
      <c r="C17" s="229"/>
      <c r="D17" s="229"/>
      <c r="E17" s="325">
        <v>2E-3</v>
      </c>
      <c r="F17" s="239">
        <v>1</v>
      </c>
      <c r="G17" s="240">
        <v>1</v>
      </c>
      <c r="H17" s="232">
        <v>1E-3</v>
      </c>
      <c r="I17" s="229"/>
      <c r="J17" s="229"/>
      <c r="K17" s="229"/>
      <c r="L17" s="233"/>
      <c r="M17" s="232">
        <v>2E-3</v>
      </c>
      <c r="N17" s="229"/>
      <c r="O17" s="229"/>
      <c r="P17" s="229"/>
      <c r="Q17" s="233"/>
      <c r="R17" s="232">
        <v>2E-3</v>
      </c>
      <c r="S17" s="229"/>
      <c r="T17" s="229"/>
      <c r="U17" s="229"/>
      <c r="V17" s="233"/>
      <c r="W17" s="232">
        <v>1E-3</v>
      </c>
      <c r="X17" s="229"/>
      <c r="Y17" s="229"/>
      <c r="Z17" s="229"/>
      <c r="AA17" s="233"/>
      <c r="AB17" s="232">
        <v>4.0000000000000001E-3</v>
      </c>
      <c r="AC17" s="229"/>
      <c r="AD17" s="229"/>
      <c r="AE17" s="229"/>
      <c r="AF17" s="233"/>
      <c r="AG17" s="232">
        <v>2.9000000000000001E-2</v>
      </c>
      <c r="AH17" s="229"/>
      <c r="AI17" s="229"/>
      <c r="AJ17" s="229"/>
      <c r="AK17" s="233"/>
      <c r="AL17" s="232">
        <v>2E-3</v>
      </c>
      <c r="AM17" s="229"/>
      <c r="AN17" s="229"/>
      <c r="AO17" s="229"/>
      <c r="AP17" s="233"/>
      <c r="AQ17" s="301"/>
      <c r="AR17" s="298"/>
      <c r="AS17" s="298"/>
      <c r="AT17" s="298"/>
      <c r="AU17" s="299"/>
      <c r="AV17" s="232">
        <v>1E-3</v>
      </c>
      <c r="AW17" s="229" t="s">
        <v>25</v>
      </c>
      <c r="AX17" s="229"/>
      <c r="AY17" s="229"/>
      <c r="AZ17" s="233"/>
      <c r="BE17" s="33" t="s">
        <v>34</v>
      </c>
    </row>
    <row r="18" spans="1:57" s="214" customFormat="1" x14ac:dyDescent="0.25">
      <c r="A18" s="228" t="s">
        <v>35</v>
      </c>
      <c r="B18" s="222" t="s">
        <v>21</v>
      </c>
      <c r="C18" s="229"/>
      <c r="D18" s="229"/>
      <c r="E18" s="325" t="s">
        <v>232</v>
      </c>
      <c r="F18" s="239" t="s">
        <v>37</v>
      </c>
      <c r="G18" s="240" t="s">
        <v>37</v>
      </c>
      <c r="H18" s="234">
        <v>6.97</v>
      </c>
      <c r="I18" s="229"/>
      <c r="J18" s="229"/>
      <c r="K18" s="229" t="s">
        <v>15</v>
      </c>
      <c r="L18" s="233"/>
      <c r="M18" s="234">
        <v>5.95</v>
      </c>
      <c r="N18" s="229"/>
      <c r="O18" s="229"/>
      <c r="P18" s="229" t="s">
        <v>15</v>
      </c>
      <c r="Q18" s="233"/>
      <c r="R18" s="234">
        <v>7.15</v>
      </c>
      <c r="S18" s="229"/>
      <c r="T18" s="229"/>
      <c r="U18" s="229" t="s">
        <v>15</v>
      </c>
      <c r="V18" s="233"/>
      <c r="W18" s="234">
        <v>6.95</v>
      </c>
      <c r="X18" s="229"/>
      <c r="Y18" s="229"/>
      <c r="Z18" s="229" t="s">
        <v>15</v>
      </c>
      <c r="AA18" s="233"/>
      <c r="AB18" s="234">
        <v>6.89</v>
      </c>
      <c r="AC18" s="229"/>
      <c r="AD18" s="229"/>
      <c r="AE18" s="229" t="s">
        <v>15</v>
      </c>
      <c r="AF18" s="233"/>
      <c r="AG18" s="234">
        <v>7.08</v>
      </c>
      <c r="AH18" s="229"/>
      <c r="AI18" s="229"/>
      <c r="AJ18" s="229" t="s">
        <v>15</v>
      </c>
      <c r="AK18" s="233"/>
      <c r="AL18" s="234">
        <v>7.08</v>
      </c>
      <c r="AM18" s="229"/>
      <c r="AN18" s="229"/>
      <c r="AO18" s="229" t="s">
        <v>15</v>
      </c>
      <c r="AP18" s="233"/>
      <c r="AQ18" s="300"/>
      <c r="AR18" s="298"/>
      <c r="AS18" s="298"/>
      <c r="AT18" s="298"/>
      <c r="AU18" s="299"/>
      <c r="AV18" s="234">
        <v>7.31</v>
      </c>
      <c r="AW18" s="229"/>
      <c r="AX18" s="229"/>
      <c r="AY18" s="229" t="s">
        <v>15</v>
      </c>
      <c r="AZ18" s="233"/>
      <c r="BA18" s="241">
        <v>6.5</v>
      </c>
      <c r="BB18" s="214">
        <v>8.5</v>
      </c>
      <c r="BC18" s="214">
        <v>6.42</v>
      </c>
      <c r="BD18" s="241">
        <v>8.16</v>
      </c>
      <c r="BE18" s="33" t="s">
        <v>35</v>
      </c>
    </row>
    <row r="19" spans="1:57" s="214" customFormat="1" x14ac:dyDescent="0.25">
      <c r="A19" s="228" t="s">
        <v>38</v>
      </c>
      <c r="B19" s="222" t="s">
        <v>21</v>
      </c>
      <c r="C19" s="229"/>
      <c r="D19" s="229"/>
      <c r="E19" s="325">
        <v>3.2894000000000001</v>
      </c>
      <c r="F19" s="230" t="s">
        <v>22</v>
      </c>
      <c r="G19" s="231" t="s">
        <v>22</v>
      </c>
      <c r="H19" s="234">
        <v>1.85</v>
      </c>
      <c r="I19" s="229"/>
      <c r="J19" s="229"/>
      <c r="K19" s="223" t="s">
        <v>233</v>
      </c>
      <c r="L19" s="233"/>
      <c r="M19" s="237">
        <v>0.7</v>
      </c>
      <c r="N19" s="229"/>
      <c r="O19" s="229"/>
      <c r="P19" s="223" t="s">
        <v>233</v>
      </c>
      <c r="Q19" s="233"/>
      <c r="R19" s="234">
        <v>1.34</v>
      </c>
      <c r="S19" s="229"/>
      <c r="T19" s="229"/>
      <c r="U19" s="229"/>
      <c r="V19" s="233"/>
      <c r="W19" s="234">
        <v>2.57</v>
      </c>
      <c r="X19" s="229"/>
      <c r="Y19" s="229"/>
      <c r="Z19" s="229"/>
      <c r="AA19" s="233"/>
      <c r="AB19" s="234">
        <v>3.94</v>
      </c>
      <c r="AC19" s="229"/>
      <c r="AD19" s="229"/>
      <c r="AE19" s="229" t="s">
        <v>15</v>
      </c>
      <c r="AF19" s="233"/>
      <c r="AG19" s="234">
        <v>1.85</v>
      </c>
      <c r="AH19" s="229"/>
      <c r="AI19" s="229"/>
      <c r="AJ19" s="229"/>
      <c r="AK19" s="233"/>
      <c r="AL19" s="234">
        <v>1.55</v>
      </c>
      <c r="AM19" s="229"/>
      <c r="AN19" s="229"/>
      <c r="AO19" s="229"/>
      <c r="AP19" s="233"/>
      <c r="AQ19" s="300"/>
      <c r="AR19" s="298"/>
      <c r="AS19" s="298"/>
      <c r="AT19" s="298"/>
      <c r="AU19" s="299"/>
      <c r="AV19" s="234">
        <v>2.76</v>
      </c>
      <c r="AW19" s="229"/>
      <c r="AX19" s="229"/>
      <c r="AY19" s="223" t="s">
        <v>233</v>
      </c>
      <c r="AZ19" s="233"/>
      <c r="BE19" s="33" t="s">
        <v>38</v>
      </c>
    </row>
    <row r="20" spans="1:57" s="214" customFormat="1" x14ac:dyDescent="0.25">
      <c r="A20" s="228" t="s">
        <v>39</v>
      </c>
      <c r="B20" s="222" t="s">
        <v>21</v>
      </c>
      <c r="C20" s="229"/>
      <c r="D20" s="229"/>
      <c r="E20" s="325">
        <v>8.1290999999999993</v>
      </c>
      <c r="F20" s="230" t="s">
        <v>22</v>
      </c>
      <c r="G20" s="240">
        <v>20</v>
      </c>
      <c r="H20" s="234">
        <v>4.93</v>
      </c>
      <c r="I20" s="229"/>
      <c r="J20" s="229"/>
      <c r="K20" s="223" t="s">
        <v>233</v>
      </c>
      <c r="L20" s="233"/>
      <c r="M20" s="234">
        <v>5.76</v>
      </c>
      <c r="N20" s="229"/>
      <c r="O20" s="229"/>
      <c r="P20" s="229"/>
      <c r="Q20" s="233"/>
      <c r="R20" s="234">
        <v>6.43</v>
      </c>
      <c r="S20" s="229"/>
      <c r="T20" s="229"/>
      <c r="U20" s="229" t="s">
        <v>15</v>
      </c>
      <c r="V20" s="233"/>
      <c r="W20" s="234">
        <v>5.91</v>
      </c>
      <c r="X20" s="229"/>
      <c r="Y20" s="229"/>
      <c r="Z20" s="229" t="s">
        <v>233</v>
      </c>
      <c r="AA20" s="233"/>
      <c r="AB20" s="237">
        <v>23.6</v>
      </c>
      <c r="AC20" s="229"/>
      <c r="AD20" s="229"/>
      <c r="AE20" s="229" t="s">
        <v>15</v>
      </c>
      <c r="AF20" s="233"/>
      <c r="AG20" s="234">
        <v>6.72</v>
      </c>
      <c r="AH20" s="229"/>
      <c r="AI20" s="229"/>
      <c r="AJ20" s="229" t="s">
        <v>15</v>
      </c>
      <c r="AK20" s="233"/>
      <c r="AL20" s="234">
        <v>6.47</v>
      </c>
      <c r="AM20" s="229"/>
      <c r="AN20" s="229"/>
      <c r="AO20" s="229"/>
      <c r="AP20" s="233"/>
      <c r="AQ20" s="297"/>
      <c r="AR20" s="298"/>
      <c r="AS20" s="298"/>
      <c r="AT20" s="298"/>
      <c r="AU20" s="299"/>
      <c r="AV20" s="234">
        <v>6.72</v>
      </c>
      <c r="AW20" s="229"/>
      <c r="AX20" s="229"/>
      <c r="AY20" s="229"/>
      <c r="AZ20" s="233"/>
      <c r="BE20" s="33" t="s">
        <v>39</v>
      </c>
    </row>
    <row r="21" spans="1:57" s="214" customFormat="1" x14ac:dyDescent="0.25">
      <c r="A21" s="228" t="s">
        <v>40</v>
      </c>
      <c r="B21" s="222" t="s">
        <v>30</v>
      </c>
      <c r="C21" s="229"/>
      <c r="D21" s="229"/>
      <c r="E21" s="325">
        <v>21.349900000000002</v>
      </c>
      <c r="F21" s="239">
        <v>250</v>
      </c>
      <c r="G21" s="240">
        <v>250</v>
      </c>
      <c r="H21" s="237">
        <v>14.8</v>
      </c>
      <c r="I21" s="229"/>
      <c r="J21" s="229"/>
      <c r="K21" s="229"/>
      <c r="L21" s="233"/>
      <c r="M21" s="237">
        <v>8.4</v>
      </c>
      <c r="N21" s="229"/>
      <c r="O21" s="229"/>
      <c r="P21" s="229"/>
      <c r="Q21" s="233"/>
      <c r="R21" s="237">
        <v>6.8</v>
      </c>
      <c r="S21" s="229"/>
      <c r="T21" s="229"/>
      <c r="U21" s="229"/>
      <c r="V21" s="233"/>
      <c r="W21" s="237">
        <v>9.3000000000000007</v>
      </c>
      <c r="X21" s="229"/>
      <c r="Y21" s="229"/>
      <c r="Z21" s="229"/>
      <c r="AA21" s="233"/>
      <c r="AB21" s="237">
        <v>6.4</v>
      </c>
      <c r="AC21" s="229"/>
      <c r="AD21" s="229"/>
      <c r="AE21" s="229"/>
      <c r="AF21" s="233"/>
      <c r="AG21" s="237">
        <v>8.8000000000000007</v>
      </c>
      <c r="AH21" s="229"/>
      <c r="AI21" s="229"/>
      <c r="AJ21" s="229"/>
      <c r="AK21" s="233"/>
      <c r="AL21" s="237">
        <v>8.6</v>
      </c>
      <c r="AM21" s="229"/>
      <c r="AN21" s="229"/>
      <c r="AO21" s="229" t="s">
        <v>233</v>
      </c>
      <c r="AP21" s="233"/>
      <c r="AQ21" s="300"/>
      <c r="AR21" s="298"/>
      <c r="AS21" s="298"/>
      <c r="AT21" s="298"/>
      <c r="AU21" s="299"/>
      <c r="AV21" s="237">
        <v>15.8</v>
      </c>
      <c r="AW21" s="229"/>
      <c r="AX21" s="229"/>
      <c r="AY21" s="229"/>
      <c r="AZ21" s="233"/>
      <c r="BE21" s="33" t="s">
        <v>40</v>
      </c>
    </row>
    <row r="22" spans="1:57" s="214" customFormat="1" x14ac:dyDescent="0.25">
      <c r="A22" s="228" t="s">
        <v>41</v>
      </c>
      <c r="B22" s="222" t="s">
        <v>24</v>
      </c>
      <c r="C22" s="229"/>
      <c r="D22" s="229"/>
      <c r="E22" s="326">
        <v>250</v>
      </c>
      <c r="F22" s="242">
        <v>500</v>
      </c>
      <c r="G22" s="231">
        <v>500</v>
      </c>
      <c r="H22" s="236">
        <v>160</v>
      </c>
      <c r="I22" s="229"/>
      <c r="J22" s="229"/>
      <c r="K22" s="229"/>
      <c r="L22" s="233"/>
      <c r="M22" s="236">
        <v>140</v>
      </c>
      <c r="N22" s="229"/>
      <c r="O22" s="229"/>
      <c r="P22" s="229"/>
      <c r="Q22" s="233"/>
      <c r="R22" s="236">
        <v>400</v>
      </c>
      <c r="S22" s="229"/>
      <c r="T22" s="229"/>
      <c r="U22" s="229"/>
      <c r="V22" s="233"/>
      <c r="W22" s="236">
        <v>140</v>
      </c>
      <c r="X22" s="229"/>
      <c r="Y22" s="229"/>
      <c r="Z22" s="229"/>
      <c r="AA22" s="233"/>
      <c r="AB22" s="236">
        <v>710</v>
      </c>
      <c r="AC22" s="229"/>
      <c r="AD22" s="229"/>
      <c r="AE22" s="229"/>
      <c r="AF22" s="233"/>
      <c r="AG22" s="236">
        <v>190</v>
      </c>
      <c r="AH22" s="229"/>
      <c r="AI22" s="229"/>
      <c r="AJ22" s="229" t="s">
        <v>15</v>
      </c>
      <c r="AK22" s="233"/>
      <c r="AL22" s="236">
        <v>220</v>
      </c>
      <c r="AM22" s="229"/>
      <c r="AN22" s="229"/>
      <c r="AO22" s="229"/>
      <c r="AP22" s="233"/>
      <c r="AQ22" s="297"/>
      <c r="AR22" s="298"/>
      <c r="AS22" s="298"/>
      <c r="AT22" s="298"/>
      <c r="AU22" s="299"/>
      <c r="AV22" s="236">
        <v>210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247">
        <v>0.5</v>
      </c>
      <c r="I23" s="244" t="s">
        <v>25</v>
      </c>
      <c r="J23" s="244"/>
      <c r="K23" s="244"/>
      <c r="L23" s="248"/>
      <c r="M23" s="338">
        <v>0.72</v>
      </c>
      <c r="N23" s="244"/>
      <c r="O23" s="244"/>
      <c r="P23" s="244"/>
      <c r="Q23" s="248"/>
      <c r="R23" s="247">
        <v>2.2000000000000002</v>
      </c>
      <c r="S23" s="244"/>
      <c r="T23" s="244"/>
      <c r="U23" s="244"/>
      <c r="V23" s="248"/>
      <c r="W23" s="247">
        <v>4.9000000000000004</v>
      </c>
      <c r="X23" s="244"/>
      <c r="Y23" s="244"/>
      <c r="Z23" s="244"/>
      <c r="AA23" s="248"/>
      <c r="AB23" s="247">
        <v>9</v>
      </c>
      <c r="AC23" s="244"/>
      <c r="AD23" s="244"/>
      <c r="AE23" s="244"/>
      <c r="AF23" s="248"/>
      <c r="AG23" s="338">
        <v>0.65</v>
      </c>
      <c r="AH23" s="244"/>
      <c r="AI23" s="244"/>
      <c r="AJ23" s="244"/>
      <c r="AK23" s="248"/>
      <c r="AL23" s="338">
        <v>0.62</v>
      </c>
      <c r="AM23" s="244"/>
      <c r="AN23" s="244"/>
      <c r="AO23" s="244"/>
      <c r="AP23" s="248"/>
      <c r="AQ23" s="302"/>
      <c r="AR23" s="303"/>
      <c r="AS23" s="303"/>
      <c r="AT23" s="303"/>
      <c r="AU23" s="304"/>
      <c r="AV23" s="247">
        <v>0.5</v>
      </c>
      <c r="AW23" s="244" t="s">
        <v>25</v>
      </c>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19">
        <v>2.0000000000000001E-4</v>
      </c>
      <c r="I25" s="223" t="s">
        <v>25</v>
      </c>
      <c r="J25" s="251"/>
      <c r="K25" s="251"/>
      <c r="L25" s="252"/>
      <c r="M25" s="253">
        <v>2.0000000000000001E-4</v>
      </c>
      <c r="N25" s="223" t="s">
        <v>25</v>
      </c>
      <c r="O25" s="223"/>
      <c r="P25" s="223"/>
      <c r="Q25" s="227"/>
      <c r="R25" s="253">
        <v>2.0000000000000001E-4</v>
      </c>
      <c r="S25" s="223" t="s">
        <v>25</v>
      </c>
      <c r="T25" s="223"/>
      <c r="U25" s="223"/>
      <c r="V25" s="227"/>
      <c r="W25" s="253">
        <v>2.0000000000000001E-4</v>
      </c>
      <c r="X25" s="223" t="s">
        <v>25</v>
      </c>
      <c r="Y25" s="223"/>
      <c r="Z25" s="223"/>
      <c r="AA25" s="227"/>
      <c r="AB25" s="253">
        <v>2.0000000000000001E-4</v>
      </c>
      <c r="AC25" s="223" t="s">
        <v>25</v>
      </c>
      <c r="AD25" s="223"/>
      <c r="AE25" s="223"/>
      <c r="AF25" s="227"/>
      <c r="AG25" s="253">
        <v>2.0000000000000001E-4</v>
      </c>
      <c r="AH25" s="223" t="s">
        <v>25</v>
      </c>
      <c r="AI25" s="223"/>
      <c r="AJ25" s="223"/>
      <c r="AK25" s="227"/>
      <c r="AL25" s="253">
        <v>2.0000000000000001E-4</v>
      </c>
      <c r="AM25" s="223" t="s">
        <v>25</v>
      </c>
      <c r="AN25" s="223"/>
      <c r="AO25" s="223"/>
      <c r="AP25" s="227"/>
      <c r="AQ25" s="504" t="s">
        <v>205</v>
      </c>
      <c r="AR25" s="505"/>
      <c r="AS25" s="505"/>
      <c r="AT25" s="505"/>
      <c r="AU25" s="506"/>
      <c r="AV25" s="253">
        <v>2.0000000000000001E-4</v>
      </c>
      <c r="AW25" s="229" t="s">
        <v>25</v>
      </c>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257">
        <v>1.9E-3</v>
      </c>
      <c r="I26" s="229"/>
      <c r="J26" s="229"/>
      <c r="K26" s="229"/>
      <c r="L26" s="233"/>
      <c r="M26" s="256">
        <v>3.9800000000000002E-4</v>
      </c>
      <c r="N26" s="229"/>
      <c r="O26" s="229"/>
      <c r="P26" s="229"/>
      <c r="Q26" s="233"/>
      <c r="R26" s="258">
        <v>1.9199999999999998E-2</v>
      </c>
      <c r="S26" s="229"/>
      <c r="T26" s="229"/>
      <c r="U26" s="229"/>
      <c r="V26" s="233"/>
      <c r="W26" s="255">
        <v>5.5799999999999999E-3</v>
      </c>
      <c r="X26" s="229"/>
      <c r="Y26" s="229"/>
      <c r="Z26" s="229" t="s">
        <v>15</v>
      </c>
      <c r="AA26" s="233"/>
      <c r="AB26" s="258">
        <v>1.46E-2</v>
      </c>
      <c r="AC26" s="229"/>
      <c r="AD26" s="229"/>
      <c r="AE26" s="229"/>
      <c r="AF26" s="233"/>
      <c r="AG26" s="256">
        <v>5.4699999999999996E-4</v>
      </c>
      <c r="AH26" s="229"/>
      <c r="AI26" s="229"/>
      <c r="AJ26" s="229"/>
      <c r="AK26" s="233"/>
      <c r="AL26" s="256">
        <v>4.4799999999999999E-4</v>
      </c>
      <c r="AM26" s="229"/>
      <c r="AN26" s="229"/>
      <c r="AO26" s="229"/>
      <c r="AP26" s="233"/>
      <c r="AQ26" s="301"/>
      <c r="AR26" s="298"/>
      <c r="AS26" s="298"/>
      <c r="AT26" s="298"/>
      <c r="AU26" s="299"/>
      <c r="AV26" s="258">
        <v>2.0999999999999999E-3</v>
      </c>
      <c r="AW26" s="229"/>
      <c r="AX26" s="229"/>
      <c r="AY26" s="229"/>
      <c r="AZ26" s="233"/>
      <c r="BE26" s="77" t="s">
        <v>46</v>
      </c>
    </row>
    <row r="27" spans="1:57" s="214" customFormat="1" x14ac:dyDescent="0.25">
      <c r="A27" s="228" t="s">
        <v>47</v>
      </c>
      <c r="B27" s="222" t="s">
        <v>24</v>
      </c>
      <c r="C27" s="229"/>
      <c r="D27" s="229"/>
      <c r="E27" s="325">
        <v>1.89E-2</v>
      </c>
      <c r="F27" s="239">
        <v>2</v>
      </c>
      <c r="G27" s="231">
        <v>1</v>
      </c>
      <c r="H27" s="257">
        <v>7.6E-3</v>
      </c>
      <c r="I27" s="229"/>
      <c r="J27" s="229"/>
      <c r="K27" s="229"/>
      <c r="L27" s="233"/>
      <c r="M27" s="258">
        <v>6.6E-3</v>
      </c>
      <c r="N27" s="229"/>
      <c r="O27" s="229"/>
      <c r="P27" s="229"/>
      <c r="Q27" s="233"/>
      <c r="R27" s="258">
        <v>1.5699999999999999E-2</v>
      </c>
      <c r="S27" s="229"/>
      <c r="T27" s="229"/>
      <c r="U27" s="229"/>
      <c r="V27" s="233"/>
      <c r="W27" s="258">
        <v>1.2699999999999999E-2</v>
      </c>
      <c r="X27" s="229"/>
      <c r="Y27" s="229"/>
      <c r="Z27" s="229"/>
      <c r="AA27" s="233"/>
      <c r="AB27" s="258">
        <v>4.6300000000000001E-2</v>
      </c>
      <c r="AC27" s="229"/>
      <c r="AD27" s="229"/>
      <c r="AE27" s="229"/>
      <c r="AF27" s="233"/>
      <c r="AG27" s="258">
        <v>9.5999999999999992E-3</v>
      </c>
      <c r="AH27" s="229"/>
      <c r="AI27" s="229"/>
      <c r="AJ27" s="229"/>
      <c r="AK27" s="233"/>
      <c r="AL27" s="258">
        <v>8.8999999999999999E-3</v>
      </c>
      <c r="AM27" s="223"/>
      <c r="AN27" s="229"/>
      <c r="AO27" s="229"/>
      <c r="AP27" s="233"/>
      <c r="AQ27" s="306"/>
      <c r="AR27" s="298"/>
      <c r="AS27" s="298"/>
      <c r="AT27" s="298"/>
      <c r="AU27" s="299"/>
      <c r="AV27" s="259">
        <v>7.0000000000000001E-3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257">
        <v>2.9999999999999997E-4</v>
      </c>
      <c r="I28" s="223"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258">
        <v>2.9999999999999997E-4</v>
      </c>
      <c r="AC28" s="229" t="s">
        <v>25</v>
      </c>
      <c r="AD28" s="229"/>
      <c r="AE28" s="229"/>
      <c r="AF28" s="233"/>
      <c r="AG28" s="258">
        <v>2.9999999999999997E-4</v>
      </c>
      <c r="AH28" s="229" t="s">
        <v>25</v>
      </c>
      <c r="AI28" s="229"/>
      <c r="AJ28" s="229"/>
      <c r="AK28" s="233"/>
      <c r="AL28" s="258">
        <v>2.9999999999999997E-4</v>
      </c>
      <c r="AM28" s="223" t="s">
        <v>25</v>
      </c>
      <c r="AN28" s="229"/>
      <c r="AO28" s="229"/>
      <c r="AP28" s="233"/>
      <c r="AQ28" s="306"/>
      <c r="AR28" s="298"/>
      <c r="AS28" s="298"/>
      <c r="AT28" s="298"/>
      <c r="AU28" s="299"/>
      <c r="AV28" s="258">
        <v>2.9999999999999997E-4</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254">
        <v>2.5000000000000001E-5</v>
      </c>
      <c r="I29" s="223" t="s">
        <v>25</v>
      </c>
      <c r="J29" s="229"/>
      <c r="K29" s="229"/>
      <c r="L29" s="233"/>
      <c r="M29" s="256">
        <v>2.5000000000000001E-5</v>
      </c>
      <c r="N29" s="223" t="s">
        <v>25</v>
      </c>
      <c r="O29" s="229"/>
      <c r="P29" s="229"/>
      <c r="Q29" s="233"/>
      <c r="R29" s="256">
        <v>2.5000000000000001E-5</v>
      </c>
      <c r="S29" s="223" t="s">
        <v>25</v>
      </c>
      <c r="T29" s="229"/>
      <c r="U29" s="229"/>
      <c r="V29" s="233"/>
      <c r="W29" s="256">
        <v>2.5000000000000001E-5</v>
      </c>
      <c r="X29" s="223" t="s">
        <v>25</v>
      </c>
      <c r="Y29" s="229"/>
      <c r="Z29" s="229"/>
      <c r="AA29" s="233"/>
      <c r="AB29" s="256">
        <v>2.5000000000000001E-5</v>
      </c>
      <c r="AC29" s="229" t="s">
        <v>25</v>
      </c>
      <c r="AD29" s="229"/>
      <c r="AE29" s="229"/>
      <c r="AF29" s="233"/>
      <c r="AG29" s="256">
        <v>2.5000000000000001E-5</v>
      </c>
      <c r="AH29" s="229" t="s">
        <v>25</v>
      </c>
      <c r="AI29" s="229"/>
      <c r="AJ29" s="229"/>
      <c r="AK29" s="233"/>
      <c r="AL29" s="256">
        <v>2.5000000000000001E-5</v>
      </c>
      <c r="AM29" s="223" t="s">
        <v>25</v>
      </c>
      <c r="AN29" s="229"/>
      <c r="AO29" s="229"/>
      <c r="AP29" s="233"/>
      <c r="AQ29" s="307"/>
      <c r="AR29" s="298"/>
      <c r="AS29" s="298"/>
      <c r="AT29" s="298"/>
      <c r="AU29" s="299"/>
      <c r="AV29" s="256">
        <v>2.5000000000000001E-5</v>
      </c>
      <c r="AW29" s="229" t="s">
        <v>25</v>
      </c>
      <c r="AX29" s="229"/>
      <c r="AY29" s="229"/>
      <c r="AZ29" s="233"/>
      <c r="BE29" s="77" t="s">
        <v>49</v>
      </c>
    </row>
    <row r="30" spans="1:57" s="214" customFormat="1" x14ac:dyDescent="0.25">
      <c r="A30" s="228" t="s">
        <v>50</v>
      </c>
      <c r="B30" s="222" t="s">
        <v>21</v>
      </c>
      <c r="C30" s="229"/>
      <c r="D30" s="229"/>
      <c r="E30" s="325">
        <v>7.0000000000000001E-3</v>
      </c>
      <c r="F30" s="239">
        <v>0.1</v>
      </c>
      <c r="G30" s="231">
        <v>0.05</v>
      </c>
      <c r="H30" s="232">
        <v>5.0000000000000001E-3</v>
      </c>
      <c r="I30" s="223" t="s">
        <v>25</v>
      </c>
      <c r="J30" s="229"/>
      <c r="K30" s="229"/>
      <c r="L30" s="233"/>
      <c r="M30" s="259">
        <v>5.0000000000000001E-3</v>
      </c>
      <c r="N30" s="223" t="s">
        <v>25</v>
      </c>
      <c r="O30" s="229"/>
      <c r="P30" s="229"/>
      <c r="Q30" s="233"/>
      <c r="R30" s="259">
        <v>5.0000000000000001E-3</v>
      </c>
      <c r="S30" s="223" t="s">
        <v>25</v>
      </c>
      <c r="T30" s="229"/>
      <c r="U30" s="229"/>
      <c r="V30" s="233"/>
      <c r="W30" s="259">
        <v>5.0000000000000001E-3</v>
      </c>
      <c r="X30" s="223" t="s">
        <v>25</v>
      </c>
      <c r="Y30" s="229"/>
      <c r="Z30" s="229"/>
      <c r="AA30" s="233"/>
      <c r="AB30" s="259">
        <v>5.0000000000000001E-3</v>
      </c>
      <c r="AC30" s="229" t="s">
        <v>25</v>
      </c>
      <c r="AD30" s="229"/>
      <c r="AE30" s="229"/>
      <c r="AF30" s="233"/>
      <c r="AG30" s="259">
        <v>5.0000000000000001E-3</v>
      </c>
      <c r="AH30" s="229" t="s">
        <v>25</v>
      </c>
      <c r="AI30" s="229"/>
      <c r="AJ30" s="229"/>
      <c r="AK30" s="233"/>
      <c r="AL30" s="259">
        <v>5.0000000000000001E-3</v>
      </c>
      <c r="AM30" s="223" t="s">
        <v>25</v>
      </c>
      <c r="AN30" s="229"/>
      <c r="AO30" s="229"/>
      <c r="AP30" s="233"/>
      <c r="AQ30" s="306"/>
      <c r="AR30" s="298"/>
      <c r="AS30" s="298"/>
      <c r="AT30" s="298"/>
      <c r="AU30" s="299"/>
      <c r="AV30" s="259">
        <v>5.0000000000000001E-3</v>
      </c>
      <c r="AW30" s="229" t="s">
        <v>25</v>
      </c>
      <c r="AX30" s="229"/>
      <c r="AY30" s="229"/>
      <c r="AZ30" s="233"/>
      <c r="BE30" s="77" t="s">
        <v>50</v>
      </c>
    </row>
    <row r="31" spans="1:57" s="214" customFormat="1" x14ac:dyDescent="0.25">
      <c r="A31" s="228" t="s">
        <v>51</v>
      </c>
      <c r="B31" s="222" t="s">
        <v>24</v>
      </c>
      <c r="C31" s="229"/>
      <c r="D31" s="229"/>
      <c r="E31" s="325">
        <v>6.0000000000000001E-3</v>
      </c>
      <c r="F31" s="239" t="s">
        <v>22</v>
      </c>
      <c r="G31" s="231" t="s">
        <v>22</v>
      </c>
      <c r="H31" s="232">
        <v>5.0000000000000001E-3</v>
      </c>
      <c r="I31" s="223" t="s">
        <v>25</v>
      </c>
      <c r="J31" s="229"/>
      <c r="K31" s="229"/>
      <c r="L31" s="233"/>
      <c r="M31" s="259">
        <v>5.0000000000000001E-3</v>
      </c>
      <c r="N31" s="223" t="s">
        <v>25</v>
      </c>
      <c r="O31" s="229"/>
      <c r="P31" s="229"/>
      <c r="Q31" s="233"/>
      <c r="R31" s="259">
        <v>5.0000000000000001E-3</v>
      </c>
      <c r="S31" s="223" t="s">
        <v>25</v>
      </c>
      <c r="T31" s="229"/>
      <c r="U31" s="229"/>
      <c r="V31" s="233"/>
      <c r="W31" s="259">
        <v>5.0000000000000001E-3</v>
      </c>
      <c r="X31" s="223" t="s">
        <v>25</v>
      </c>
      <c r="Y31" s="229"/>
      <c r="Z31" s="229"/>
      <c r="AA31" s="233"/>
      <c r="AB31" s="259">
        <v>5.0000000000000001E-3</v>
      </c>
      <c r="AC31" s="229" t="s">
        <v>25</v>
      </c>
      <c r="AD31" s="229"/>
      <c r="AE31" s="229"/>
      <c r="AF31" s="233"/>
      <c r="AG31" s="259">
        <v>5.0000000000000001E-3</v>
      </c>
      <c r="AH31" s="229" t="s">
        <v>25</v>
      </c>
      <c r="AI31" s="229"/>
      <c r="AJ31" s="229"/>
      <c r="AK31" s="233"/>
      <c r="AL31" s="259">
        <v>5.0000000000000001E-3</v>
      </c>
      <c r="AM31" s="223" t="s">
        <v>25</v>
      </c>
      <c r="AN31" s="229"/>
      <c r="AO31" s="229"/>
      <c r="AP31" s="233"/>
      <c r="AQ31" s="301"/>
      <c r="AR31" s="298"/>
      <c r="AS31" s="298"/>
      <c r="AT31" s="298"/>
      <c r="AU31" s="299"/>
      <c r="AV31" s="259">
        <v>5.0000000000000001E-3</v>
      </c>
      <c r="AW31" s="229" t="s">
        <v>25</v>
      </c>
      <c r="AX31" s="229"/>
      <c r="AY31" s="229"/>
      <c r="AZ31" s="233"/>
      <c r="BE31" s="77" t="s">
        <v>51</v>
      </c>
    </row>
    <row r="32" spans="1:57" s="214" customFormat="1" x14ac:dyDescent="0.25">
      <c r="A32" s="228" t="s">
        <v>52</v>
      </c>
      <c r="B32" s="222" t="s">
        <v>24</v>
      </c>
      <c r="C32" s="229"/>
      <c r="D32" s="229"/>
      <c r="E32" s="325">
        <v>8.0000000000000002E-3</v>
      </c>
      <c r="F32" s="239">
        <v>1.3</v>
      </c>
      <c r="G32" s="231">
        <v>1</v>
      </c>
      <c r="H32" s="232">
        <v>5.0000000000000001E-3</v>
      </c>
      <c r="I32" s="223" t="s">
        <v>25</v>
      </c>
      <c r="J32" s="229"/>
      <c r="K32" s="229"/>
      <c r="L32" s="233"/>
      <c r="M32" s="259">
        <v>5.0000000000000001E-3</v>
      </c>
      <c r="N32" s="223" t="s">
        <v>25</v>
      </c>
      <c r="O32" s="229"/>
      <c r="P32" s="229"/>
      <c r="Q32" s="233"/>
      <c r="R32" s="259">
        <v>5.0000000000000001E-3</v>
      </c>
      <c r="S32" s="223" t="s">
        <v>25</v>
      </c>
      <c r="T32" s="229"/>
      <c r="U32" s="229"/>
      <c r="V32" s="233"/>
      <c r="W32" s="259">
        <v>5.0000000000000001E-3</v>
      </c>
      <c r="X32" s="223" t="s">
        <v>25</v>
      </c>
      <c r="Y32" s="229"/>
      <c r="Z32" s="229"/>
      <c r="AA32" s="233"/>
      <c r="AB32" s="259">
        <v>5.0000000000000001E-3</v>
      </c>
      <c r="AC32" s="229" t="s">
        <v>25</v>
      </c>
      <c r="AD32" s="229"/>
      <c r="AE32" s="229"/>
      <c r="AF32" s="233"/>
      <c r="AG32" s="259">
        <v>5.0000000000000001E-3</v>
      </c>
      <c r="AH32" s="229" t="s">
        <v>25</v>
      </c>
      <c r="AI32" s="229"/>
      <c r="AJ32" s="229"/>
      <c r="AK32" s="233"/>
      <c r="AL32" s="259">
        <v>5.0000000000000001E-3</v>
      </c>
      <c r="AM32" s="223" t="s">
        <v>25</v>
      </c>
      <c r="AN32" s="229"/>
      <c r="AO32" s="229"/>
      <c r="AP32" s="233"/>
      <c r="AQ32" s="301"/>
      <c r="AR32" s="298"/>
      <c r="AS32" s="298"/>
      <c r="AT32" s="298"/>
      <c r="AU32" s="299"/>
      <c r="AV32" s="259">
        <v>5.0000000000000001E-3</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232">
        <v>1.4E-2</v>
      </c>
      <c r="I33" s="223"/>
      <c r="J33" s="229"/>
      <c r="K33" s="229"/>
      <c r="L33" s="233"/>
      <c r="M33" s="259">
        <v>2.1999999999999999E-2</v>
      </c>
      <c r="N33" s="223"/>
      <c r="O33" s="229"/>
      <c r="P33" s="229"/>
      <c r="Q33" s="233"/>
      <c r="R33" s="259">
        <v>0.34799999999999998</v>
      </c>
      <c r="S33" s="229"/>
      <c r="T33" s="229"/>
      <c r="U33" s="229"/>
      <c r="V33" s="233"/>
      <c r="W33" s="259">
        <v>9.7000000000000003E-2</v>
      </c>
      <c r="X33" s="229"/>
      <c r="Y33" s="229"/>
      <c r="Z33" s="229"/>
      <c r="AA33" s="233"/>
      <c r="AB33" s="259">
        <v>0.56899999999999995</v>
      </c>
      <c r="AC33" s="229"/>
      <c r="AD33" s="229"/>
      <c r="AE33" s="229" t="s">
        <v>233</v>
      </c>
      <c r="AF33" s="233"/>
      <c r="AG33" s="259">
        <v>5.0000000000000001E-3</v>
      </c>
      <c r="AH33" s="229" t="s">
        <v>25</v>
      </c>
      <c r="AI33" s="229"/>
      <c r="AJ33" s="229"/>
      <c r="AK33" s="233"/>
      <c r="AL33" s="259">
        <v>5.0000000000000001E-3</v>
      </c>
      <c r="AM33" s="229" t="s">
        <v>25</v>
      </c>
      <c r="AN33" s="229"/>
      <c r="AO33" s="229"/>
      <c r="AP33" s="233"/>
      <c r="AQ33" s="301"/>
      <c r="AR33" s="298"/>
      <c r="AS33" s="298"/>
      <c r="AT33" s="298"/>
      <c r="AU33" s="299"/>
      <c r="AV33" s="259">
        <v>5.0000000000000001E-3</v>
      </c>
      <c r="AW33" s="229" t="s">
        <v>25</v>
      </c>
      <c r="AX33" s="229"/>
      <c r="AY33" s="229"/>
      <c r="AZ33" s="233"/>
      <c r="BE33" s="77" t="s">
        <v>53</v>
      </c>
    </row>
    <row r="34" spans="1:57" s="214" customFormat="1" x14ac:dyDescent="0.25">
      <c r="A34" s="228" t="s">
        <v>54</v>
      </c>
      <c r="B34" s="222" t="s">
        <v>24</v>
      </c>
      <c r="C34" s="229"/>
      <c r="D34" s="229"/>
      <c r="E34" s="325">
        <v>4.0000000000000001E-3</v>
      </c>
      <c r="F34" s="239">
        <v>1.4999999999999999E-2</v>
      </c>
      <c r="G34" s="231">
        <v>0.05</v>
      </c>
      <c r="H34" s="261">
        <v>5.0000000000000002E-5</v>
      </c>
      <c r="I34" s="223" t="s">
        <v>25</v>
      </c>
      <c r="J34" s="229"/>
      <c r="K34" s="229"/>
      <c r="L34" s="233"/>
      <c r="M34" s="255">
        <v>5.0000000000000002E-5</v>
      </c>
      <c r="N34" s="223" t="s">
        <v>25</v>
      </c>
      <c r="O34" s="229"/>
      <c r="P34" s="229"/>
      <c r="Q34" s="233"/>
      <c r="R34" s="255">
        <v>5.0000000000000002E-5</v>
      </c>
      <c r="S34" s="229" t="s">
        <v>25</v>
      </c>
      <c r="T34" s="229"/>
      <c r="U34" s="229"/>
      <c r="V34" s="233"/>
      <c r="W34" s="255">
        <v>5.0000000000000002E-5</v>
      </c>
      <c r="X34" s="223" t="s">
        <v>25</v>
      </c>
      <c r="Y34" s="229"/>
      <c r="Z34" s="229"/>
      <c r="AA34" s="233"/>
      <c r="AB34" s="255">
        <v>5.0000000000000002E-5</v>
      </c>
      <c r="AC34" s="229" t="s">
        <v>25</v>
      </c>
      <c r="AD34" s="229"/>
      <c r="AE34" s="229"/>
      <c r="AF34" s="233"/>
      <c r="AG34" s="255">
        <v>5.0000000000000002E-5</v>
      </c>
      <c r="AH34" s="229" t="s">
        <v>25</v>
      </c>
      <c r="AI34" s="229"/>
      <c r="AJ34" s="229"/>
      <c r="AK34" s="233"/>
      <c r="AL34" s="255">
        <v>5.0000000000000002E-5</v>
      </c>
      <c r="AM34" s="223" t="s">
        <v>25</v>
      </c>
      <c r="AN34" s="229"/>
      <c r="AO34" s="229"/>
      <c r="AP34" s="233"/>
      <c r="AQ34" s="305"/>
      <c r="AR34" s="298"/>
      <c r="AS34" s="298"/>
      <c r="AT34" s="298"/>
      <c r="AU34" s="299"/>
      <c r="AV34" s="255">
        <v>5.0000000000000002E-5</v>
      </c>
      <c r="AW34" s="229" t="s">
        <v>25</v>
      </c>
      <c r="AX34" s="229"/>
      <c r="AY34" s="229"/>
      <c r="AZ34" s="233"/>
      <c r="BE34" s="77" t="s">
        <v>54</v>
      </c>
    </row>
    <row r="35" spans="1:57" s="214" customFormat="1" x14ac:dyDescent="0.25">
      <c r="A35" s="228" t="s">
        <v>55</v>
      </c>
      <c r="B35" s="222" t="s">
        <v>24</v>
      </c>
      <c r="C35" s="229"/>
      <c r="D35" s="229"/>
      <c r="E35" s="325">
        <v>1.84E-2</v>
      </c>
      <c r="F35" s="239">
        <v>0.05</v>
      </c>
      <c r="G35" s="231">
        <v>0.05</v>
      </c>
      <c r="H35" s="232">
        <v>3.0000000000000001E-3</v>
      </c>
      <c r="I35" s="229"/>
      <c r="J35" s="229"/>
      <c r="K35" s="229"/>
      <c r="L35" s="233"/>
      <c r="M35" s="258">
        <v>1.4500000000000001E-2</v>
      </c>
      <c r="N35" s="229"/>
      <c r="O35" s="229"/>
      <c r="P35" s="229"/>
      <c r="Q35" s="233"/>
      <c r="R35" s="259">
        <v>1.5580000000000001</v>
      </c>
      <c r="S35" s="229"/>
      <c r="T35" s="229"/>
      <c r="U35" s="229"/>
      <c r="V35" s="233"/>
      <c r="W35" s="258">
        <v>0.75049999999999994</v>
      </c>
      <c r="X35" s="229"/>
      <c r="Y35" s="229"/>
      <c r="Z35" s="229"/>
      <c r="AA35" s="233"/>
      <c r="AB35" s="259">
        <v>2.1259999999999999</v>
      </c>
      <c r="AC35" s="229"/>
      <c r="AD35" s="229"/>
      <c r="AE35" s="229"/>
      <c r="AF35" s="233"/>
      <c r="AG35" s="258">
        <v>6.4999999999999997E-3</v>
      </c>
      <c r="AH35" s="229"/>
      <c r="AI35" s="229"/>
      <c r="AJ35" s="229"/>
      <c r="AK35" s="233"/>
      <c r="AL35" s="258">
        <v>5.7999999999999996E-3</v>
      </c>
      <c r="AM35" s="229"/>
      <c r="AN35" s="229"/>
      <c r="AO35" s="229" t="s">
        <v>15</v>
      </c>
      <c r="AP35" s="233"/>
      <c r="AQ35" s="306"/>
      <c r="AR35" s="298"/>
      <c r="AS35" s="298"/>
      <c r="AT35" s="298"/>
      <c r="AU35" s="299"/>
      <c r="AV35" s="259">
        <v>1E-3</v>
      </c>
      <c r="AW35" s="229"/>
      <c r="AX35" s="229"/>
      <c r="AY35" s="229"/>
      <c r="AZ35" s="233"/>
      <c r="BE35" s="77" t="s">
        <v>55</v>
      </c>
    </row>
    <row r="36" spans="1:57" s="214" customFormat="1" x14ac:dyDescent="0.25">
      <c r="A36" s="228" t="s">
        <v>56</v>
      </c>
      <c r="B36" s="222" t="s">
        <v>24</v>
      </c>
      <c r="C36" s="229"/>
      <c r="D36" s="229"/>
      <c r="E36" s="325">
        <v>0.03</v>
      </c>
      <c r="F36" s="239" t="s">
        <v>22</v>
      </c>
      <c r="G36" s="231">
        <v>0.1</v>
      </c>
      <c r="H36" s="232">
        <v>2E-3</v>
      </c>
      <c r="I36" s="223" t="s">
        <v>25</v>
      </c>
      <c r="J36" s="229"/>
      <c r="K36" s="229"/>
      <c r="L36" s="233"/>
      <c r="M36" s="259">
        <v>2E-3</v>
      </c>
      <c r="N36" s="223" t="s">
        <v>25</v>
      </c>
      <c r="O36" s="229"/>
      <c r="P36" s="229"/>
      <c r="Q36" s="233"/>
      <c r="R36" s="259">
        <v>2E-3</v>
      </c>
      <c r="S36" s="229" t="s">
        <v>25</v>
      </c>
      <c r="T36" s="229"/>
      <c r="U36" s="229"/>
      <c r="V36" s="233"/>
      <c r="W36" s="259">
        <v>2E-3</v>
      </c>
      <c r="X36" s="223" t="s">
        <v>25</v>
      </c>
      <c r="Y36" s="229"/>
      <c r="Z36" s="229"/>
      <c r="AA36" s="233"/>
      <c r="AB36" s="259">
        <v>2E-3</v>
      </c>
      <c r="AC36" s="229" t="s">
        <v>25</v>
      </c>
      <c r="AD36" s="229"/>
      <c r="AE36" s="229"/>
      <c r="AF36" s="233"/>
      <c r="AG36" s="259">
        <v>2E-3</v>
      </c>
      <c r="AH36" s="229" t="s">
        <v>25</v>
      </c>
      <c r="AI36" s="229"/>
      <c r="AJ36" s="229"/>
      <c r="AK36" s="233"/>
      <c r="AL36" s="259">
        <v>2E-3</v>
      </c>
      <c r="AM36" s="223" t="s">
        <v>25</v>
      </c>
      <c r="AN36" s="229"/>
      <c r="AO36" s="229"/>
      <c r="AP36" s="233"/>
      <c r="AQ36" s="301"/>
      <c r="AR36" s="298"/>
      <c r="AS36" s="298"/>
      <c r="AT36" s="298"/>
      <c r="AU36" s="299"/>
      <c r="AV36" s="259">
        <v>2E-3</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261">
        <v>8.8000000000000003E-4</v>
      </c>
      <c r="I37" s="229"/>
      <c r="J37" s="229"/>
      <c r="K37" s="229"/>
      <c r="L37" s="233"/>
      <c r="M37" s="255">
        <v>2.5000000000000001E-4</v>
      </c>
      <c r="N37" s="223" t="s">
        <v>25</v>
      </c>
      <c r="O37" s="229"/>
      <c r="P37" s="229"/>
      <c r="Q37" s="233"/>
      <c r="R37" s="255">
        <v>5.5999999999999995E-4</v>
      </c>
      <c r="S37" s="229"/>
      <c r="T37" s="229"/>
      <c r="U37" s="229"/>
      <c r="V37" s="233"/>
      <c r="W37" s="255">
        <v>2.5000000000000001E-4</v>
      </c>
      <c r="X37" s="223" t="s">
        <v>25</v>
      </c>
      <c r="Y37" s="229"/>
      <c r="Z37" s="229"/>
      <c r="AA37" s="233"/>
      <c r="AB37" s="255">
        <v>3.4000000000000002E-4</v>
      </c>
      <c r="AC37" s="229"/>
      <c r="AD37" s="229"/>
      <c r="AE37" s="229"/>
      <c r="AF37" s="233"/>
      <c r="AG37" s="255">
        <v>3.2000000000000003E-4</v>
      </c>
      <c r="AH37" s="229"/>
      <c r="AI37" s="229"/>
      <c r="AJ37" s="229"/>
      <c r="AK37" s="233"/>
      <c r="AL37" s="255">
        <v>3.8000000000000002E-4</v>
      </c>
      <c r="AM37" s="229"/>
      <c r="AN37" s="229"/>
      <c r="AO37" s="229"/>
      <c r="AP37" s="233"/>
      <c r="AQ37" s="307"/>
      <c r="AR37" s="298"/>
      <c r="AS37" s="298"/>
      <c r="AT37" s="298"/>
      <c r="AU37" s="299"/>
      <c r="AV37" s="255">
        <v>4.6999999999999999E-4</v>
      </c>
      <c r="AW37" s="229"/>
      <c r="AX37" s="229"/>
      <c r="AY37" s="229"/>
      <c r="AZ37" s="233"/>
      <c r="BE37" s="77" t="s">
        <v>57</v>
      </c>
    </row>
    <row r="38" spans="1:57" s="214" customFormat="1" x14ac:dyDescent="0.25">
      <c r="A38" s="228" t="s">
        <v>58</v>
      </c>
      <c r="B38" s="222" t="s">
        <v>24</v>
      </c>
      <c r="C38" s="229"/>
      <c r="D38" s="229"/>
      <c r="E38" s="325">
        <v>6.9999999999999999E-4</v>
      </c>
      <c r="F38" s="239">
        <v>0.1</v>
      </c>
      <c r="G38" s="231">
        <v>0.05</v>
      </c>
      <c r="H38" s="261">
        <v>5.0000000000000002E-5</v>
      </c>
      <c r="I38" s="223" t="s">
        <v>25</v>
      </c>
      <c r="J38" s="229"/>
      <c r="K38" s="229"/>
      <c r="L38" s="233"/>
      <c r="M38" s="255">
        <v>5.0000000000000002E-5</v>
      </c>
      <c r="N38" s="223" t="s">
        <v>25</v>
      </c>
      <c r="O38" s="229"/>
      <c r="P38" s="229"/>
      <c r="Q38" s="233"/>
      <c r="R38" s="255">
        <v>5.0000000000000002E-5</v>
      </c>
      <c r="S38" s="229" t="s">
        <v>25</v>
      </c>
      <c r="T38" s="229"/>
      <c r="U38" s="229"/>
      <c r="V38" s="233"/>
      <c r="W38" s="255">
        <v>5.0000000000000002E-5</v>
      </c>
      <c r="X38" s="223" t="s">
        <v>25</v>
      </c>
      <c r="Y38" s="229"/>
      <c r="Z38" s="229"/>
      <c r="AA38" s="233"/>
      <c r="AB38" s="255">
        <v>5.0000000000000002E-5</v>
      </c>
      <c r="AC38" s="229" t="s">
        <v>25</v>
      </c>
      <c r="AD38" s="229"/>
      <c r="AE38" s="229"/>
      <c r="AF38" s="233"/>
      <c r="AG38" s="255">
        <v>5.0000000000000002E-5</v>
      </c>
      <c r="AH38" s="229" t="s">
        <v>25</v>
      </c>
      <c r="AI38" s="229"/>
      <c r="AJ38" s="229"/>
      <c r="AK38" s="233"/>
      <c r="AL38" s="255">
        <v>5.0000000000000002E-5</v>
      </c>
      <c r="AM38" s="223" t="s">
        <v>25</v>
      </c>
      <c r="AN38" s="229"/>
      <c r="AO38" s="229"/>
      <c r="AP38" s="233"/>
      <c r="AQ38" s="307"/>
      <c r="AR38" s="298"/>
      <c r="AS38" s="298"/>
      <c r="AT38" s="298"/>
      <c r="AU38" s="299"/>
      <c r="AV38" s="255">
        <v>5.0000000000000002E-5</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261">
        <v>1.0000000000000001E-5</v>
      </c>
      <c r="I39" s="223" t="s">
        <v>25</v>
      </c>
      <c r="J39" s="229"/>
      <c r="K39" s="229"/>
      <c r="L39" s="233"/>
      <c r="M39" s="255">
        <v>1.0000000000000001E-5</v>
      </c>
      <c r="N39" s="223" t="s">
        <v>25</v>
      </c>
      <c r="O39" s="229"/>
      <c r="P39" s="229"/>
      <c r="Q39" s="233"/>
      <c r="R39" s="255">
        <v>1.0000000000000001E-5</v>
      </c>
      <c r="S39" s="229" t="s">
        <v>25</v>
      </c>
      <c r="T39" s="229"/>
      <c r="U39" s="229"/>
      <c r="V39" s="233"/>
      <c r="W39" s="255">
        <v>1.0000000000000001E-5</v>
      </c>
      <c r="X39" s="223" t="s">
        <v>25</v>
      </c>
      <c r="Y39" s="229"/>
      <c r="Z39" s="229"/>
      <c r="AA39" s="233"/>
      <c r="AB39" s="255">
        <v>1.0000000000000001E-5</v>
      </c>
      <c r="AC39" s="229" t="s">
        <v>25</v>
      </c>
      <c r="AD39" s="229"/>
      <c r="AE39" s="229"/>
      <c r="AF39" s="233"/>
      <c r="AG39" s="255">
        <v>1.0000000000000001E-5</v>
      </c>
      <c r="AH39" s="229" t="s">
        <v>25</v>
      </c>
      <c r="AI39" s="229"/>
      <c r="AJ39" s="229"/>
      <c r="AK39" s="233"/>
      <c r="AL39" s="255">
        <v>1.0000000000000001E-5</v>
      </c>
      <c r="AM39" s="223" t="s">
        <v>25</v>
      </c>
      <c r="AN39" s="229"/>
      <c r="AO39" s="229"/>
      <c r="AP39" s="233"/>
      <c r="AQ39" s="307"/>
      <c r="AR39" s="298"/>
      <c r="AS39" s="298"/>
      <c r="AT39" s="298"/>
      <c r="AU39" s="299"/>
      <c r="AV39" s="255">
        <v>1.0000000000000001E-5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234">
        <v>0.01</v>
      </c>
      <c r="I40" s="223"/>
      <c r="J40" s="229"/>
      <c r="K40" s="229"/>
      <c r="L40" s="233"/>
      <c r="M40" s="260">
        <v>0.01</v>
      </c>
      <c r="N40" s="223"/>
      <c r="O40" s="229"/>
      <c r="P40" s="229"/>
      <c r="Q40" s="233"/>
      <c r="R40" s="260">
        <v>0.01</v>
      </c>
      <c r="S40" s="229" t="s">
        <v>25</v>
      </c>
      <c r="T40" s="229"/>
      <c r="U40" s="229"/>
      <c r="V40" s="233"/>
      <c r="W40" s="260">
        <v>0.01</v>
      </c>
      <c r="X40" s="223" t="s">
        <v>25</v>
      </c>
      <c r="Y40" s="229"/>
      <c r="Z40" s="229"/>
      <c r="AA40" s="233"/>
      <c r="AB40" s="260">
        <v>0.01</v>
      </c>
      <c r="AC40" s="229" t="s">
        <v>25</v>
      </c>
      <c r="AD40" s="229"/>
      <c r="AE40" s="229"/>
      <c r="AF40" s="233"/>
      <c r="AG40" s="260">
        <v>0.01</v>
      </c>
      <c r="AH40" s="229" t="s">
        <v>25</v>
      </c>
      <c r="AI40" s="229"/>
      <c r="AJ40" s="229"/>
      <c r="AK40" s="233"/>
      <c r="AL40" s="260">
        <v>0.01</v>
      </c>
      <c r="AM40" s="223" t="s">
        <v>25</v>
      </c>
      <c r="AN40" s="229"/>
      <c r="AO40" s="229"/>
      <c r="AP40" s="233"/>
      <c r="AQ40" s="300"/>
      <c r="AR40" s="298"/>
      <c r="AS40" s="298"/>
      <c r="AT40" s="298"/>
      <c r="AU40" s="299"/>
      <c r="AV40" s="259">
        <v>1.2E-2</v>
      </c>
      <c r="AW40" s="229"/>
      <c r="AX40" s="229"/>
      <c r="AY40" s="229"/>
      <c r="AZ40" s="233"/>
      <c r="BE40" s="77" t="s">
        <v>60</v>
      </c>
    </row>
    <row r="41" spans="1:57" s="214" customFormat="1" ht="15.75" thickBot="1" x14ac:dyDescent="0.3">
      <c r="A41" s="243" t="s">
        <v>61</v>
      </c>
      <c r="B41" s="222" t="s">
        <v>24</v>
      </c>
      <c r="C41" s="244"/>
      <c r="D41" s="244"/>
      <c r="E41" s="328">
        <v>1.4999999999999999E-2</v>
      </c>
      <c r="F41" s="245">
        <v>5</v>
      </c>
      <c r="G41" s="246">
        <v>5</v>
      </c>
      <c r="H41" s="262">
        <v>2E-3</v>
      </c>
      <c r="I41" s="223" t="s">
        <v>25</v>
      </c>
      <c r="J41" s="263"/>
      <c r="K41" s="263"/>
      <c r="L41" s="264"/>
      <c r="M41" s="265">
        <v>2E-3</v>
      </c>
      <c r="N41" s="244" t="s">
        <v>25</v>
      </c>
      <c r="O41" s="244"/>
      <c r="P41" s="244"/>
      <c r="Q41" s="248"/>
      <c r="R41" s="265">
        <v>2E-3</v>
      </c>
      <c r="S41" s="229" t="s">
        <v>25</v>
      </c>
      <c r="T41" s="244"/>
      <c r="U41" s="244"/>
      <c r="V41" s="248"/>
      <c r="W41" s="265">
        <v>2E-3</v>
      </c>
      <c r="X41" s="223" t="s">
        <v>25</v>
      </c>
      <c r="Y41" s="244"/>
      <c r="Z41" s="244"/>
      <c r="AA41" s="248"/>
      <c r="AB41" s="265">
        <v>2E-3</v>
      </c>
      <c r="AC41" s="229" t="s">
        <v>25</v>
      </c>
      <c r="AD41" s="244"/>
      <c r="AE41" s="244"/>
      <c r="AF41" s="248"/>
      <c r="AG41" s="265">
        <v>2E-3</v>
      </c>
      <c r="AH41" s="244" t="s">
        <v>25</v>
      </c>
      <c r="AI41" s="244"/>
      <c r="AJ41" s="244"/>
      <c r="AK41" s="248"/>
      <c r="AL41" s="265">
        <v>2E-3</v>
      </c>
      <c r="AM41" s="223" t="s">
        <v>25</v>
      </c>
      <c r="AN41" s="244"/>
      <c r="AO41" s="244"/>
      <c r="AP41" s="248"/>
      <c r="AQ41" s="308"/>
      <c r="AR41" s="303"/>
      <c r="AS41" s="303"/>
      <c r="AT41" s="303"/>
      <c r="AU41" s="304"/>
      <c r="AV41" s="265">
        <v>2E-3</v>
      </c>
      <c r="AW41" s="229" t="s">
        <v>25</v>
      </c>
      <c r="AX41" s="244"/>
      <c r="AY41" s="244"/>
      <c r="AZ41" s="248"/>
      <c r="BE41" s="89" t="s">
        <v>61</v>
      </c>
    </row>
    <row r="42" spans="1:57" ht="15" customHeight="1" thickBot="1" x14ac:dyDescent="0.3">
      <c r="A42" s="493" t="s">
        <v>193</v>
      </c>
      <c r="B42" s="494"/>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c r="AL42" s="494"/>
      <c r="AM42" s="494"/>
      <c r="AN42" s="494"/>
      <c r="AO42" s="494"/>
      <c r="AP42" s="494"/>
      <c r="AQ42" s="494"/>
      <c r="AR42" s="494"/>
      <c r="AS42" s="494"/>
      <c r="AT42" s="494"/>
      <c r="AU42" s="494"/>
      <c r="AV42" s="494"/>
      <c r="AW42" s="494"/>
      <c r="AX42" s="494"/>
      <c r="AY42" s="494"/>
      <c r="AZ42" s="495"/>
    </row>
    <row r="43" spans="1:5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237">
        <v>0.5</v>
      </c>
      <c r="AH68" s="229" t="s">
        <v>25</v>
      </c>
      <c r="AI68" s="267"/>
      <c r="AJ68" s="267"/>
      <c r="AK68" s="273"/>
      <c r="AL68" s="237">
        <v>0.5</v>
      </c>
      <c r="AM68" s="229" t="s">
        <v>25</v>
      </c>
      <c r="AN68" s="267"/>
      <c r="AO68" s="267"/>
      <c r="AP68" s="273"/>
      <c r="AQ68" s="312"/>
      <c r="AR68" s="298"/>
      <c r="AS68" s="310"/>
      <c r="AT68" s="310"/>
      <c r="AU68" s="311"/>
      <c r="AV68" s="237">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36">
        <v>1</v>
      </c>
      <c r="AH69" s="229" t="s">
        <v>25</v>
      </c>
      <c r="AI69" s="267"/>
      <c r="AJ69" s="267"/>
      <c r="AK69" s="273"/>
      <c r="AL69" s="236">
        <v>1</v>
      </c>
      <c r="AM69" s="229" t="s">
        <v>25</v>
      </c>
      <c r="AN69" s="267"/>
      <c r="AO69" s="267"/>
      <c r="AP69" s="273"/>
      <c r="AQ69" s="297"/>
      <c r="AR69" s="298"/>
      <c r="AS69" s="310"/>
      <c r="AT69" s="310"/>
      <c r="AU69" s="311"/>
      <c r="AV69" s="236">
        <v>1</v>
      </c>
      <c r="AW69" s="229" t="s">
        <v>25</v>
      </c>
      <c r="AX69" s="267"/>
      <c r="AY69" s="267"/>
      <c r="AZ69" s="273"/>
      <c r="BB69" s="111" t="s">
        <v>90</v>
      </c>
      <c r="BD69" s="214"/>
    </row>
    <row r="70" spans="1:56" x14ac:dyDescent="0.25">
      <c r="A70" s="228" t="s">
        <v>91</v>
      </c>
      <c r="B70" s="222" t="s">
        <v>24</v>
      </c>
      <c r="C70" s="229"/>
      <c r="D70" s="229"/>
      <c r="E70" s="322">
        <v>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36">
        <v>1</v>
      </c>
      <c r="AH70" s="229" t="s">
        <v>25</v>
      </c>
      <c r="AI70" s="267"/>
      <c r="AJ70" s="267"/>
      <c r="AK70" s="273"/>
      <c r="AL70" s="236">
        <v>1</v>
      </c>
      <c r="AM70" s="229" t="s">
        <v>25</v>
      </c>
      <c r="AN70" s="267"/>
      <c r="AO70" s="267"/>
      <c r="AP70" s="273"/>
      <c r="AQ70" s="297"/>
      <c r="AR70" s="298"/>
      <c r="AS70" s="310"/>
      <c r="AT70" s="310"/>
      <c r="AU70" s="311"/>
      <c r="AV70" s="236">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36">
        <v>1</v>
      </c>
      <c r="AH71" s="229" t="s">
        <v>25</v>
      </c>
      <c r="AI71" s="267"/>
      <c r="AJ71" s="267"/>
      <c r="AK71" s="273"/>
      <c r="AL71" s="236">
        <v>1</v>
      </c>
      <c r="AM71" s="229" t="s">
        <v>25</v>
      </c>
      <c r="AN71" s="267"/>
      <c r="AO71" s="267"/>
      <c r="AP71" s="273"/>
      <c r="AQ71" s="297"/>
      <c r="AR71" s="298"/>
      <c r="AS71" s="310"/>
      <c r="AT71" s="310"/>
      <c r="AU71" s="311"/>
      <c r="AV71" s="236">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237">
        <v>0.2</v>
      </c>
      <c r="I72" s="229" t="s">
        <v>25</v>
      </c>
      <c r="J72" s="267"/>
      <c r="K72" s="267"/>
      <c r="L72" s="273"/>
      <c r="M72" s="237">
        <v>0.2</v>
      </c>
      <c r="N72" s="229" t="s">
        <v>25</v>
      </c>
      <c r="O72" s="267"/>
      <c r="P72" s="267"/>
      <c r="Q72" s="273"/>
      <c r="R72" s="295">
        <v>1.1100000000000001</v>
      </c>
      <c r="S72" s="229"/>
      <c r="T72" s="267"/>
      <c r="U72" s="267"/>
      <c r="V72" s="273"/>
      <c r="W72" s="237">
        <v>0.2</v>
      </c>
      <c r="X72" s="229" t="s">
        <v>25</v>
      </c>
      <c r="Y72" s="267"/>
      <c r="Z72" s="267"/>
      <c r="AA72" s="273"/>
      <c r="AB72" s="295">
        <v>0.26</v>
      </c>
      <c r="AC72" s="229"/>
      <c r="AD72" s="267"/>
      <c r="AE72" s="267"/>
      <c r="AF72" s="273"/>
      <c r="AG72" s="237">
        <v>0.2</v>
      </c>
      <c r="AH72" s="229" t="s">
        <v>25</v>
      </c>
      <c r="AI72" s="267"/>
      <c r="AJ72" s="267"/>
      <c r="AK72" s="273"/>
      <c r="AL72" s="237">
        <v>0.2</v>
      </c>
      <c r="AM72" s="229" t="s">
        <v>25</v>
      </c>
      <c r="AN72" s="267"/>
      <c r="AO72" s="267"/>
      <c r="AP72" s="273"/>
      <c r="AQ72" s="312"/>
      <c r="AR72" s="298"/>
      <c r="AS72" s="310"/>
      <c r="AT72" s="310"/>
      <c r="AU72" s="311"/>
      <c r="AV72" s="237">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234">
        <v>0.01</v>
      </c>
      <c r="AH74" s="229" t="s">
        <v>25</v>
      </c>
      <c r="AI74" s="267"/>
      <c r="AJ74" s="267"/>
      <c r="AK74" s="273"/>
      <c r="AL74" s="234">
        <v>0.01</v>
      </c>
      <c r="AM74" s="229" t="s">
        <v>25</v>
      </c>
      <c r="AN74" s="267"/>
      <c r="AO74" s="267"/>
      <c r="AP74" s="273"/>
      <c r="AQ74" s="300"/>
      <c r="AR74" s="298"/>
      <c r="AS74" s="310"/>
      <c r="AT74" s="310"/>
      <c r="AU74" s="311"/>
      <c r="AV74" s="234">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36">
        <v>1</v>
      </c>
      <c r="AH76" s="229" t="s">
        <v>25</v>
      </c>
      <c r="AI76" s="267"/>
      <c r="AJ76" s="267"/>
      <c r="AK76" s="273"/>
      <c r="AL76" s="236">
        <v>1</v>
      </c>
      <c r="AM76" s="229" t="s">
        <v>25</v>
      </c>
      <c r="AN76" s="267"/>
      <c r="AO76" s="267"/>
      <c r="AP76" s="273"/>
      <c r="AQ76" s="297"/>
      <c r="AR76" s="298"/>
      <c r="AS76" s="310"/>
      <c r="AT76" s="310"/>
      <c r="AU76" s="311"/>
      <c r="AV76" s="236">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36">
        <v>1</v>
      </c>
      <c r="AH77" s="229" t="s">
        <v>25</v>
      </c>
      <c r="AI77" s="267"/>
      <c r="AJ77" s="267"/>
      <c r="AK77" s="273"/>
      <c r="AL77" s="236">
        <v>1</v>
      </c>
      <c r="AM77" s="229" t="s">
        <v>25</v>
      </c>
      <c r="AN77" s="267"/>
      <c r="AO77" s="267"/>
      <c r="AP77" s="273"/>
      <c r="AQ77" s="297"/>
      <c r="AR77" s="298"/>
      <c r="AS77" s="310"/>
      <c r="AT77" s="310"/>
      <c r="AU77" s="311"/>
      <c r="AV77" s="236">
        <v>1</v>
      </c>
      <c r="AW77" s="229" t="s">
        <v>25</v>
      </c>
      <c r="AX77" s="267"/>
      <c r="AY77" s="267"/>
      <c r="AZ77" s="273"/>
      <c r="BB77" s="123" t="s">
        <v>98</v>
      </c>
      <c r="BD77" s="214"/>
    </row>
    <row r="78" spans="1:5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36">
        <v>2</v>
      </c>
      <c r="AH78" s="229" t="s">
        <v>25</v>
      </c>
      <c r="AI78" s="267"/>
      <c r="AJ78" s="267"/>
      <c r="AK78" s="273"/>
      <c r="AL78" s="236">
        <v>2</v>
      </c>
      <c r="AM78" s="229" t="s">
        <v>25</v>
      </c>
      <c r="AN78" s="267"/>
      <c r="AO78" s="267"/>
      <c r="AP78" s="273"/>
      <c r="AQ78" s="297"/>
      <c r="AR78" s="298"/>
      <c r="AS78" s="310"/>
      <c r="AT78" s="310"/>
      <c r="AU78" s="311"/>
      <c r="AV78" s="236">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36">
        <v>1</v>
      </c>
      <c r="AH79" s="229" t="s">
        <v>25</v>
      </c>
      <c r="AI79" s="267"/>
      <c r="AJ79" s="267"/>
      <c r="AK79" s="273"/>
      <c r="AL79" s="236">
        <v>1</v>
      </c>
      <c r="AM79" s="229" t="s">
        <v>25</v>
      </c>
      <c r="AN79" s="267"/>
      <c r="AO79" s="267"/>
      <c r="AP79" s="273"/>
      <c r="AQ79" s="297"/>
      <c r="AR79" s="298"/>
      <c r="AS79" s="310"/>
      <c r="AT79" s="310"/>
      <c r="AU79" s="311"/>
      <c r="AV79" s="236">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36">
        <v>1</v>
      </c>
      <c r="AH80" s="229" t="s">
        <v>25</v>
      </c>
      <c r="AI80" s="267"/>
      <c r="AJ80" s="267"/>
      <c r="AK80" s="273"/>
      <c r="AL80" s="236">
        <v>1</v>
      </c>
      <c r="AM80" s="229" t="s">
        <v>25</v>
      </c>
      <c r="AN80" s="267"/>
      <c r="AO80" s="267"/>
      <c r="AP80" s="273"/>
      <c r="AQ80" s="297"/>
      <c r="AR80" s="298"/>
      <c r="AS80" s="310"/>
      <c r="AT80" s="310"/>
      <c r="AU80" s="311"/>
      <c r="AV80" s="236">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237">
        <v>0.8</v>
      </c>
      <c r="AH81" s="229" t="s">
        <v>25</v>
      </c>
      <c r="AI81" s="267"/>
      <c r="AJ81" s="267"/>
      <c r="AK81" s="273"/>
      <c r="AL81" s="237">
        <v>0.8</v>
      </c>
      <c r="AM81" s="229" t="s">
        <v>25</v>
      </c>
      <c r="AN81" s="267"/>
      <c r="AO81" s="267"/>
      <c r="AP81" s="273"/>
      <c r="AQ81" s="312"/>
      <c r="AR81" s="298"/>
      <c r="AS81" s="310"/>
      <c r="AT81" s="310"/>
      <c r="AU81" s="311"/>
      <c r="AV81" s="237">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36">
        <v>1</v>
      </c>
      <c r="AH82" s="229" t="s">
        <v>25</v>
      </c>
      <c r="AI82" s="267"/>
      <c r="AJ82" s="267"/>
      <c r="AK82" s="273"/>
      <c r="AL82" s="236">
        <v>1</v>
      </c>
      <c r="AM82" s="229" t="s">
        <v>25</v>
      </c>
      <c r="AN82" s="267"/>
      <c r="AO82" s="267"/>
      <c r="AP82" s="273"/>
      <c r="AQ82" s="297"/>
      <c r="AR82" s="298"/>
      <c r="AS82" s="310"/>
      <c r="AT82" s="310"/>
      <c r="AU82" s="311"/>
      <c r="AV82" s="236">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36">
        <v>1</v>
      </c>
      <c r="AH83" s="229" t="s">
        <v>25</v>
      </c>
      <c r="AI83" s="267"/>
      <c r="AJ83" s="267"/>
      <c r="AK83" s="273"/>
      <c r="AL83" s="236">
        <v>1</v>
      </c>
      <c r="AM83" s="229" t="s">
        <v>25</v>
      </c>
      <c r="AN83" s="267"/>
      <c r="AO83" s="267"/>
      <c r="AP83" s="273"/>
      <c r="AQ83" s="297"/>
      <c r="AR83" s="298"/>
      <c r="AS83" s="310"/>
      <c r="AT83" s="310"/>
      <c r="AU83" s="311"/>
      <c r="AV83" s="236">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237">
        <v>0.2</v>
      </c>
      <c r="AH84" s="229" t="s">
        <v>25</v>
      </c>
      <c r="AI84" s="267"/>
      <c r="AJ84" s="267"/>
      <c r="AK84" s="273"/>
      <c r="AL84" s="237">
        <v>0.2</v>
      </c>
      <c r="AM84" s="229" t="s">
        <v>25</v>
      </c>
      <c r="AN84" s="267"/>
      <c r="AO84" s="267"/>
      <c r="AP84" s="273"/>
      <c r="AQ84" s="312"/>
      <c r="AR84" s="298"/>
      <c r="AS84" s="310"/>
      <c r="AT84" s="310"/>
      <c r="AU84" s="311"/>
      <c r="AV84" s="237">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36">
        <v>5</v>
      </c>
      <c r="AH85" s="229" t="s">
        <v>25</v>
      </c>
      <c r="AI85" s="267"/>
      <c r="AJ85" s="267"/>
      <c r="AK85" s="273"/>
      <c r="AL85" s="236">
        <v>5</v>
      </c>
      <c r="AM85" s="229" t="s">
        <v>25</v>
      </c>
      <c r="AN85" s="267"/>
      <c r="AO85" s="267"/>
      <c r="AP85" s="273"/>
      <c r="AQ85" s="297"/>
      <c r="AR85" s="298"/>
      <c r="AS85" s="310"/>
      <c r="AT85" s="310"/>
      <c r="AU85" s="311"/>
      <c r="AV85" s="236">
        <v>5</v>
      </c>
      <c r="AW85" s="229" t="s">
        <v>25</v>
      </c>
      <c r="AX85" s="267"/>
      <c r="AY85" s="267"/>
      <c r="AZ85" s="273"/>
      <c r="BB85" s="123" t="s">
        <v>106</v>
      </c>
      <c r="BD85" s="214"/>
    </row>
    <row r="86" spans="1:5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36">
        <v>1</v>
      </c>
      <c r="AH86" s="229" t="s">
        <v>25</v>
      </c>
      <c r="AI86" s="267"/>
      <c r="AJ86" s="267"/>
      <c r="AK86" s="273"/>
      <c r="AL86" s="236">
        <v>1</v>
      </c>
      <c r="AM86" s="229" t="s">
        <v>25</v>
      </c>
      <c r="AN86" s="267"/>
      <c r="AO86" s="267"/>
      <c r="AP86" s="273"/>
      <c r="AQ86" s="297"/>
      <c r="AR86" s="298"/>
      <c r="AS86" s="310"/>
      <c r="AT86" s="310"/>
      <c r="AU86" s="311"/>
      <c r="AV86" s="236">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36">
        <v>1</v>
      </c>
      <c r="AH87" s="229" t="s">
        <v>25</v>
      </c>
      <c r="AI87" s="267"/>
      <c r="AJ87" s="267"/>
      <c r="AK87" s="273"/>
      <c r="AL87" s="236">
        <v>1</v>
      </c>
      <c r="AM87" s="229" t="s">
        <v>25</v>
      </c>
      <c r="AN87" s="267"/>
      <c r="AO87" s="267"/>
      <c r="AP87" s="273"/>
      <c r="AQ87" s="297"/>
      <c r="AR87" s="298"/>
      <c r="AS87" s="310"/>
      <c r="AT87" s="310"/>
      <c r="AU87" s="311"/>
      <c r="AV87" s="236">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36">
        <v>5</v>
      </c>
      <c r="AH88" s="229" t="s">
        <v>25</v>
      </c>
      <c r="AI88" s="267"/>
      <c r="AJ88" s="267"/>
      <c r="AK88" s="273"/>
      <c r="AL88" s="236">
        <v>5</v>
      </c>
      <c r="AM88" s="229" t="s">
        <v>25</v>
      </c>
      <c r="AN88" s="267"/>
      <c r="AO88" s="267"/>
      <c r="AP88" s="273"/>
      <c r="AQ88" s="297"/>
      <c r="AR88" s="298"/>
      <c r="AS88" s="310"/>
      <c r="AT88" s="310"/>
      <c r="AU88" s="311"/>
      <c r="AV88" s="236">
        <v>5</v>
      </c>
      <c r="AW88" s="229" t="s">
        <v>25</v>
      </c>
      <c r="AX88" s="267"/>
      <c r="AY88" s="267"/>
      <c r="AZ88" s="273"/>
      <c r="BB88" s="111" t="s">
        <v>109</v>
      </c>
      <c r="BD88" s="214"/>
    </row>
    <row r="89" spans="1:56"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283">
        <v>0.18</v>
      </c>
      <c r="S89" s="263"/>
      <c r="T89" s="275"/>
      <c r="U89" s="275"/>
      <c r="V89" s="276"/>
      <c r="W89" s="283">
        <v>0.01</v>
      </c>
      <c r="X89" s="263" t="s">
        <v>25</v>
      </c>
      <c r="Y89" s="275"/>
      <c r="Z89" s="275"/>
      <c r="AA89" s="276"/>
      <c r="AB89" s="342">
        <v>2.2000000000000002</v>
      </c>
      <c r="AC89" s="263"/>
      <c r="AD89" s="275"/>
      <c r="AE89" s="275"/>
      <c r="AF89" s="276"/>
      <c r="AG89" s="283">
        <v>0.06</v>
      </c>
      <c r="AH89" s="263"/>
      <c r="AI89" s="275"/>
      <c r="AJ89" s="275"/>
      <c r="AK89" s="276"/>
      <c r="AL89" s="283">
        <v>0.04</v>
      </c>
      <c r="AM89" s="263"/>
      <c r="AN89" s="275"/>
      <c r="AO89" s="275"/>
      <c r="AP89" s="276"/>
      <c r="AQ89" s="315"/>
      <c r="AR89" s="303"/>
      <c r="AS89" s="316"/>
      <c r="AT89" s="316"/>
      <c r="AU89" s="317"/>
      <c r="AV89" s="283">
        <v>0.01</v>
      </c>
      <c r="AW89" s="263" t="s">
        <v>25</v>
      </c>
      <c r="AX89" s="275"/>
      <c r="AY89" s="275"/>
      <c r="AZ89" s="276"/>
      <c r="BB89" s="130" t="s">
        <v>110</v>
      </c>
      <c r="BD89" s="214"/>
    </row>
    <row r="90" spans="1:56"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358" t="s">
        <v>201</v>
      </c>
      <c r="B95" s="285"/>
      <c r="C95" s="285"/>
      <c r="D95" s="287"/>
      <c r="E95" s="287"/>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96" spans="1:56" x14ac:dyDescent="0.25">
      <c r="A96" s="358" t="s">
        <v>204</v>
      </c>
      <c r="B96" s="285"/>
      <c r="C96" s="285"/>
      <c r="D96" s="287"/>
      <c r="E96" s="287"/>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row>
    <row r="1048558" spans="6:66" s="214" customFormat="1" x14ac:dyDescent="0.25">
      <c r="F1048558" s="213"/>
      <c r="S1048558" s="266"/>
      <c r="AC1048558" s="266"/>
      <c r="BA1048558"/>
      <c r="BB1048558"/>
      <c r="BC1048558"/>
      <c r="BD1048558"/>
      <c r="BE1048558"/>
      <c r="BF1048558"/>
      <c r="BG1048558"/>
      <c r="BH1048558"/>
      <c r="BI1048558"/>
      <c r="BJ1048558"/>
      <c r="BK1048558"/>
      <c r="BL1048558"/>
      <c r="BM1048558"/>
      <c r="BN1048558"/>
    </row>
  </sheetData>
  <mergeCells count="27">
    <mergeCell ref="A1:AZ1"/>
    <mergeCell ref="A2:AZ2"/>
    <mergeCell ref="B4:B6"/>
    <mergeCell ref="C4:C6"/>
    <mergeCell ref="D4:D6"/>
    <mergeCell ref="E4:E6"/>
    <mergeCell ref="F4:F6"/>
    <mergeCell ref="G4:G6"/>
    <mergeCell ref="H4:AP4"/>
    <mergeCell ref="AQ4:AZ4"/>
    <mergeCell ref="A24:AZ24"/>
    <mergeCell ref="H5:L5"/>
    <mergeCell ref="M5:Q5"/>
    <mergeCell ref="R5:V5"/>
    <mergeCell ref="W5:AA5"/>
    <mergeCell ref="AB5:AF5"/>
    <mergeCell ref="AG5:AK5"/>
    <mergeCell ref="AL5:AP5"/>
    <mergeCell ref="AQ5:AU5"/>
    <mergeCell ref="AV5:AZ5"/>
    <mergeCell ref="A7:AZ7"/>
    <mergeCell ref="AQ8:AU8"/>
    <mergeCell ref="AQ25:AU25"/>
    <mergeCell ref="A42:AZ42"/>
    <mergeCell ref="AQ43:AU43"/>
    <mergeCell ref="A47:AZ47"/>
    <mergeCell ref="AQ48:AU48"/>
  </mergeCells>
  <conditionalFormatting sqref="AL18 AG18 AB18 M18">
    <cfRule type="cellIs" dxfId="16878" priority="565" operator="lessThan">
      <formula>$BC$18</formula>
    </cfRule>
    <cfRule type="cellIs" dxfId="16877" priority="566" operator="greaterThan">
      <formula>$BD$18</formula>
    </cfRule>
    <cfRule type="cellIs" dxfId="16876" priority="567" operator="lessThan">
      <formula>$BA$18</formula>
    </cfRule>
    <cfRule type="cellIs" dxfId="16875" priority="568" operator="greaterThan">
      <formula>$BB$18</formula>
    </cfRule>
  </conditionalFormatting>
  <conditionalFormatting sqref="AV10 AL10 AG10 AB10 M10">
    <cfRule type="cellIs" dxfId="16874" priority="564" operator="greaterThan">
      <formula>$E$10</formula>
    </cfRule>
  </conditionalFormatting>
  <conditionalFormatting sqref="AV11 AL11 AG11 AB11 M11">
    <cfRule type="cellIs" dxfId="16873" priority="563" operator="greaterThan">
      <formula>$E$11</formula>
    </cfRule>
  </conditionalFormatting>
  <conditionalFormatting sqref="AV12 AL12 AG12 AB12 M12">
    <cfRule type="cellIs" dxfId="16872" priority="562" operator="greaterThan">
      <formula>$E$12</formula>
    </cfRule>
  </conditionalFormatting>
  <conditionalFormatting sqref="AV13 AL13 AG13 AB13 M13">
    <cfRule type="cellIs" dxfId="16871" priority="560" operator="greaterThan">
      <formula>$E$13</formula>
    </cfRule>
    <cfRule type="cellIs" dxfId="16870" priority="561" operator="greaterThan">
      <formula>$G$13</formula>
    </cfRule>
  </conditionalFormatting>
  <conditionalFormatting sqref="AV14 AL14 AG14 AB14 M14">
    <cfRule type="cellIs" dxfId="16869" priority="558" operator="greaterThan">
      <formula>$E$14</formula>
    </cfRule>
    <cfRule type="cellIs" dxfId="16868" priority="559" operator="greaterThan">
      <formula>$G$14</formula>
    </cfRule>
  </conditionalFormatting>
  <conditionalFormatting sqref="AV15 AL15 AG15 AB15 M15">
    <cfRule type="cellIs" dxfId="16867" priority="557" operator="greaterThan">
      <formula>$E$15</formula>
    </cfRule>
  </conditionalFormatting>
  <conditionalFormatting sqref="AV16 AL16 AG16 AB16 M16">
    <cfRule type="cellIs" dxfId="16866" priority="556" operator="greaterThan">
      <formula>$E$16</formula>
    </cfRule>
  </conditionalFormatting>
  <conditionalFormatting sqref="AV16 AL16 AG16 AB16 M16">
    <cfRule type="cellIs" dxfId="16865" priority="555" operator="greaterThan">
      <formula>$G$16</formula>
    </cfRule>
  </conditionalFormatting>
  <conditionalFormatting sqref="AV17 AL17 AG17 AB17 M17">
    <cfRule type="cellIs" dxfId="16864" priority="553" operator="greaterThan">
      <formula>$E$17</formula>
    </cfRule>
  </conditionalFormatting>
  <conditionalFormatting sqref="AV17 AL17 AG17 AB17 M17">
    <cfRule type="cellIs" dxfId="16863" priority="554" operator="greaterThan">
      <formula>$G$17</formula>
    </cfRule>
  </conditionalFormatting>
  <conditionalFormatting sqref="AV19 AL19 AG19 AB19 M19">
    <cfRule type="cellIs" dxfId="16862" priority="552" operator="greaterThan">
      <formula>$E$19</formula>
    </cfRule>
  </conditionalFormatting>
  <conditionalFormatting sqref="AV20 AL20 AG20 AB20 M20">
    <cfRule type="cellIs" dxfId="16861" priority="550" operator="greaterThan">
      <formula>$E$20</formula>
    </cfRule>
    <cfRule type="cellIs" dxfId="16860" priority="551" operator="greaterThan">
      <formula>$G$20</formula>
    </cfRule>
  </conditionalFormatting>
  <conditionalFormatting sqref="AV21 AL21 AG21 AB21 M21">
    <cfRule type="cellIs" dxfId="16859" priority="548" operator="greaterThan">
      <formula>$E$21</formula>
    </cfRule>
    <cfRule type="cellIs" dxfId="16858" priority="549" operator="greaterThan">
      <formula>$G$21</formula>
    </cfRule>
  </conditionalFormatting>
  <conditionalFormatting sqref="AV22 AL22 AG22 AB22 M22">
    <cfRule type="cellIs" dxfId="16857" priority="546" operator="greaterThan">
      <formula>$E$22</formula>
    </cfRule>
    <cfRule type="cellIs" dxfId="16856" priority="547" operator="greaterThan">
      <formula>$G$22</formula>
    </cfRule>
  </conditionalFormatting>
  <conditionalFormatting sqref="AV23 AL23 AG23 AB23 M23">
    <cfRule type="cellIs" dxfId="16855" priority="545" operator="greaterThan">
      <formula>$E$23</formula>
    </cfRule>
  </conditionalFormatting>
  <conditionalFormatting sqref="AV8 AL8 AG8 AB8 M8">
    <cfRule type="cellIs" dxfId="16854" priority="544" operator="greaterThan">
      <formula>$E$8</formula>
    </cfRule>
  </conditionalFormatting>
  <conditionalFormatting sqref="AV9 AL9 AG9 AB9 M9">
    <cfRule type="cellIs" dxfId="16853" priority="543" operator="greaterThan">
      <formula>$E$9</formula>
    </cfRule>
  </conditionalFormatting>
  <conditionalFormatting sqref="AV18">
    <cfRule type="cellIs" dxfId="16852" priority="539" operator="lessThan">
      <formula>$BC$18</formula>
    </cfRule>
    <cfRule type="cellIs" dxfId="16851" priority="540" operator="greaterThan">
      <formula>$BD$18</formula>
    </cfRule>
    <cfRule type="cellIs" dxfId="16850" priority="541" operator="lessThan">
      <formula>$BA$18</formula>
    </cfRule>
    <cfRule type="cellIs" dxfId="16849" priority="542" operator="greaterThan">
      <formula>$BB$18</formula>
    </cfRule>
  </conditionalFormatting>
  <conditionalFormatting sqref="M26">
    <cfRule type="cellIs" dxfId="16848" priority="537" operator="greaterThan">
      <formula>$E$26</formula>
    </cfRule>
    <cfRule type="cellIs" dxfId="16847" priority="538" operator="greaterThan">
      <formula>$G$26</formula>
    </cfRule>
  </conditionalFormatting>
  <conditionalFormatting sqref="M25">
    <cfRule type="cellIs" dxfId="16846" priority="535" operator="greaterThan">
      <formula>$E$25</formula>
    </cfRule>
    <cfRule type="cellIs" dxfId="16845" priority="536" operator="greaterThan">
      <formula>$G$25</formula>
    </cfRule>
  </conditionalFormatting>
  <conditionalFormatting sqref="M27">
    <cfRule type="cellIs" dxfId="16844" priority="533" operator="greaterThan">
      <formula>$E$27</formula>
    </cfRule>
    <cfRule type="cellIs" dxfId="16843" priority="534" operator="greaterThan">
      <formula>$G$27</formula>
    </cfRule>
  </conditionalFormatting>
  <conditionalFormatting sqref="M28">
    <cfRule type="cellIs" dxfId="16842" priority="531" operator="greaterThan">
      <formula>$E$28</formula>
    </cfRule>
    <cfRule type="cellIs" dxfId="16841" priority="532" operator="greaterThan">
      <formula>$G$28</formula>
    </cfRule>
  </conditionalFormatting>
  <conditionalFormatting sqref="M29">
    <cfRule type="cellIs" dxfId="16840" priority="506" operator="greaterThan">
      <formula>$E$29</formula>
    </cfRule>
  </conditionalFormatting>
  <conditionalFormatting sqref="M30">
    <cfRule type="cellIs" dxfId="16839" priority="528" operator="greaterThan">
      <formula>$E$30</formula>
    </cfRule>
    <cfRule type="cellIs" dxfId="16838" priority="529" operator="greaterThan">
      <formula>$G$30</formula>
    </cfRule>
  </conditionalFormatting>
  <conditionalFormatting sqref="M31">
    <cfRule type="cellIs" dxfId="16837" priority="527" operator="greaterThan">
      <formula>$E$31</formula>
    </cfRule>
  </conditionalFormatting>
  <conditionalFormatting sqref="M32">
    <cfRule type="cellIs" dxfId="16836" priority="525" operator="greaterThan">
      <formula>$E$32</formula>
    </cfRule>
    <cfRule type="cellIs" dxfId="16835" priority="526" operator="greaterThan">
      <formula>$G$32</formula>
    </cfRule>
  </conditionalFormatting>
  <conditionalFormatting sqref="M33">
    <cfRule type="cellIs" dxfId="16834" priority="523" operator="greaterThan">
      <formula>$E$33</formula>
    </cfRule>
    <cfRule type="cellIs" dxfId="16833" priority="524" operator="greaterThan">
      <formula>$G$33</formula>
    </cfRule>
  </conditionalFormatting>
  <conditionalFormatting sqref="M34">
    <cfRule type="cellIs" dxfId="16832" priority="520" operator="greaterThan">
      <formula>$E$34</formula>
    </cfRule>
    <cfRule type="cellIs" dxfId="16831" priority="521" operator="greaterThan">
      <formula>$G$34</formula>
    </cfRule>
    <cfRule type="cellIs" dxfId="16830" priority="522" operator="greaterThan">
      <formula>$F$34</formula>
    </cfRule>
  </conditionalFormatting>
  <conditionalFormatting sqref="M35">
    <cfRule type="cellIs" dxfId="16829" priority="518" operator="greaterThan">
      <formula>$E$35</formula>
    </cfRule>
    <cfRule type="cellIs" dxfId="16828" priority="519" operator="greaterThan">
      <formula>$G$35</formula>
    </cfRule>
  </conditionalFormatting>
  <conditionalFormatting sqref="M36">
    <cfRule type="cellIs" dxfId="16827" priority="516" operator="greaterThan">
      <formula>$E$36</formula>
    </cfRule>
    <cfRule type="cellIs" dxfId="16826" priority="517" operator="greaterThan">
      <formula>$G$36</formula>
    </cfRule>
  </conditionalFormatting>
  <conditionalFormatting sqref="M37">
    <cfRule type="cellIs" dxfId="16825" priority="515" operator="greaterThan">
      <formula>$E$37</formula>
    </cfRule>
  </conditionalFormatting>
  <conditionalFormatting sqref="M38">
    <cfRule type="cellIs" dxfId="16824" priority="513" operator="greaterThan">
      <formula>$E$38</formula>
    </cfRule>
    <cfRule type="cellIs" dxfId="16823" priority="514" operator="greaterThan">
      <formula>$G$38</formula>
    </cfRule>
  </conditionalFormatting>
  <conditionalFormatting sqref="M39">
    <cfRule type="cellIs" dxfId="16822" priority="511" operator="greaterThan">
      <formula>$E$39</formula>
    </cfRule>
    <cfRule type="cellIs" dxfId="16821" priority="512" operator="greaterThan">
      <formula>$G$39</formula>
    </cfRule>
  </conditionalFormatting>
  <conditionalFormatting sqref="M40">
    <cfRule type="cellIs" dxfId="16820" priority="509" operator="greaterThan">
      <formula>$E$40</formula>
    </cfRule>
    <cfRule type="cellIs" dxfId="16819" priority="510" operator="greaterThan">
      <formula>$G$40</formula>
    </cfRule>
  </conditionalFormatting>
  <conditionalFormatting sqref="M41">
    <cfRule type="cellIs" dxfId="16818" priority="507" operator="greaterThan">
      <formula>$E$41</formula>
    </cfRule>
    <cfRule type="cellIs" dxfId="16817" priority="508" operator="greaterThan">
      <formula>$G$41</formula>
    </cfRule>
  </conditionalFormatting>
  <conditionalFormatting sqref="M29">
    <cfRule type="cellIs" dxfId="16816" priority="530" operator="greaterThan">
      <formula>$G$29</formula>
    </cfRule>
  </conditionalFormatting>
  <conditionalFormatting sqref="M37">
    <cfRule type="cellIs" dxfId="16815" priority="505" operator="greaterThan">
      <formula>$G$37</formula>
    </cfRule>
  </conditionalFormatting>
  <conditionalFormatting sqref="AV26 AL26 AG26 AB26">
    <cfRule type="cellIs" dxfId="16814" priority="503" operator="greaterThan">
      <formula>$E$26</formula>
    </cfRule>
    <cfRule type="cellIs" dxfId="16813" priority="504" operator="greaterThan">
      <formula>$G$26</formula>
    </cfRule>
  </conditionalFormatting>
  <conditionalFormatting sqref="AV25 AL25 AG25 AB25">
    <cfRule type="cellIs" dxfId="16812" priority="501" operator="greaterThan">
      <formula>$E$25</formula>
    </cfRule>
    <cfRule type="cellIs" dxfId="16811" priority="502" operator="greaterThan">
      <formula>$G$25</formula>
    </cfRule>
  </conditionalFormatting>
  <conditionalFormatting sqref="AV27 AL27 AG27 AB27">
    <cfRule type="cellIs" dxfId="16810" priority="499" operator="greaterThan">
      <formula>$E$27</formula>
    </cfRule>
    <cfRule type="cellIs" dxfId="16809" priority="500" operator="greaterThan">
      <formula>$G$27</formula>
    </cfRule>
  </conditionalFormatting>
  <conditionalFormatting sqref="AV28 AL28 AG28 AB28">
    <cfRule type="cellIs" dxfId="16808" priority="497" operator="greaterThan">
      <formula>$E$28</formula>
    </cfRule>
    <cfRule type="cellIs" dxfId="16807" priority="498" operator="greaterThan">
      <formula>$G$28</formula>
    </cfRule>
  </conditionalFormatting>
  <conditionalFormatting sqref="AG29 AB29 AL29 AV29">
    <cfRule type="cellIs" dxfId="16806" priority="472" operator="greaterThan">
      <formula>$E$29</formula>
    </cfRule>
  </conditionalFormatting>
  <conditionalFormatting sqref="AV30 AL30 AG30 AB30">
    <cfRule type="cellIs" dxfId="16805" priority="494" operator="greaterThan">
      <formula>$E$30</formula>
    </cfRule>
    <cfRule type="cellIs" dxfId="16804" priority="495" operator="greaterThan">
      <formula>$G$30</formula>
    </cfRule>
  </conditionalFormatting>
  <conditionalFormatting sqref="AV31 AL31 AG31 AB31">
    <cfRule type="cellIs" dxfId="16803" priority="493" operator="greaterThan">
      <formula>$E$31</formula>
    </cfRule>
  </conditionalFormatting>
  <conditionalFormatting sqref="AV32 AL32 AG32 AB32">
    <cfRule type="cellIs" dxfId="16802" priority="491" operator="greaterThan">
      <formula>$E$32</formula>
    </cfRule>
    <cfRule type="cellIs" dxfId="16801" priority="492" operator="greaterThan">
      <formula>$G$32</formula>
    </cfRule>
  </conditionalFormatting>
  <conditionalFormatting sqref="AV33 AL33 AG33 AB33">
    <cfRule type="cellIs" dxfId="16800" priority="489" operator="greaterThan">
      <formula>$E$33</formula>
    </cfRule>
    <cfRule type="cellIs" dxfId="16799" priority="490" operator="greaterThan">
      <formula>$G$33</formula>
    </cfRule>
  </conditionalFormatting>
  <conditionalFormatting sqref="AV34 AL34 AG34 AB34">
    <cfRule type="cellIs" dxfId="16798" priority="486" operator="greaterThan">
      <formula>$E$34</formula>
    </cfRule>
    <cfRule type="cellIs" dxfId="16797" priority="487" operator="greaterThan">
      <formula>$G$34</formula>
    </cfRule>
    <cfRule type="cellIs" dxfId="16796" priority="488" operator="greaterThan">
      <formula>$F$34</formula>
    </cfRule>
  </conditionalFormatting>
  <conditionalFormatting sqref="AV35 AL35 AG35 AB35">
    <cfRule type="cellIs" dxfId="16795" priority="484" operator="greaterThan">
      <formula>$E$35</formula>
    </cfRule>
    <cfRule type="cellIs" dxfId="16794" priority="485" operator="greaterThan">
      <formula>$G$35</formula>
    </cfRule>
  </conditionalFormatting>
  <conditionalFormatting sqref="AV36 AL36 AG36 AB36">
    <cfRule type="cellIs" dxfId="16793" priority="482" operator="greaterThan">
      <formula>$E$36</formula>
    </cfRule>
    <cfRule type="cellIs" dxfId="16792" priority="483" operator="greaterThan">
      <formula>$G$36</formula>
    </cfRule>
  </conditionalFormatting>
  <conditionalFormatting sqref="AV37 AL37 AG37 AB37">
    <cfRule type="cellIs" dxfId="16791" priority="481" operator="greaterThan">
      <formula>$E$37</formula>
    </cfRule>
  </conditionalFormatting>
  <conditionalFormatting sqref="AV38 AL38 AG38 AB38">
    <cfRule type="cellIs" dxfId="16790" priority="479" operator="greaterThan">
      <formula>$E$38</formula>
    </cfRule>
    <cfRule type="cellIs" dxfId="16789" priority="480" operator="greaterThan">
      <formula>$G$38</formula>
    </cfRule>
  </conditionalFormatting>
  <conditionalFormatting sqref="AV39 AL39 AG39 AB39">
    <cfRule type="cellIs" dxfId="16788" priority="477" operator="greaterThan">
      <formula>$E$39</formula>
    </cfRule>
    <cfRule type="cellIs" dxfId="16787" priority="478" operator="greaterThan">
      <formula>$G$39</formula>
    </cfRule>
  </conditionalFormatting>
  <conditionalFormatting sqref="AV40 AL40 AG40 AB40">
    <cfRule type="cellIs" dxfId="16786" priority="475" operator="greaterThan">
      <formula>$E$40</formula>
    </cfRule>
    <cfRule type="cellIs" dxfId="16785" priority="476" operator="greaterThan">
      <formula>$G$40</formula>
    </cfRule>
  </conditionalFormatting>
  <conditionalFormatting sqref="AV41 AL41 AG41 AB41">
    <cfRule type="cellIs" dxfId="16784" priority="473" operator="greaterThan">
      <formula>$E$41</formula>
    </cfRule>
    <cfRule type="cellIs" dxfId="16783" priority="474" operator="greaterThan">
      <formula>$G$41</formula>
    </cfRule>
  </conditionalFormatting>
  <conditionalFormatting sqref="AG29 AB29 AL29 AV29">
    <cfRule type="cellIs" dxfId="16782" priority="496" operator="greaterThan">
      <formula>$G$29</formula>
    </cfRule>
  </conditionalFormatting>
  <conditionalFormatting sqref="AV37 AL37 AG37 AB37">
    <cfRule type="cellIs" dxfId="16781" priority="471" operator="greaterThan">
      <formula>$G$37</formula>
    </cfRule>
  </conditionalFormatting>
  <conditionalFormatting sqref="H18">
    <cfRule type="cellIs" dxfId="16780" priority="467" operator="lessThan">
      <formula>$BC$18</formula>
    </cfRule>
    <cfRule type="cellIs" dxfId="16779" priority="468" operator="greaterThan">
      <formula>$BD$18</formula>
    </cfRule>
    <cfRule type="cellIs" dxfId="16778" priority="469" operator="lessThan">
      <formula>$BA$18</formula>
    </cfRule>
    <cfRule type="cellIs" dxfId="16777" priority="470" operator="greaterThan">
      <formula>$BB$18</formula>
    </cfRule>
  </conditionalFormatting>
  <conditionalFormatting sqref="H10">
    <cfRule type="cellIs" dxfId="16776" priority="466" operator="greaterThan">
      <formula>$E$10</formula>
    </cfRule>
  </conditionalFormatting>
  <conditionalFormatting sqref="H11">
    <cfRule type="cellIs" dxfId="16775" priority="465" operator="greaterThan">
      <formula>$E$11</formula>
    </cfRule>
  </conditionalFormatting>
  <conditionalFormatting sqref="H12">
    <cfRule type="cellIs" dxfId="16774" priority="464" operator="greaterThan">
      <formula>$E$12</formula>
    </cfRule>
  </conditionalFormatting>
  <conditionalFormatting sqref="H13">
    <cfRule type="cellIs" dxfId="16773" priority="462" operator="greaterThan">
      <formula>$E$13</formula>
    </cfRule>
    <cfRule type="cellIs" dxfId="16772" priority="463" operator="greaterThan">
      <formula>$G$13</formula>
    </cfRule>
  </conditionalFormatting>
  <conditionalFormatting sqref="H14">
    <cfRule type="cellIs" dxfId="16771" priority="460" operator="greaterThan">
      <formula>$E$14</formula>
    </cfRule>
    <cfRule type="cellIs" dxfId="16770" priority="461" operator="greaterThan">
      <formula>$G$14</formula>
    </cfRule>
  </conditionalFormatting>
  <conditionalFormatting sqref="H15">
    <cfRule type="cellIs" dxfId="16769" priority="459" operator="greaterThan">
      <formula>$E$15</formula>
    </cfRule>
  </conditionalFormatting>
  <conditionalFormatting sqref="H16">
    <cfRule type="cellIs" dxfId="16768" priority="458" operator="greaterThan">
      <formula>$E$16</formula>
    </cfRule>
  </conditionalFormatting>
  <conditionalFormatting sqref="H16">
    <cfRule type="cellIs" dxfId="16767" priority="457" operator="greaterThan">
      <formula>$G$16</formula>
    </cfRule>
  </conditionalFormatting>
  <conditionalFormatting sqref="H17">
    <cfRule type="cellIs" dxfId="16766" priority="455" operator="greaterThan">
      <formula>$E$17</formula>
    </cfRule>
  </conditionalFormatting>
  <conditionalFormatting sqref="H17">
    <cfRule type="cellIs" dxfId="16765" priority="456" operator="greaterThan">
      <formula>$G$17</formula>
    </cfRule>
  </conditionalFormatting>
  <conditionalFormatting sqref="H19">
    <cfRule type="cellIs" dxfId="16764" priority="454" operator="greaterThan">
      <formula>$E$19</formula>
    </cfRule>
  </conditionalFormatting>
  <conditionalFormatting sqref="H20">
    <cfRule type="cellIs" dxfId="16763" priority="452" operator="greaterThan">
      <formula>$E$20</formula>
    </cfRule>
    <cfRule type="cellIs" dxfId="16762" priority="453" operator="greaterThan">
      <formula>$G$20</formula>
    </cfRule>
  </conditionalFormatting>
  <conditionalFormatting sqref="H21">
    <cfRule type="cellIs" dxfId="16761" priority="450" operator="greaterThan">
      <formula>$E$21</formula>
    </cfRule>
    <cfRule type="cellIs" dxfId="16760" priority="451" operator="greaterThan">
      <formula>$G$21</formula>
    </cfRule>
  </conditionalFormatting>
  <conditionalFormatting sqref="H22">
    <cfRule type="cellIs" dxfId="16759" priority="448" operator="greaterThan">
      <formula>$E$22</formula>
    </cfRule>
    <cfRule type="cellIs" dxfId="16758" priority="449" operator="greaterThan">
      <formula>$G$22</formula>
    </cfRule>
  </conditionalFormatting>
  <conditionalFormatting sqref="H23">
    <cfRule type="cellIs" dxfId="16757" priority="447" operator="greaterThan">
      <formula>$E$23</formula>
    </cfRule>
  </conditionalFormatting>
  <conditionalFormatting sqref="H8">
    <cfRule type="cellIs" dxfId="16756" priority="446" operator="greaterThan">
      <formula>$E$8</formula>
    </cfRule>
  </conditionalFormatting>
  <conditionalFormatting sqref="H9">
    <cfRule type="cellIs" dxfId="16755" priority="445" operator="greaterThan">
      <formula>$E$9</formula>
    </cfRule>
  </conditionalFormatting>
  <conditionalFormatting sqref="H26">
    <cfRule type="cellIs" dxfId="16754" priority="443" operator="greaterThan">
      <formula>$E$26</formula>
    </cfRule>
    <cfRule type="cellIs" dxfId="16753" priority="444" operator="greaterThan">
      <formula>$G$26</formula>
    </cfRule>
  </conditionalFormatting>
  <conditionalFormatting sqref="H25">
    <cfRule type="cellIs" dxfId="16752" priority="441" operator="greaterThan">
      <formula>$E$25</formula>
    </cfRule>
    <cfRule type="cellIs" dxfId="16751" priority="442" operator="greaterThan">
      <formula>$G$25</formula>
    </cfRule>
  </conditionalFormatting>
  <conditionalFormatting sqref="H27">
    <cfRule type="cellIs" dxfId="16750" priority="439" operator="greaterThan">
      <formula>$E$27</formula>
    </cfRule>
    <cfRule type="cellIs" dxfId="16749" priority="440" operator="greaterThan">
      <formula>$G$27</formula>
    </cfRule>
  </conditionalFormatting>
  <conditionalFormatting sqref="H28">
    <cfRule type="cellIs" dxfId="16748" priority="437" operator="greaterThan">
      <formula>$E$28</formula>
    </cfRule>
    <cfRule type="cellIs" dxfId="16747" priority="438" operator="greaterThan">
      <formula>$G$28</formula>
    </cfRule>
  </conditionalFormatting>
  <conditionalFormatting sqref="H29">
    <cfRule type="cellIs" dxfId="16746" priority="412" operator="greaterThan">
      <formula>$E$29</formula>
    </cfRule>
  </conditionalFormatting>
  <conditionalFormatting sqref="H30">
    <cfRule type="cellIs" dxfId="16745" priority="434" operator="greaterThan">
      <formula>$E$30</formula>
    </cfRule>
    <cfRule type="cellIs" dxfId="16744" priority="435" operator="greaterThan">
      <formula>$G$30</formula>
    </cfRule>
  </conditionalFormatting>
  <conditionalFormatting sqref="H31">
    <cfRule type="cellIs" dxfId="16743" priority="433" operator="greaterThan">
      <formula>$E$31</formula>
    </cfRule>
  </conditionalFormatting>
  <conditionalFormatting sqref="H32">
    <cfRule type="cellIs" dxfId="16742" priority="431" operator="greaterThan">
      <formula>$E$32</formula>
    </cfRule>
    <cfRule type="cellIs" dxfId="16741" priority="432" operator="greaterThan">
      <formula>$G$32</formula>
    </cfRule>
  </conditionalFormatting>
  <conditionalFormatting sqref="H33">
    <cfRule type="cellIs" dxfId="16740" priority="429" operator="greaterThan">
      <formula>$E$33</formula>
    </cfRule>
    <cfRule type="cellIs" dxfId="16739" priority="430" operator="greaterThan">
      <formula>$G$33</formula>
    </cfRule>
  </conditionalFormatting>
  <conditionalFormatting sqref="H34">
    <cfRule type="cellIs" dxfId="16738" priority="426" operator="greaterThan">
      <formula>$E$34</formula>
    </cfRule>
    <cfRule type="cellIs" dxfId="16737" priority="427" operator="greaterThan">
      <formula>$G$34</formula>
    </cfRule>
    <cfRule type="cellIs" dxfId="16736" priority="428" operator="greaterThan">
      <formula>$F$34</formula>
    </cfRule>
  </conditionalFormatting>
  <conditionalFormatting sqref="H35">
    <cfRule type="cellIs" dxfId="16735" priority="424" operator="greaterThan">
      <formula>$E$35</formula>
    </cfRule>
    <cfRule type="cellIs" dxfId="16734" priority="425" operator="greaterThan">
      <formula>$G$35</formula>
    </cfRule>
  </conditionalFormatting>
  <conditionalFormatting sqref="H36">
    <cfRule type="cellIs" dxfId="16733" priority="422" operator="greaterThan">
      <formula>$E$36</formula>
    </cfRule>
    <cfRule type="cellIs" dxfId="16732" priority="423" operator="greaterThan">
      <formula>$G$36</formula>
    </cfRule>
  </conditionalFormatting>
  <conditionalFormatting sqref="H37">
    <cfRule type="cellIs" dxfId="16731" priority="421" operator="greaterThan">
      <formula>$E$37</formula>
    </cfRule>
  </conditionalFormatting>
  <conditionalFormatting sqref="H38">
    <cfRule type="cellIs" dxfId="16730" priority="419" operator="greaterThan">
      <formula>$E$38</formula>
    </cfRule>
    <cfRule type="cellIs" dxfId="16729" priority="420" operator="greaterThan">
      <formula>$G$38</formula>
    </cfRule>
  </conditionalFormatting>
  <conditionalFormatting sqref="H39">
    <cfRule type="cellIs" dxfId="16728" priority="417" operator="greaterThan">
      <formula>$E$39</formula>
    </cfRule>
    <cfRule type="cellIs" dxfId="16727" priority="418" operator="greaterThan">
      <formula>$G$39</formula>
    </cfRule>
  </conditionalFormatting>
  <conditionalFormatting sqref="H40">
    <cfRule type="cellIs" dxfId="16726" priority="415" operator="greaterThan">
      <formula>$E$40</formula>
    </cfRule>
    <cfRule type="cellIs" dxfId="16725" priority="416" operator="greaterThan">
      <formula>$G$40</formula>
    </cfRule>
  </conditionalFormatting>
  <conditionalFormatting sqref="H41">
    <cfRule type="cellIs" dxfId="16724" priority="413" operator="greaterThan">
      <formula>$E$41</formula>
    </cfRule>
    <cfRule type="cellIs" dxfId="16723" priority="414" operator="greaterThan">
      <formula>$G$41</formula>
    </cfRule>
  </conditionalFormatting>
  <conditionalFormatting sqref="H29">
    <cfRule type="cellIs" dxfId="16722" priority="436" operator="greaterThan">
      <formula>$G$29</formula>
    </cfRule>
  </conditionalFormatting>
  <conditionalFormatting sqref="H37">
    <cfRule type="cellIs" dxfId="16721" priority="411" operator="greaterThan">
      <formula>$G$37</formula>
    </cfRule>
  </conditionalFormatting>
  <conditionalFormatting sqref="AV48">
    <cfRule type="cellIs" dxfId="16720" priority="380" operator="greaterThan">
      <formula>$F$48</formula>
    </cfRule>
  </conditionalFormatting>
  <conditionalFormatting sqref="AV72">
    <cfRule type="cellIs" dxfId="16719" priority="410" operator="greaterThan">
      <formula>$F$72</formula>
    </cfRule>
  </conditionalFormatting>
  <conditionalFormatting sqref="AV55">
    <cfRule type="cellIs" dxfId="16718" priority="409" operator="greaterThan">
      <formula>$G$55</formula>
    </cfRule>
  </conditionalFormatting>
  <conditionalFormatting sqref="AV60">
    <cfRule type="cellIs" dxfId="16717" priority="408" operator="greaterThan">
      <formula>$G$60</formula>
    </cfRule>
  </conditionalFormatting>
  <conditionalFormatting sqref="AV63">
    <cfRule type="cellIs" dxfId="16716" priority="407" operator="greaterThan">
      <formula>$G$63</formula>
    </cfRule>
  </conditionalFormatting>
  <conditionalFormatting sqref="AV66">
    <cfRule type="cellIs" dxfId="16715" priority="405" operator="greaterThan">
      <formula>$G$66</formula>
    </cfRule>
    <cfRule type="cellIs" dxfId="16714" priority="406" operator="greaterThan">
      <formula>$F$66</formula>
    </cfRule>
  </conditionalFormatting>
  <conditionalFormatting sqref="AV53">
    <cfRule type="cellIs" dxfId="16713" priority="404" operator="greaterThan">
      <formula>$F$53</formula>
    </cfRule>
  </conditionalFormatting>
  <conditionalFormatting sqref="AV52">
    <cfRule type="cellIs" dxfId="16712" priority="402" operator="greaterThan">
      <formula>$F$52</formula>
    </cfRule>
  </conditionalFormatting>
  <conditionalFormatting sqref="AV61">
    <cfRule type="cellIs" dxfId="16711" priority="399" operator="greaterThan">
      <formula>$F$61</formula>
    </cfRule>
  </conditionalFormatting>
  <conditionalFormatting sqref="AV62">
    <cfRule type="cellIs" dxfId="16710" priority="397" operator="greaterThan">
      <formula>$G$62</formula>
    </cfRule>
  </conditionalFormatting>
  <conditionalFormatting sqref="AV54">
    <cfRule type="cellIs" dxfId="16709" priority="400" operator="greaterThan">
      <formula>$G$54</formula>
    </cfRule>
    <cfRule type="cellIs" dxfId="16708" priority="401" operator="greaterThan">
      <formula>$F$54</formula>
    </cfRule>
  </conditionalFormatting>
  <conditionalFormatting sqref="AV61">
    <cfRule type="cellIs" dxfId="16707" priority="398" operator="greaterThan">
      <formula>$G$61</formula>
    </cfRule>
  </conditionalFormatting>
  <conditionalFormatting sqref="AV67">
    <cfRule type="cellIs" dxfId="16706" priority="396" operator="greaterThan">
      <formula>$F$67</formula>
    </cfRule>
  </conditionalFormatting>
  <conditionalFormatting sqref="AV68">
    <cfRule type="cellIs" dxfId="16705" priority="395" operator="greaterThan">
      <formula>$G$68</formula>
    </cfRule>
  </conditionalFormatting>
  <conditionalFormatting sqref="AV70">
    <cfRule type="cellIs" dxfId="16704" priority="394" operator="greaterThan">
      <formula>$G$70</formula>
    </cfRule>
  </conditionalFormatting>
  <conditionalFormatting sqref="AV73">
    <cfRule type="cellIs" dxfId="16703" priority="393" operator="greaterThan">
      <formula>$G$73</formula>
    </cfRule>
  </conditionalFormatting>
  <conditionalFormatting sqref="AV75">
    <cfRule type="cellIs" dxfId="16702" priority="392" operator="greaterThan">
      <formula>$F$75</formula>
    </cfRule>
  </conditionalFormatting>
  <conditionalFormatting sqref="AV76">
    <cfRule type="cellIs" dxfId="16701" priority="391" operator="greaterThan">
      <formula>$F$76</formula>
    </cfRule>
  </conditionalFormatting>
  <conditionalFormatting sqref="AV78">
    <cfRule type="cellIs" dxfId="16700" priority="390" operator="greaterThan">
      <formula>$G$78</formula>
    </cfRule>
  </conditionalFormatting>
  <conditionalFormatting sqref="AV80">
    <cfRule type="cellIs" dxfId="16699" priority="389" operator="greaterThan">
      <formula>$F$80</formula>
    </cfRule>
  </conditionalFormatting>
  <conditionalFormatting sqref="AV82">
    <cfRule type="cellIs" dxfId="16698" priority="388" operator="greaterThan">
      <formula>$F$82</formula>
    </cfRule>
  </conditionalFormatting>
  <conditionalFormatting sqref="AV81">
    <cfRule type="cellIs" dxfId="16697" priority="386" operator="greaterThan">
      <formula>$G$81</formula>
    </cfRule>
    <cfRule type="cellIs" dxfId="16696" priority="387" operator="greaterThan">
      <formula>$F$81</formula>
    </cfRule>
  </conditionalFormatting>
  <conditionalFormatting sqref="AV84">
    <cfRule type="cellIs" dxfId="16695" priority="385" operator="greaterThan">
      <formula>$G$84</formula>
    </cfRule>
  </conditionalFormatting>
  <conditionalFormatting sqref="AV86">
    <cfRule type="cellIs" dxfId="16694" priority="383" operator="greaterThan">
      <formula>$G$86</formula>
    </cfRule>
    <cfRule type="cellIs" dxfId="16693" priority="384" operator="greaterThan">
      <formula>$F$86</formula>
    </cfRule>
  </conditionalFormatting>
  <conditionalFormatting sqref="AV89">
    <cfRule type="cellIs" dxfId="16692" priority="381" operator="greaterThan">
      <formula>$G$89</formula>
    </cfRule>
    <cfRule type="cellIs" dxfId="16691" priority="382" operator="greaterThan">
      <formula>$F$89</formula>
    </cfRule>
  </conditionalFormatting>
  <conditionalFormatting sqref="AV53">
    <cfRule type="cellIs" dxfId="16690" priority="403" operator="greaterThan">
      <formula>$G$53</formula>
    </cfRule>
  </conditionalFormatting>
  <conditionalFormatting sqref="AQ27">
    <cfRule type="cellIs" dxfId="16689" priority="378" operator="greaterThan">
      <formula>$E$27</formula>
    </cfRule>
    <cfRule type="cellIs" dxfId="16688" priority="379" operator="greaterThan">
      <formula>$G$27</formula>
    </cfRule>
  </conditionalFormatting>
  <conditionalFormatting sqref="AQ28">
    <cfRule type="cellIs" dxfId="16687" priority="376" operator="greaterThan">
      <formula>$E$28</formula>
    </cfRule>
    <cfRule type="cellIs" dxfId="16686" priority="377" operator="greaterThan">
      <formula>$G$28</formula>
    </cfRule>
  </conditionalFormatting>
  <conditionalFormatting sqref="AQ30">
    <cfRule type="cellIs" dxfId="16685" priority="374" operator="greaterThan">
      <formula>$E$30</formula>
    </cfRule>
    <cfRule type="cellIs" dxfId="16684" priority="375" operator="greaterThan">
      <formula>$G$30</formula>
    </cfRule>
  </conditionalFormatting>
  <conditionalFormatting sqref="AQ31">
    <cfRule type="cellIs" dxfId="16683" priority="373" operator="greaterThan">
      <formula>$E$31</formula>
    </cfRule>
  </conditionalFormatting>
  <conditionalFormatting sqref="AQ32">
    <cfRule type="cellIs" dxfId="16682" priority="371" operator="greaterThan">
      <formula>$E$32</formula>
    </cfRule>
    <cfRule type="cellIs" dxfId="16681" priority="372" operator="greaterThan">
      <formula>$G$32</formula>
    </cfRule>
  </conditionalFormatting>
  <conditionalFormatting sqref="AQ33">
    <cfRule type="cellIs" dxfId="16680" priority="369" operator="greaterThan">
      <formula>$E$33</formula>
    </cfRule>
    <cfRule type="cellIs" dxfId="16679" priority="370" operator="greaterThan">
      <formula>$G$33</formula>
    </cfRule>
  </conditionalFormatting>
  <conditionalFormatting sqref="AQ34">
    <cfRule type="cellIs" dxfId="16678" priority="366" operator="greaterThan">
      <formula>$E$34</formula>
    </cfRule>
    <cfRule type="cellIs" dxfId="16677" priority="367" operator="greaterThan">
      <formula>$G$34</formula>
    </cfRule>
    <cfRule type="cellIs" dxfId="16676" priority="368" operator="greaterThan">
      <formula>$F$34</formula>
    </cfRule>
  </conditionalFormatting>
  <conditionalFormatting sqref="AQ35">
    <cfRule type="cellIs" dxfId="16675" priority="364" operator="greaterThan">
      <formula>$E$35</formula>
    </cfRule>
    <cfRule type="cellIs" dxfId="16674" priority="365" operator="greaterThan">
      <formula>$G$35</formula>
    </cfRule>
  </conditionalFormatting>
  <conditionalFormatting sqref="AQ36">
    <cfRule type="cellIs" dxfId="16673" priority="362" operator="greaterThan">
      <formula>$E$36</formula>
    </cfRule>
    <cfRule type="cellIs" dxfId="16672" priority="363" operator="greaterThan">
      <formula>$G$36</formula>
    </cfRule>
  </conditionalFormatting>
  <conditionalFormatting sqref="AQ37">
    <cfRule type="cellIs" dxfId="16671" priority="361" operator="greaterThan">
      <formula>$E$37</formula>
    </cfRule>
  </conditionalFormatting>
  <conditionalFormatting sqref="AQ38">
    <cfRule type="cellIs" dxfId="16670" priority="359" operator="greaterThan">
      <formula>$E$38</formula>
    </cfRule>
    <cfRule type="cellIs" dxfId="16669" priority="360" operator="greaterThan">
      <formula>$G$38</formula>
    </cfRule>
  </conditionalFormatting>
  <conditionalFormatting sqref="AQ39">
    <cfRule type="cellIs" dxfId="16668" priority="357" operator="greaterThan">
      <formula>$E$39</formula>
    </cfRule>
    <cfRule type="cellIs" dxfId="16667" priority="358" operator="greaterThan">
      <formula>$G$39</formula>
    </cfRule>
  </conditionalFormatting>
  <conditionalFormatting sqref="AQ40">
    <cfRule type="cellIs" dxfId="16666" priority="355" operator="greaterThan">
      <formula>$E$40</formula>
    </cfRule>
    <cfRule type="cellIs" dxfId="16665" priority="356" operator="greaterThan">
      <formula>$G$40</formula>
    </cfRule>
  </conditionalFormatting>
  <conditionalFormatting sqref="AQ41">
    <cfRule type="cellIs" dxfId="16664" priority="353" operator="greaterThan">
      <formula>$E$41</formula>
    </cfRule>
    <cfRule type="cellIs" dxfId="16663" priority="354" operator="greaterThan">
      <formula>$G$41</formula>
    </cfRule>
  </conditionalFormatting>
  <conditionalFormatting sqref="AQ37">
    <cfRule type="cellIs" dxfId="16662" priority="352" operator="greaterThan">
      <formula>$G$37</formula>
    </cfRule>
  </conditionalFormatting>
  <conditionalFormatting sqref="AQ72">
    <cfRule type="cellIs" dxfId="16661" priority="351" operator="greaterThan">
      <formula>$F$72</formula>
    </cfRule>
  </conditionalFormatting>
  <conditionalFormatting sqref="AQ55">
    <cfRule type="cellIs" dxfId="16660" priority="350" operator="greaterThan">
      <formula>$G$55</formula>
    </cfRule>
  </conditionalFormatting>
  <conditionalFormatting sqref="AQ60">
    <cfRule type="cellIs" dxfId="16659" priority="349" operator="greaterThan">
      <formula>$G$60</formula>
    </cfRule>
  </conditionalFormatting>
  <conditionalFormatting sqref="AQ63">
    <cfRule type="cellIs" dxfId="16658" priority="348" operator="greaterThan">
      <formula>$G$63</formula>
    </cfRule>
  </conditionalFormatting>
  <conditionalFormatting sqref="AQ66">
    <cfRule type="cellIs" dxfId="16657" priority="346" operator="greaterThan">
      <formula>$G$66</formula>
    </cfRule>
    <cfRule type="cellIs" dxfId="16656" priority="347" operator="greaterThan">
      <formula>$F$66</formula>
    </cfRule>
  </conditionalFormatting>
  <conditionalFormatting sqref="AQ53">
    <cfRule type="cellIs" dxfId="16655" priority="345" operator="greaterThan">
      <formula>$F$53</formula>
    </cfRule>
  </conditionalFormatting>
  <conditionalFormatting sqref="AQ52">
    <cfRule type="cellIs" dxfId="16654" priority="343" operator="greaterThan">
      <formula>$F$52</formula>
    </cfRule>
  </conditionalFormatting>
  <conditionalFormatting sqref="AQ61">
    <cfRule type="cellIs" dxfId="16653" priority="340" operator="greaterThan">
      <formula>$F$61</formula>
    </cfRule>
  </conditionalFormatting>
  <conditionalFormatting sqref="AQ62">
    <cfRule type="cellIs" dxfId="16652" priority="338" operator="greaterThan">
      <formula>$G$62</formula>
    </cfRule>
  </conditionalFormatting>
  <conditionalFormatting sqref="AQ54">
    <cfRule type="cellIs" dxfId="16651" priority="341" operator="greaterThan">
      <formula>$G$54</formula>
    </cfRule>
    <cfRule type="cellIs" dxfId="16650" priority="342" operator="greaterThan">
      <formula>$F$54</formula>
    </cfRule>
  </conditionalFormatting>
  <conditionalFormatting sqref="AQ61">
    <cfRule type="cellIs" dxfId="16649" priority="339" operator="greaterThan">
      <formula>$G$61</formula>
    </cfRule>
  </conditionalFormatting>
  <conditionalFormatting sqref="AQ67">
    <cfRule type="cellIs" dxfId="16648" priority="337" operator="greaterThan">
      <formula>$F$67</formula>
    </cfRule>
  </conditionalFormatting>
  <conditionalFormatting sqref="AQ68">
    <cfRule type="cellIs" dxfId="16647" priority="336" operator="greaterThan">
      <formula>$G$68</formula>
    </cfRule>
  </conditionalFormatting>
  <conditionalFormatting sqref="AQ70">
    <cfRule type="cellIs" dxfId="16646" priority="335" operator="greaterThan">
      <formula>$G$70</formula>
    </cfRule>
  </conditionalFormatting>
  <conditionalFormatting sqref="AQ73">
    <cfRule type="cellIs" dxfId="16645" priority="334" operator="greaterThan">
      <formula>$G$73</formula>
    </cfRule>
  </conditionalFormatting>
  <conditionalFormatting sqref="AQ75">
    <cfRule type="cellIs" dxfId="16644" priority="333" operator="greaterThan">
      <formula>$F$75</formula>
    </cfRule>
  </conditionalFormatting>
  <conditionalFormatting sqref="AQ76">
    <cfRule type="cellIs" dxfId="16643" priority="332" operator="greaterThan">
      <formula>$F$76</formula>
    </cfRule>
  </conditionalFormatting>
  <conditionalFormatting sqref="AQ78">
    <cfRule type="cellIs" dxfId="16642" priority="331" operator="greaterThan">
      <formula>$G$78</formula>
    </cfRule>
  </conditionalFormatting>
  <conditionalFormatting sqref="AQ80">
    <cfRule type="cellIs" dxfId="16641" priority="330" operator="greaterThan">
      <formula>$F$80</formula>
    </cfRule>
  </conditionalFormatting>
  <conditionalFormatting sqref="AQ82">
    <cfRule type="cellIs" dxfId="16640" priority="329" operator="greaterThan">
      <formula>$F$82</formula>
    </cfRule>
  </conditionalFormatting>
  <conditionalFormatting sqref="AQ81">
    <cfRule type="cellIs" dxfId="16639" priority="327" operator="greaterThan">
      <formula>$G$81</formula>
    </cfRule>
    <cfRule type="cellIs" dxfId="16638" priority="328" operator="greaterThan">
      <formula>$F$81</formula>
    </cfRule>
  </conditionalFormatting>
  <conditionalFormatting sqref="AQ84">
    <cfRule type="cellIs" dxfId="16637" priority="326" operator="greaterThan">
      <formula>$G$84</formula>
    </cfRule>
  </conditionalFormatting>
  <conditionalFormatting sqref="AQ86">
    <cfRule type="cellIs" dxfId="16636" priority="324" operator="greaterThan">
      <formula>$G$86</formula>
    </cfRule>
    <cfRule type="cellIs" dxfId="16635" priority="325" operator="greaterThan">
      <formula>$F$86</formula>
    </cfRule>
  </conditionalFormatting>
  <conditionalFormatting sqref="AQ89">
    <cfRule type="cellIs" dxfId="16634" priority="322" operator="greaterThan">
      <formula>$G$89</formula>
    </cfRule>
    <cfRule type="cellIs" dxfId="16633" priority="323" operator="greaterThan">
      <formula>$F$89</formula>
    </cfRule>
  </conditionalFormatting>
  <conditionalFormatting sqref="AQ53">
    <cfRule type="cellIs" dxfId="16632" priority="344" operator="greaterThan">
      <formula>$G$53</formula>
    </cfRule>
  </conditionalFormatting>
  <conditionalFormatting sqref="AB48">
    <cfRule type="cellIs" dxfId="16631" priority="293" operator="greaterThan">
      <formula>$F$48</formula>
    </cfRule>
  </conditionalFormatting>
  <conditionalFormatting sqref="AB72">
    <cfRule type="cellIs" dxfId="16630" priority="321" operator="greaterThan">
      <formula>$F$72</formula>
    </cfRule>
  </conditionalFormatting>
  <conditionalFormatting sqref="AB55">
    <cfRule type="cellIs" dxfId="16629" priority="320" operator="greaterThan">
      <formula>$G$55</formula>
    </cfRule>
  </conditionalFormatting>
  <conditionalFormatting sqref="AB60">
    <cfRule type="cellIs" dxfId="16628" priority="319" operator="greaterThan">
      <formula>$G$60</formula>
    </cfRule>
  </conditionalFormatting>
  <conditionalFormatting sqref="AB63">
    <cfRule type="cellIs" dxfId="16627" priority="318" operator="greaterThan">
      <formula>$G$63</formula>
    </cfRule>
  </conditionalFormatting>
  <conditionalFormatting sqref="AB66">
    <cfRule type="cellIs" dxfId="16626" priority="316" operator="greaterThan">
      <formula>$G$66</formula>
    </cfRule>
    <cfRule type="cellIs" dxfId="16625" priority="317" operator="greaterThan">
      <formula>$F$66</formula>
    </cfRule>
  </conditionalFormatting>
  <conditionalFormatting sqref="AB53">
    <cfRule type="cellIs" dxfId="16624" priority="315" operator="greaterThan">
      <formula>$F$53</formula>
    </cfRule>
  </conditionalFormatting>
  <conditionalFormatting sqref="AB52">
    <cfRule type="cellIs" dxfId="16623" priority="313" operator="greaterThan">
      <formula>$F$52</formula>
    </cfRule>
  </conditionalFormatting>
  <conditionalFormatting sqref="AB61">
    <cfRule type="cellIs" dxfId="16622" priority="310" operator="greaterThan">
      <formula>$F$61</formula>
    </cfRule>
  </conditionalFormatting>
  <conditionalFormatting sqref="AB62">
    <cfRule type="cellIs" dxfId="16621" priority="308" operator="greaterThan">
      <formula>$G$62</formula>
    </cfRule>
  </conditionalFormatting>
  <conditionalFormatting sqref="AB54">
    <cfRule type="cellIs" dxfId="16620" priority="311" operator="greaterThan">
      <formula>$G$54</formula>
    </cfRule>
    <cfRule type="cellIs" dxfId="16619" priority="312" operator="greaterThan">
      <formula>$F$54</formula>
    </cfRule>
  </conditionalFormatting>
  <conditionalFormatting sqref="AB61">
    <cfRule type="cellIs" dxfId="16618" priority="309" operator="greaterThan">
      <formula>$G$61</formula>
    </cfRule>
  </conditionalFormatting>
  <conditionalFormatting sqref="AB67">
    <cfRule type="cellIs" dxfId="16617" priority="307" operator="greaterThan">
      <formula>$F$67</formula>
    </cfRule>
  </conditionalFormatting>
  <conditionalFormatting sqref="AB68">
    <cfRule type="cellIs" dxfId="16616" priority="306" operator="greaterThan">
      <formula>$G$68</formula>
    </cfRule>
  </conditionalFormatting>
  <conditionalFormatting sqref="AB70">
    <cfRule type="cellIs" dxfId="16615" priority="305" operator="greaterThan">
      <formula>$G$70</formula>
    </cfRule>
  </conditionalFormatting>
  <conditionalFormatting sqref="AB73">
    <cfRule type="cellIs" dxfId="16614" priority="304" operator="greaterThan">
      <formula>$G$73</formula>
    </cfRule>
  </conditionalFormatting>
  <conditionalFormatting sqref="AB75">
    <cfRule type="cellIs" dxfId="16613" priority="303" operator="greaterThan">
      <formula>$F$75</formula>
    </cfRule>
  </conditionalFormatting>
  <conditionalFormatting sqref="AB76">
    <cfRule type="cellIs" dxfId="16612" priority="302" operator="greaterThan">
      <formula>$F$76</formula>
    </cfRule>
  </conditionalFormatting>
  <conditionalFormatting sqref="AB78">
    <cfRule type="cellIs" dxfId="16611" priority="301" operator="greaterThan">
      <formula>$G$78</formula>
    </cfRule>
  </conditionalFormatting>
  <conditionalFormatting sqref="AB80">
    <cfRule type="cellIs" dxfId="16610" priority="300" operator="greaterThan">
      <formula>$F$80</formula>
    </cfRule>
  </conditionalFormatting>
  <conditionalFormatting sqref="AB82">
    <cfRule type="cellIs" dxfId="16609" priority="299" operator="greaterThan">
      <formula>$F$82</formula>
    </cfRule>
  </conditionalFormatting>
  <conditionalFormatting sqref="AB81">
    <cfRule type="cellIs" dxfId="16608" priority="297" operator="greaterThan">
      <formula>$G$81</formula>
    </cfRule>
    <cfRule type="cellIs" dxfId="16607" priority="298" operator="greaterThan">
      <formula>$F$81</formula>
    </cfRule>
  </conditionalFormatting>
  <conditionalFormatting sqref="AB84">
    <cfRule type="cellIs" dxfId="16606" priority="296" operator="greaterThan">
      <formula>$G$84</formula>
    </cfRule>
  </conditionalFormatting>
  <conditionalFormatting sqref="AB86">
    <cfRule type="cellIs" dxfId="16605" priority="294" operator="greaterThan">
      <formula>$G$86</formula>
    </cfRule>
    <cfRule type="cellIs" dxfId="16604" priority="295" operator="greaterThan">
      <formula>$F$86</formula>
    </cfRule>
  </conditionalFormatting>
  <conditionalFormatting sqref="AB53">
    <cfRule type="cellIs" dxfId="16603" priority="314" operator="greaterThan">
      <formula>$G$53</formula>
    </cfRule>
  </conditionalFormatting>
  <conditionalFormatting sqref="AL48">
    <cfRule type="cellIs" dxfId="16602" priority="262" operator="greaterThan">
      <formula>$F$48</formula>
    </cfRule>
  </conditionalFormatting>
  <conditionalFormatting sqref="AL72">
    <cfRule type="cellIs" dxfId="16601" priority="292" operator="greaterThan">
      <formula>$F$72</formula>
    </cfRule>
  </conditionalFormatting>
  <conditionalFormatting sqref="AL55">
    <cfRule type="cellIs" dxfId="16600" priority="291" operator="greaterThan">
      <formula>$G$55</formula>
    </cfRule>
  </conditionalFormatting>
  <conditionalFormatting sqref="AL60">
    <cfRule type="cellIs" dxfId="16599" priority="290" operator="greaterThan">
      <formula>$G$60</formula>
    </cfRule>
  </conditionalFormatting>
  <conditionalFormatting sqref="AL63">
    <cfRule type="cellIs" dxfId="16598" priority="289" operator="greaterThan">
      <formula>$G$63</formula>
    </cfRule>
  </conditionalFormatting>
  <conditionalFormatting sqref="AL66">
    <cfRule type="cellIs" dxfId="16597" priority="287" operator="greaterThan">
      <formula>$G$66</formula>
    </cfRule>
    <cfRule type="cellIs" dxfId="16596" priority="288" operator="greaterThan">
      <formula>$F$66</formula>
    </cfRule>
  </conditionalFormatting>
  <conditionalFormatting sqref="AL53">
    <cfRule type="cellIs" dxfId="16595" priority="286" operator="greaterThan">
      <formula>$F$53</formula>
    </cfRule>
  </conditionalFormatting>
  <conditionalFormatting sqref="AL52">
    <cfRule type="cellIs" dxfId="16594" priority="284" operator="greaterThan">
      <formula>$F$52</formula>
    </cfRule>
  </conditionalFormatting>
  <conditionalFormatting sqref="AL61">
    <cfRule type="cellIs" dxfId="16593" priority="281" operator="greaterThan">
      <formula>$F$61</formula>
    </cfRule>
  </conditionalFormatting>
  <conditionalFormatting sqref="AL62">
    <cfRule type="cellIs" dxfId="16592" priority="279" operator="greaterThan">
      <formula>$G$62</formula>
    </cfRule>
  </conditionalFormatting>
  <conditionalFormatting sqref="AL54">
    <cfRule type="cellIs" dxfId="16591" priority="282" operator="greaterThan">
      <formula>$G$54</formula>
    </cfRule>
    <cfRule type="cellIs" dxfId="16590" priority="283" operator="greaterThan">
      <formula>$F$54</formula>
    </cfRule>
  </conditionalFormatting>
  <conditionalFormatting sqref="AL61">
    <cfRule type="cellIs" dxfId="16589" priority="280" operator="greaterThan">
      <formula>$G$61</formula>
    </cfRule>
  </conditionalFormatting>
  <conditionalFormatting sqref="AL67">
    <cfRule type="cellIs" dxfId="16588" priority="278" operator="greaterThan">
      <formula>$F$67</formula>
    </cfRule>
  </conditionalFormatting>
  <conditionalFormatting sqref="AL68">
    <cfRule type="cellIs" dxfId="16587" priority="277" operator="greaterThan">
      <formula>$G$68</formula>
    </cfRule>
  </conditionalFormatting>
  <conditionalFormatting sqref="AL70">
    <cfRule type="cellIs" dxfId="16586" priority="276" operator="greaterThan">
      <formula>$G$70</formula>
    </cfRule>
  </conditionalFormatting>
  <conditionalFormatting sqref="AL73">
    <cfRule type="cellIs" dxfId="16585" priority="275" operator="greaterThan">
      <formula>$G$73</formula>
    </cfRule>
  </conditionalFormatting>
  <conditionalFormatting sqref="AL75">
    <cfRule type="cellIs" dxfId="16584" priority="274" operator="greaterThan">
      <formula>$F$75</formula>
    </cfRule>
  </conditionalFormatting>
  <conditionalFormatting sqref="AL76">
    <cfRule type="cellIs" dxfId="16583" priority="273" operator="greaterThan">
      <formula>$F$76</formula>
    </cfRule>
  </conditionalFormatting>
  <conditionalFormatting sqref="AL78">
    <cfRule type="cellIs" dxfId="16582" priority="272" operator="greaterThan">
      <formula>$G$78</formula>
    </cfRule>
  </conditionalFormatting>
  <conditionalFormatting sqref="AL80">
    <cfRule type="cellIs" dxfId="16581" priority="271" operator="greaterThan">
      <formula>$F$80</formula>
    </cfRule>
  </conditionalFormatting>
  <conditionalFormatting sqref="AL82">
    <cfRule type="cellIs" dxfId="16580" priority="270" operator="greaterThan">
      <formula>$F$82</formula>
    </cfRule>
  </conditionalFormatting>
  <conditionalFormatting sqref="AL81">
    <cfRule type="cellIs" dxfId="16579" priority="268" operator="greaterThan">
      <formula>$G$81</formula>
    </cfRule>
    <cfRule type="cellIs" dxfId="16578" priority="269" operator="greaterThan">
      <formula>$F$81</formula>
    </cfRule>
  </conditionalFormatting>
  <conditionalFormatting sqref="AL84">
    <cfRule type="cellIs" dxfId="16577" priority="267" operator="greaterThan">
      <formula>$G$84</formula>
    </cfRule>
  </conditionalFormatting>
  <conditionalFormatting sqref="AL86">
    <cfRule type="cellIs" dxfId="16576" priority="265" operator="greaterThan">
      <formula>$G$86</formula>
    </cfRule>
    <cfRule type="cellIs" dxfId="16575" priority="266" operator="greaterThan">
      <formula>$F$86</formula>
    </cfRule>
  </conditionalFormatting>
  <conditionalFormatting sqref="AL89">
    <cfRule type="cellIs" dxfId="16574" priority="263" operator="greaterThan">
      <formula>$G$89</formula>
    </cfRule>
    <cfRule type="cellIs" dxfId="16573" priority="264" operator="greaterThan">
      <formula>$F$89</formula>
    </cfRule>
  </conditionalFormatting>
  <conditionalFormatting sqref="AL53">
    <cfRule type="cellIs" dxfId="16572" priority="285" operator="greaterThan">
      <formula>$G$53</formula>
    </cfRule>
  </conditionalFormatting>
  <conditionalFormatting sqref="AG48">
    <cfRule type="cellIs" dxfId="16571" priority="231" operator="greaterThan">
      <formula>$F$48</formula>
    </cfRule>
  </conditionalFormatting>
  <conditionalFormatting sqref="AG72">
    <cfRule type="cellIs" dxfId="16570" priority="261" operator="greaterThan">
      <formula>$F$72</formula>
    </cfRule>
  </conditionalFormatting>
  <conditionalFormatting sqref="AG55">
    <cfRule type="cellIs" dxfId="16569" priority="260" operator="greaterThan">
      <formula>$G$55</formula>
    </cfRule>
  </conditionalFormatting>
  <conditionalFormatting sqref="AG60">
    <cfRule type="cellIs" dxfId="16568" priority="259" operator="greaterThan">
      <formula>$G$60</formula>
    </cfRule>
  </conditionalFormatting>
  <conditionalFormatting sqref="AG63">
    <cfRule type="cellIs" dxfId="16567" priority="258" operator="greaterThan">
      <formula>$G$63</formula>
    </cfRule>
  </conditionalFormatting>
  <conditionalFormatting sqref="AG66">
    <cfRule type="cellIs" dxfId="16566" priority="256" operator="greaterThan">
      <formula>$G$66</formula>
    </cfRule>
    <cfRule type="cellIs" dxfId="16565" priority="257" operator="greaterThan">
      <formula>$F$66</formula>
    </cfRule>
  </conditionalFormatting>
  <conditionalFormatting sqref="AG53">
    <cfRule type="cellIs" dxfId="16564" priority="255" operator="greaterThan">
      <formula>$F$53</formula>
    </cfRule>
  </conditionalFormatting>
  <conditionalFormatting sqref="AG52">
    <cfRule type="cellIs" dxfId="16563" priority="253" operator="greaterThan">
      <formula>$F$52</formula>
    </cfRule>
  </conditionalFormatting>
  <conditionalFormatting sqref="AG61">
    <cfRule type="cellIs" dxfId="16562" priority="250" operator="greaterThan">
      <formula>$F$61</formula>
    </cfRule>
  </conditionalFormatting>
  <conditionalFormatting sqref="AG62">
    <cfRule type="cellIs" dxfId="16561" priority="248" operator="greaterThan">
      <formula>$G$62</formula>
    </cfRule>
  </conditionalFormatting>
  <conditionalFormatting sqref="AG54">
    <cfRule type="cellIs" dxfId="16560" priority="251" operator="greaterThan">
      <formula>$G$54</formula>
    </cfRule>
    <cfRule type="cellIs" dxfId="16559" priority="252" operator="greaterThan">
      <formula>$F$54</formula>
    </cfRule>
  </conditionalFormatting>
  <conditionalFormatting sqref="AG61">
    <cfRule type="cellIs" dxfId="16558" priority="249" operator="greaterThan">
      <formula>$G$61</formula>
    </cfRule>
  </conditionalFormatting>
  <conditionalFormatting sqref="AG67">
    <cfRule type="cellIs" dxfId="16557" priority="247" operator="greaterThan">
      <formula>$F$67</formula>
    </cfRule>
  </conditionalFormatting>
  <conditionalFormatting sqref="AG68">
    <cfRule type="cellIs" dxfId="16556" priority="246" operator="greaterThan">
      <formula>$G$68</formula>
    </cfRule>
  </conditionalFormatting>
  <conditionalFormatting sqref="AG70">
    <cfRule type="cellIs" dxfId="16555" priority="245" operator="greaterThan">
      <formula>$G$70</formula>
    </cfRule>
  </conditionalFormatting>
  <conditionalFormatting sqref="AG73">
    <cfRule type="cellIs" dxfId="16554" priority="244" operator="greaterThan">
      <formula>$G$73</formula>
    </cfRule>
  </conditionalFormatting>
  <conditionalFormatting sqref="AG75">
    <cfRule type="cellIs" dxfId="16553" priority="243" operator="greaterThan">
      <formula>$F$75</formula>
    </cfRule>
  </conditionalFormatting>
  <conditionalFormatting sqref="AG76">
    <cfRule type="cellIs" dxfId="16552" priority="242" operator="greaterThan">
      <formula>$F$76</formula>
    </cfRule>
  </conditionalFormatting>
  <conditionalFormatting sqref="AG78">
    <cfRule type="cellIs" dxfId="16551" priority="241" operator="greaterThan">
      <formula>$G$78</formula>
    </cfRule>
  </conditionalFormatting>
  <conditionalFormatting sqref="AG80">
    <cfRule type="cellIs" dxfId="16550" priority="240" operator="greaterThan">
      <formula>$F$80</formula>
    </cfRule>
  </conditionalFormatting>
  <conditionalFormatting sqref="AG82">
    <cfRule type="cellIs" dxfId="16549" priority="239" operator="greaterThan">
      <formula>$F$82</formula>
    </cfRule>
  </conditionalFormatting>
  <conditionalFormatting sqref="AG81">
    <cfRule type="cellIs" dxfId="16548" priority="237" operator="greaterThan">
      <formula>$G$81</formula>
    </cfRule>
    <cfRule type="cellIs" dxfId="16547" priority="238" operator="greaterThan">
      <formula>$F$81</formula>
    </cfRule>
  </conditionalFormatting>
  <conditionalFormatting sqref="AG84">
    <cfRule type="cellIs" dxfId="16546" priority="236" operator="greaterThan">
      <formula>$G$84</formula>
    </cfRule>
  </conditionalFormatting>
  <conditionalFormatting sqref="AG86">
    <cfRule type="cellIs" dxfId="16545" priority="234" operator="greaterThan">
      <formula>$G$86</formula>
    </cfRule>
    <cfRule type="cellIs" dxfId="16544" priority="235" operator="greaterThan">
      <formula>$F$86</formula>
    </cfRule>
  </conditionalFormatting>
  <conditionalFormatting sqref="AG89">
    <cfRule type="cellIs" dxfId="16543" priority="232" operator="greaterThan">
      <formula>$G$89</formula>
    </cfRule>
    <cfRule type="cellIs" dxfId="16542" priority="233" operator="greaterThan">
      <formula>$F$89</formula>
    </cfRule>
  </conditionalFormatting>
  <conditionalFormatting sqref="AG53">
    <cfRule type="cellIs" dxfId="16541" priority="254" operator="greaterThan">
      <formula>$G$53</formula>
    </cfRule>
  </conditionalFormatting>
  <conditionalFormatting sqref="M48">
    <cfRule type="cellIs" dxfId="16540" priority="200" operator="greaterThan">
      <formula>$F$48</formula>
    </cfRule>
  </conditionalFormatting>
  <conditionalFormatting sqref="M72">
    <cfRule type="cellIs" dxfId="16539" priority="230" operator="greaterThan">
      <formula>$F$72</formula>
    </cfRule>
  </conditionalFormatting>
  <conditionalFormatting sqref="M55">
    <cfRule type="cellIs" dxfId="16538" priority="229" operator="greaterThan">
      <formula>$G$55</formula>
    </cfRule>
  </conditionalFormatting>
  <conditionalFormatting sqref="M60">
    <cfRule type="cellIs" dxfId="16537" priority="228" operator="greaterThan">
      <formula>$G$60</formula>
    </cfRule>
  </conditionalFormatting>
  <conditionalFormatting sqref="M63">
    <cfRule type="cellIs" dxfId="16536" priority="227" operator="greaterThan">
      <formula>$G$63</formula>
    </cfRule>
  </conditionalFormatting>
  <conditionalFormatting sqref="M66">
    <cfRule type="cellIs" dxfId="16535" priority="225" operator="greaterThan">
      <formula>$G$66</formula>
    </cfRule>
    <cfRule type="cellIs" dxfId="16534" priority="226" operator="greaterThan">
      <formula>$F$66</formula>
    </cfRule>
  </conditionalFormatting>
  <conditionalFormatting sqref="M53">
    <cfRule type="cellIs" dxfId="16533" priority="224" operator="greaterThan">
      <formula>$F$53</formula>
    </cfRule>
  </conditionalFormatting>
  <conditionalFormatting sqref="M52">
    <cfRule type="cellIs" dxfId="16532" priority="222" operator="greaterThan">
      <formula>$F$52</formula>
    </cfRule>
  </conditionalFormatting>
  <conditionalFormatting sqref="M61">
    <cfRule type="cellIs" dxfId="16531" priority="219" operator="greaterThan">
      <formula>$F$61</formula>
    </cfRule>
  </conditionalFormatting>
  <conditionalFormatting sqref="M62">
    <cfRule type="cellIs" dxfId="16530" priority="217" operator="greaterThan">
      <formula>$G$62</formula>
    </cfRule>
  </conditionalFormatting>
  <conditionalFormatting sqref="M54">
    <cfRule type="cellIs" dxfId="16529" priority="220" operator="greaterThan">
      <formula>$G$54</formula>
    </cfRule>
    <cfRule type="cellIs" dxfId="16528" priority="221" operator="greaterThan">
      <formula>$F$54</formula>
    </cfRule>
  </conditionalFormatting>
  <conditionalFormatting sqref="M61">
    <cfRule type="cellIs" dxfId="16527" priority="218" operator="greaterThan">
      <formula>$G$61</formula>
    </cfRule>
  </conditionalFormatting>
  <conditionalFormatting sqref="M67">
    <cfRule type="cellIs" dxfId="16526" priority="216" operator="greaterThan">
      <formula>$F$67</formula>
    </cfRule>
  </conditionalFormatting>
  <conditionalFormatting sqref="M68">
    <cfRule type="cellIs" dxfId="16525" priority="215" operator="greaterThan">
      <formula>$G$68</formula>
    </cfRule>
  </conditionalFormatting>
  <conditionalFormatting sqref="M70">
    <cfRule type="cellIs" dxfId="16524" priority="214" operator="greaterThan">
      <formula>$G$70</formula>
    </cfRule>
  </conditionalFormatting>
  <conditionalFormatting sqref="M73">
    <cfRule type="cellIs" dxfId="16523" priority="213" operator="greaterThan">
      <formula>$G$73</formula>
    </cfRule>
  </conditionalFormatting>
  <conditionalFormatting sqref="M75">
    <cfRule type="cellIs" dxfId="16522" priority="212" operator="greaterThan">
      <formula>$F$75</formula>
    </cfRule>
  </conditionalFormatting>
  <conditionalFormatting sqref="M76">
    <cfRule type="cellIs" dxfId="16521" priority="211" operator="greaterThan">
      <formula>$F$76</formula>
    </cfRule>
  </conditionalFormatting>
  <conditionalFormatting sqref="M78">
    <cfRule type="cellIs" dxfId="16520" priority="210" operator="greaterThan">
      <formula>$G$78</formula>
    </cfRule>
  </conditionalFormatting>
  <conditionalFormatting sqref="M80">
    <cfRule type="cellIs" dxfId="16519" priority="209" operator="greaterThan">
      <formula>$F$80</formula>
    </cfRule>
  </conditionalFormatting>
  <conditionalFormatting sqref="M82">
    <cfRule type="cellIs" dxfId="16518" priority="208" operator="greaterThan">
      <formula>$F$82</formula>
    </cfRule>
  </conditionalFormatting>
  <conditionalFormatting sqref="M81">
    <cfRule type="cellIs" dxfId="16517" priority="206" operator="greaterThan">
      <formula>$G$81</formula>
    </cfRule>
    <cfRule type="cellIs" dxfId="16516" priority="207" operator="greaterThan">
      <formula>$F$81</formula>
    </cfRule>
  </conditionalFormatting>
  <conditionalFormatting sqref="M84">
    <cfRule type="cellIs" dxfId="16515" priority="205" operator="greaterThan">
      <formula>$G$84</formula>
    </cfRule>
  </conditionalFormatting>
  <conditionalFormatting sqref="M86">
    <cfRule type="cellIs" dxfId="16514" priority="203" operator="greaterThan">
      <formula>$G$86</formula>
    </cfRule>
    <cfRule type="cellIs" dxfId="16513" priority="204" operator="greaterThan">
      <formula>$F$86</formula>
    </cfRule>
  </conditionalFormatting>
  <conditionalFormatting sqref="M89">
    <cfRule type="cellIs" dxfId="16512" priority="201" operator="greaterThan">
      <formula>$G$89</formula>
    </cfRule>
    <cfRule type="cellIs" dxfId="16511" priority="202" operator="greaterThan">
      <formula>$F$89</formula>
    </cfRule>
  </conditionalFormatting>
  <conditionalFormatting sqref="M53">
    <cfRule type="cellIs" dxfId="16510" priority="223" operator="greaterThan">
      <formula>$G$53</formula>
    </cfRule>
  </conditionalFormatting>
  <conditionalFormatting sqref="H48">
    <cfRule type="cellIs" dxfId="16509" priority="169" operator="greaterThan">
      <formula>$F$48</formula>
    </cfRule>
  </conditionalFormatting>
  <conditionalFormatting sqref="H72">
    <cfRule type="cellIs" dxfId="16508" priority="199" operator="greaterThan">
      <formula>$F$72</formula>
    </cfRule>
  </conditionalFormatting>
  <conditionalFormatting sqref="H55">
    <cfRule type="cellIs" dxfId="16507" priority="198" operator="greaterThan">
      <formula>$G$55</formula>
    </cfRule>
  </conditionalFormatting>
  <conditionalFormatting sqref="H60">
    <cfRule type="cellIs" dxfId="16506" priority="197" operator="greaterThan">
      <formula>$G$60</formula>
    </cfRule>
  </conditionalFormatting>
  <conditionalFormatting sqref="H63">
    <cfRule type="cellIs" dxfId="16505" priority="196" operator="greaterThan">
      <formula>$G$63</formula>
    </cfRule>
  </conditionalFormatting>
  <conditionalFormatting sqref="H66">
    <cfRule type="cellIs" dxfId="16504" priority="194" operator="greaterThan">
      <formula>$G$66</formula>
    </cfRule>
    <cfRule type="cellIs" dxfId="16503" priority="195" operator="greaterThan">
      <formula>$F$66</formula>
    </cfRule>
  </conditionalFormatting>
  <conditionalFormatting sqref="H53">
    <cfRule type="cellIs" dxfId="16502" priority="193" operator="greaterThan">
      <formula>$F$53</formula>
    </cfRule>
  </conditionalFormatting>
  <conditionalFormatting sqref="H52">
    <cfRule type="cellIs" dxfId="16501" priority="191" operator="greaterThan">
      <formula>$F$52</formula>
    </cfRule>
  </conditionalFormatting>
  <conditionalFormatting sqref="H61">
    <cfRule type="cellIs" dxfId="16500" priority="188" operator="greaterThan">
      <formula>$F$61</formula>
    </cfRule>
  </conditionalFormatting>
  <conditionalFormatting sqref="H62">
    <cfRule type="cellIs" dxfId="16499" priority="186" operator="greaterThan">
      <formula>$G$62</formula>
    </cfRule>
  </conditionalFormatting>
  <conditionalFormatting sqref="H54">
    <cfRule type="cellIs" dxfId="16498" priority="189" operator="greaterThan">
      <formula>$G$54</formula>
    </cfRule>
    <cfRule type="cellIs" dxfId="16497" priority="190" operator="greaterThan">
      <formula>$F$54</formula>
    </cfRule>
  </conditionalFormatting>
  <conditionalFormatting sqref="H61">
    <cfRule type="cellIs" dxfId="16496" priority="187" operator="greaterThan">
      <formula>$G$61</formula>
    </cfRule>
  </conditionalFormatting>
  <conditionalFormatting sqref="H67">
    <cfRule type="cellIs" dxfId="16495" priority="185" operator="greaterThan">
      <formula>$F$67</formula>
    </cfRule>
  </conditionalFormatting>
  <conditionalFormatting sqref="H68">
    <cfRule type="cellIs" dxfId="16494" priority="184" operator="greaterThan">
      <formula>$G$68</formula>
    </cfRule>
  </conditionalFormatting>
  <conditionalFormatting sqref="H70">
    <cfRule type="cellIs" dxfId="16493" priority="183" operator="greaterThan">
      <formula>$G$70</formula>
    </cfRule>
  </conditionalFormatting>
  <conditionalFormatting sqref="H73">
    <cfRule type="cellIs" dxfId="16492" priority="182" operator="greaterThan">
      <formula>$G$73</formula>
    </cfRule>
  </conditionalFormatting>
  <conditionalFormatting sqref="H75">
    <cfRule type="cellIs" dxfId="16491" priority="181" operator="greaterThan">
      <formula>$F$75</formula>
    </cfRule>
  </conditionalFormatting>
  <conditionalFormatting sqref="H76">
    <cfRule type="cellIs" dxfId="16490" priority="180" operator="greaterThan">
      <formula>$F$76</formula>
    </cfRule>
  </conditionalFormatting>
  <conditionalFormatting sqref="H78">
    <cfRule type="cellIs" dxfId="16489" priority="179" operator="greaterThan">
      <formula>$G$78</formula>
    </cfRule>
  </conditionalFormatting>
  <conditionalFormatting sqref="H80">
    <cfRule type="cellIs" dxfId="16488" priority="178" operator="greaterThan">
      <formula>$F$80</formula>
    </cfRule>
  </conditionalFormatting>
  <conditionalFormatting sqref="H82">
    <cfRule type="cellIs" dxfId="16487" priority="177" operator="greaterThan">
      <formula>$F$82</formula>
    </cfRule>
  </conditionalFormatting>
  <conditionalFormatting sqref="H81">
    <cfRule type="cellIs" dxfId="16486" priority="175" operator="greaterThan">
      <formula>$G$81</formula>
    </cfRule>
    <cfRule type="cellIs" dxfId="16485" priority="176" operator="greaterThan">
      <formula>$F$81</formula>
    </cfRule>
  </conditionalFormatting>
  <conditionalFormatting sqref="H84">
    <cfRule type="cellIs" dxfId="16484" priority="174" operator="greaterThan">
      <formula>$G$84</formula>
    </cfRule>
  </conditionalFormatting>
  <conditionalFormatting sqref="H86">
    <cfRule type="cellIs" dxfId="16483" priority="172" operator="greaterThan">
      <formula>$G$86</formula>
    </cfRule>
    <cfRule type="cellIs" dxfId="16482" priority="173" operator="greaterThan">
      <formula>$F$86</formula>
    </cfRule>
  </conditionalFormatting>
  <conditionalFormatting sqref="H89">
    <cfRule type="cellIs" dxfId="16481" priority="170" operator="greaterThan">
      <formula>$G$89</formula>
    </cfRule>
    <cfRule type="cellIs" dxfId="16480" priority="171" operator="greaterThan">
      <formula>$F$89</formula>
    </cfRule>
  </conditionalFormatting>
  <conditionalFormatting sqref="H53">
    <cfRule type="cellIs" dxfId="16479" priority="192" operator="greaterThan">
      <formula>$G$53</formula>
    </cfRule>
  </conditionalFormatting>
  <conditionalFormatting sqref="AQ29">
    <cfRule type="cellIs" dxfId="16478" priority="167" operator="greaterThan">
      <formula>$E$29</formula>
    </cfRule>
  </conditionalFormatting>
  <conditionalFormatting sqref="AQ29">
    <cfRule type="cellIs" dxfId="16477" priority="168" operator="greaterThan">
      <formula>$G$29</formula>
    </cfRule>
  </conditionalFormatting>
  <conditionalFormatting sqref="W18 R18">
    <cfRule type="cellIs" dxfId="16476" priority="163" operator="lessThan">
      <formula>$BC$18</formula>
    </cfRule>
    <cfRule type="cellIs" dxfId="16475" priority="164" operator="greaterThan">
      <formula>$BD$18</formula>
    </cfRule>
    <cfRule type="cellIs" dxfId="16474" priority="165" operator="lessThan">
      <formula>$BA$18</formula>
    </cfRule>
    <cfRule type="cellIs" dxfId="16473" priority="166" operator="greaterThan">
      <formula>$BB$18</formula>
    </cfRule>
  </conditionalFormatting>
  <conditionalFormatting sqref="W10 R10">
    <cfRule type="cellIs" dxfId="16472" priority="162" operator="greaterThan">
      <formula>$E$10</formula>
    </cfRule>
  </conditionalFormatting>
  <conditionalFormatting sqref="W11 R11">
    <cfRule type="cellIs" dxfId="16471" priority="161" operator="greaterThan">
      <formula>$E$11</formula>
    </cfRule>
  </conditionalFormatting>
  <conditionalFormatting sqref="W12 R12">
    <cfRule type="cellIs" dxfId="16470" priority="160" operator="greaterThan">
      <formula>$E$12</formula>
    </cfRule>
  </conditionalFormatting>
  <conditionalFormatting sqref="W13 R13">
    <cfRule type="cellIs" dxfId="16469" priority="158" operator="greaterThan">
      <formula>$E$13</formula>
    </cfRule>
    <cfRule type="cellIs" dxfId="16468" priority="159" operator="greaterThan">
      <formula>$G$13</formula>
    </cfRule>
  </conditionalFormatting>
  <conditionalFormatting sqref="W14 R14">
    <cfRule type="cellIs" dxfId="16467" priority="156" operator="greaterThan">
      <formula>$E$14</formula>
    </cfRule>
    <cfRule type="cellIs" dxfId="16466" priority="157" operator="greaterThan">
      <formula>$G$14</formula>
    </cfRule>
  </conditionalFormatting>
  <conditionalFormatting sqref="W15 R15">
    <cfRule type="cellIs" dxfId="16465" priority="155" operator="greaterThan">
      <formula>$E$15</formula>
    </cfRule>
  </conditionalFormatting>
  <conditionalFormatting sqref="W16 R16">
    <cfRule type="cellIs" dxfId="16464" priority="154" operator="greaterThan">
      <formula>$E$16</formula>
    </cfRule>
  </conditionalFormatting>
  <conditionalFormatting sqref="W16 R16">
    <cfRule type="cellIs" dxfId="16463" priority="153" operator="greaterThan">
      <formula>$G$16</formula>
    </cfRule>
  </conditionalFormatting>
  <conditionalFormatting sqref="W17 R17">
    <cfRule type="cellIs" dxfId="16462" priority="151" operator="greaterThan">
      <formula>$E$17</formula>
    </cfRule>
  </conditionalFormatting>
  <conditionalFormatting sqref="W17 R17">
    <cfRule type="cellIs" dxfId="16461" priority="152" operator="greaterThan">
      <formula>$G$17</formula>
    </cfRule>
  </conditionalFormatting>
  <conditionalFormatting sqref="W19 R19">
    <cfRule type="cellIs" dxfId="16460" priority="150" operator="greaterThan">
      <formula>$E$19</formula>
    </cfRule>
  </conditionalFormatting>
  <conditionalFormatting sqref="W20 R20">
    <cfRule type="cellIs" dxfId="16459" priority="148" operator="greaterThan">
      <formula>$E$20</formula>
    </cfRule>
    <cfRule type="cellIs" dxfId="16458" priority="149" operator="greaterThan">
      <formula>$G$20</formula>
    </cfRule>
  </conditionalFormatting>
  <conditionalFormatting sqref="W21 R21">
    <cfRule type="cellIs" dxfId="16457" priority="146" operator="greaterThan">
      <formula>$E$21</formula>
    </cfRule>
    <cfRule type="cellIs" dxfId="16456" priority="147" operator="greaterThan">
      <formula>$G$21</formula>
    </cfRule>
  </conditionalFormatting>
  <conditionalFormatting sqref="W22 R22">
    <cfRule type="cellIs" dxfId="16455" priority="144" operator="greaterThan">
      <formula>$E$22</formula>
    </cfRule>
    <cfRule type="cellIs" dxfId="16454" priority="145" operator="greaterThan">
      <formula>$G$22</formula>
    </cfRule>
  </conditionalFormatting>
  <conditionalFormatting sqref="W23 R23">
    <cfRule type="cellIs" dxfId="16453" priority="143" operator="greaterThan">
      <formula>$E$23</formula>
    </cfRule>
  </conditionalFormatting>
  <conditionalFormatting sqref="W8 R8">
    <cfRule type="cellIs" dxfId="16452" priority="142" operator="greaterThan">
      <formula>$E$8</formula>
    </cfRule>
  </conditionalFormatting>
  <conditionalFormatting sqref="W9 R9">
    <cfRule type="cellIs" dxfId="16451" priority="141" operator="greaterThan">
      <formula>$E$9</formula>
    </cfRule>
  </conditionalFormatting>
  <conditionalFormatting sqref="W26 R26">
    <cfRule type="cellIs" dxfId="16450" priority="139" operator="greaterThan">
      <formula>$E$26</formula>
    </cfRule>
    <cfRule type="cellIs" dxfId="16449" priority="140" operator="greaterThan">
      <formula>$G$26</formula>
    </cfRule>
  </conditionalFormatting>
  <conditionalFormatting sqref="W25 R25">
    <cfRule type="cellIs" dxfId="16448" priority="137" operator="greaterThan">
      <formula>$E$25</formula>
    </cfRule>
    <cfRule type="cellIs" dxfId="16447" priority="138" operator="greaterThan">
      <formula>$G$25</formula>
    </cfRule>
  </conditionalFormatting>
  <conditionalFormatting sqref="W27 R27">
    <cfRule type="cellIs" dxfId="16446" priority="135" operator="greaterThan">
      <formula>$E$27</formula>
    </cfRule>
    <cfRule type="cellIs" dxfId="16445" priority="136" operator="greaterThan">
      <formula>$G$27</formula>
    </cfRule>
  </conditionalFormatting>
  <conditionalFormatting sqref="W28 R28">
    <cfRule type="cellIs" dxfId="16444" priority="133" operator="greaterThan">
      <formula>$E$28</formula>
    </cfRule>
    <cfRule type="cellIs" dxfId="16443" priority="134" operator="greaterThan">
      <formula>$G$28</formula>
    </cfRule>
  </conditionalFormatting>
  <conditionalFormatting sqref="W29 R29">
    <cfRule type="cellIs" dxfId="16442" priority="108" operator="greaterThan">
      <formula>$E$29</formula>
    </cfRule>
  </conditionalFormatting>
  <conditionalFormatting sqref="W30 R30">
    <cfRule type="cellIs" dxfId="16441" priority="130" operator="greaterThan">
      <formula>$E$30</formula>
    </cfRule>
    <cfRule type="cellIs" dxfId="16440" priority="131" operator="greaterThan">
      <formula>$G$30</formula>
    </cfRule>
  </conditionalFormatting>
  <conditionalFormatting sqref="W31 R31">
    <cfRule type="cellIs" dxfId="16439" priority="129" operator="greaterThan">
      <formula>$E$31</formula>
    </cfRule>
  </conditionalFormatting>
  <conditionalFormatting sqref="W32 R32">
    <cfRule type="cellIs" dxfId="16438" priority="127" operator="greaterThan">
      <formula>$E$32</formula>
    </cfRule>
    <cfRule type="cellIs" dxfId="16437" priority="128" operator="greaterThan">
      <formula>$G$32</formula>
    </cfRule>
  </conditionalFormatting>
  <conditionalFormatting sqref="W33 R33">
    <cfRule type="cellIs" dxfId="16436" priority="125" operator="greaterThan">
      <formula>$E$33</formula>
    </cfRule>
    <cfRule type="cellIs" dxfId="16435" priority="126" operator="greaterThan">
      <formula>$G$33</formula>
    </cfRule>
  </conditionalFormatting>
  <conditionalFormatting sqref="W34 R34">
    <cfRule type="cellIs" dxfId="16434" priority="122" operator="greaterThan">
      <formula>$E$34</formula>
    </cfRule>
    <cfRule type="cellIs" dxfId="16433" priority="123" operator="greaterThan">
      <formula>$G$34</formula>
    </cfRule>
    <cfRule type="cellIs" dxfId="16432" priority="124" operator="greaterThan">
      <formula>$F$34</formula>
    </cfRule>
  </conditionalFormatting>
  <conditionalFormatting sqref="W35 R35">
    <cfRule type="cellIs" dxfId="16431" priority="120" operator="greaterThan">
      <formula>$E$35</formula>
    </cfRule>
    <cfRule type="cellIs" dxfId="16430" priority="121" operator="greaterThan">
      <formula>$G$35</formula>
    </cfRule>
  </conditionalFormatting>
  <conditionalFormatting sqref="W36 R36">
    <cfRule type="cellIs" dxfId="16429" priority="118" operator="greaterThan">
      <formula>$E$36</formula>
    </cfRule>
    <cfRule type="cellIs" dxfId="16428" priority="119" operator="greaterThan">
      <formula>$G$36</formula>
    </cfRule>
  </conditionalFormatting>
  <conditionalFormatting sqref="W37 R37">
    <cfRule type="cellIs" dxfId="16427" priority="117" operator="greaterThan">
      <formula>$E$37</formula>
    </cfRule>
  </conditionalFormatting>
  <conditionalFormatting sqref="W38 R38">
    <cfRule type="cellIs" dxfId="16426" priority="115" operator="greaterThan">
      <formula>$E$38</formula>
    </cfRule>
    <cfRule type="cellIs" dxfId="16425" priority="116" operator="greaterThan">
      <formula>$G$38</formula>
    </cfRule>
  </conditionalFormatting>
  <conditionalFormatting sqref="W39 R39">
    <cfRule type="cellIs" dxfId="16424" priority="113" operator="greaterThan">
      <formula>$E$39</formula>
    </cfRule>
    <cfRule type="cellIs" dxfId="16423" priority="114" operator="greaterThan">
      <formula>$G$39</formula>
    </cfRule>
  </conditionalFormatting>
  <conditionalFormatting sqref="W40 R40">
    <cfRule type="cellIs" dxfId="16422" priority="111" operator="greaterThan">
      <formula>$E$40</formula>
    </cfRule>
    <cfRule type="cellIs" dxfId="16421" priority="112" operator="greaterThan">
      <formula>$G$40</formula>
    </cfRule>
  </conditionalFormatting>
  <conditionalFormatting sqref="W41 R41">
    <cfRule type="cellIs" dxfId="16420" priority="109" operator="greaterThan">
      <formula>$E$41</formula>
    </cfRule>
    <cfRule type="cellIs" dxfId="16419" priority="110" operator="greaterThan">
      <formula>$G$41</formula>
    </cfRule>
  </conditionalFormatting>
  <conditionalFormatting sqref="W29 R29">
    <cfRule type="cellIs" dxfId="16418" priority="132" operator="greaterThan">
      <formula>$G$29</formula>
    </cfRule>
  </conditionalFormatting>
  <conditionalFormatting sqref="W37 R37">
    <cfRule type="cellIs" dxfId="16417" priority="107" operator="greaterThan">
      <formula>$G$37</formula>
    </cfRule>
  </conditionalFormatting>
  <conditionalFormatting sqref="R43">
    <cfRule type="cellIs" dxfId="16416" priority="106" operator="greaterThan">
      <formula>$G$43</formula>
    </cfRule>
  </conditionalFormatting>
  <conditionalFormatting sqref="R45">
    <cfRule type="cellIs" dxfId="16415" priority="105" operator="greaterThan">
      <formula>$F$45</formula>
    </cfRule>
  </conditionalFormatting>
  <conditionalFormatting sqref="R46">
    <cfRule type="cellIs" dxfId="16414" priority="104" operator="greaterThan">
      <formula>$G$46</formula>
    </cfRule>
  </conditionalFormatting>
  <conditionalFormatting sqref="R48">
    <cfRule type="cellIs" dxfId="16413" priority="73" operator="greaterThan">
      <formula>$F$48</formula>
    </cfRule>
  </conditionalFormatting>
  <conditionalFormatting sqref="R72">
    <cfRule type="cellIs" dxfId="16412" priority="103" operator="greaterThan">
      <formula>$F$72</formula>
    </cfRule>
  </conditionalFormatting>
  <conditionalFormatting sqref="R55">
    <cfRule type="cellIs" dxfId="16411" priority="102" operator="greaterThan">
      <formula>$G$55</formula>
    </cfRule>
  </conditionalFormatting>
  <conditionalFormatting sqref="R60">
    <cfRule type="cellIs" dxfId="16410" priority="101" operator="greaterThan">
      <formula>$G$60</formula>
    </cfRule>
  </conditionalFormatting>
  <conditionalFormatting sqref="R63">
    <cfRule type="cellIs" dxfId="16409" priority="100" operator="greaterThan">
      <formula>$G$63</formula>
    </cfRule>
  </conditionalFormatting>
  <conditionalFormatting sqref="R66">
    <cfRule type="cellIs" dxfId="16408" priority="98" operator="greaterThan">
      <formula>$G$66</formula>
    </cfRule>
    <cfRule type="cellIs" dxfId="16407" priority="99" operator="greaterThan">
      <formula>$F$66</formula>
    </cfRule>
  </conditionalFormatting>
  <conditionalFormatting sqref="R53">
    <cfRule type="cellIs" dxfId="16406" priority="97" operator="greaterThan">
      <formula>$F$53</formula>
    </cfRule>
  </conditionalFormatting>
  <conditionalFormatting sqref="R52">
    <cfRule type="cellIs" dxfId="16405" priority="95" operator="greaterThan">
      <formula>$F$52</formula>
    </cfRule>
  </conditionalFormatting>
  <conditionalFormatting sqref="R61">
    <cfRule type="cellIs" dxfId="16404" priority="92" operator="greaterThan">
      <formula>$F$61</formula>
    </cfRule>
  </conditionalFormatting>
  <conditionalFormatting sqref="R62">
    <cfRule type="cellIs" dxfId="16403" priority="90" operator="greaterThan">
      <formula>$G$62</formula>
    </cfRule>
  </conditionalFormatting>
  <conditionalFormatting sqref="R54">
    <cfRule type="cellIs" dxfId="16402" priority="93" operator="greaterThan">
      <formula>$G$54</formula>
    </cfRule>
    <cfRule type="cellIs" dxfId="16401" priority="94" operator="greaterThan">
      <formula>$F$54</formula>
    </cfRule>
  </conditionalFormatting>
  <conditionalFormatting sqref="R61">
    <cfRule type="cellIs" dxfId="16400" priority="91" operator="greaterThan">
      <formula>$G$61</formula>
    </cfRule>
  </conditionalFormatting>
  <conditionalFormatting sqref="R67">
    <cfRule type="cellIs" dxfId="16399" priority="89" operator="greaterThan">
      <formula>$F$67</formula>
    </cfRule>
  </conditionalFormatting>
  <conditionalFormatting sqref="R68">
    <cfRule type="cellIs" dxfId="16398" priority="88" operator="greaterThan">
      <formula>$G$68</formula>
    </cfRule>
  </conditionalFormatting>
  <conditionalFormatting sqref="R70">
    <cfRule type="cellIs" dxfId="16397" priority="87" operator="greaterThan">
      <formula>$G$70</formula>
    </cfRule>
  </conditionalFormatting>
  <conditionalFormatting sqref="R73">
    <cfRule type="cellIs" dxfId="16396" priority="86" operator="greaterThan">
      <formula>$G$73</formula>
    </cfRule>
  </conditionalFormatting>
  <conditionalFormatting sqref="R75">
    <cfRule type="cellIs" dxfId="16395" priority="85" operator="greaterThan">
      <formula>$F$75</formula>
    </cfRule>
  </conditionalFormatting>
  <conditionalFormatting sqref="R76">
    <cfRule type="cellIs" dxfId="16394" priority="84" operator="greaterThan">
      <formula>$F$76</formula>
    </cfRule>
  </conditionalFormatting>
  <conditionalFormatting sqref="R78">
    <cfRule type="cellIs" dxfId="16393" priority="83" operator="greaterThan">
      <formula>$G$78</formula>
    </cfRule>
  </conditionalFormatting>
  <conditionalFormatting sqref="R80">
    <cfRule type="cellIs" dxfId="16392" priority="82" operator="greaterThan">
      <formula>$F$80</formula>
    </cfRule>
  </conditionalFormatting>
  <conditionalFormatting sqref="R82">
    <cfRule type="cellIs" dxfId="16391" priority="81" operator="greaterThan">
      <formula>$F$82</formula>
    </cfRule>
  </conditionalFormatting>
  <conditionalFormatting sqref="R81">
    <cfRule type="cellIs" dxfId="16390" priority="79" operator="greaterThan">
      <formula>$G$81</formula>
    </cfRule>
    <cfRule type="cellIs" dxfId="16389" priority="80" operator="greaterThan">
      <formula>$F$81</formula>
    </cfRule>
  </conditionalFormatting>
  <conditionalFormatting sqref="R84">
    <cfRule type="cellIs" dxfId="16388" priority="78" operator="greaterThan">
      <formula>$G$84</formula>
    </cfRule>
  </conditionalFormatting>
  <conditionalFormatting sqref="R86">
    <cfRule type="cellIs" dxfId="16387" priority="76" operator="greaterThan">
      <formula>$G$86</formula>
    </cfRule>
    <cfRule type="cellIs" dxfId="16386" priority="77" operator="greaterThan">
      <formula>$F$86</formula>
    </cfRule>
  </conditionalFormatting>
  <conditionalFormatting sqref="R89">
    <cfRule type="expression" dxfId="16385" priority="4">
      <formula>$R$89&gt;$E$89</formula>
    </cfRule>
    <cfRule type="cellIs" dxfId="16384" priority="74" operator="greaterThan">
      <formula>$G$89</formula>
    </cfRule>
    <cfRule type="cellIs" dxfId="16383" priority="75" operator="greaterThan">
      <formula>$F$89</formula>
    </cfRule>
  </conditionalFormatting>
  <conditionalFormatting sqref="R53">
    <cfRule type="cellIs" dxfId="16382" priority="96" operator="greaterThan">
      <formula>$G$53</formula>
    </cfRule>
  </conditionalFormatting>
  <conditionalFormatting sqref="W48">
    <cfRule type="cellIs" dxfId="16381" priority="42" operator="greaterThan">
      <formula>$F$48</formula>
    </cfRule>
  </conditionalFormatting>
  <conditionalFormatting sqref="W72">
    <cfRule type="cellIs" dxfId="16380" priority="72" operator="greaterThan">
      <formula>$F$72</formula>
    </cfRule>
  </conditionalFormatting>
  <conditionalFormatting sqref="W55">
    <cfRule type="cellIs" dxfId="16379" priority="71" operator="greaterThan">
      <formula>$G$55</formula>
    </cfRule>
  </conditionalFormatting>
  <conditionalFormatting sqref="W60">
    <cfRule type="cellIs" dxfId="16378" priority="70" operator="greaterThan">
      <formula>$G$60</formula>
    </cfRule>
  </conditionalFormatting>
  <conditionalFormatting sqref="W63">
    <cfRule type="cellIs" dxfId="16377" priority="69" operator="greaterThan">
      <formula>$G$63</formula>
    </cfRule>
  </conditionalFormatting>
  <conditionalFormatting sqref="W66">
    <cfRule type="cellIs" dxfId="16376" priority="67" operator="greaterThan">
      <formula>$G$66</formula>
    </cfRule>
    <cfRule type="cellIs" dxfId="16375" priority="68" operator="greaterThan">
      <formula>$F$66</formula>
    </cfRule>
  </conditionalFormatting>
  <conditionalFormatting sqref="W53">
    <cfRule type="cellIs" dxfId="16374" priority="66" operator="greaterThan">
      <formula>$F$53</formula>
    </cfRule>
  </conditionalFormatting>
  <conditionalFormatting sqref="W52">
    <cfRule type="cellIs" dxfId="16373" priority="64" operator="greaterThan">
      <formula>$F$52</formula>
    </cfRule>
  </conditionalFormatting>
  <conditionalFormatting sqref="W61">
    <cfRule type="cellIs" dxfId="16372" priority="61" operator="greaterThan">
      <formula>$F$61</formula>
    </cfRule>
  </conditionalFormatting>
  <conditionalFormatting sqref="W62">
    <cfRule type="cellIs" dxfId="16371" priority="59" operator="greaterThan">
      <formula>$G$62</formula>
    </cfRule>
  </conditionalFormatting>
  <conditionalFormatting sqref="W54">
    <cfRule type="cellIs" dxfId="16370" priority="62" operator="greaterThan">
      <formula>$G$54</formula>
    </cfRule>
    <cfRule type="cellIs" dxfId="16369" priority="63" operator="greaterThan">
      <formula>$F$54</formula>
    </cfRule>
  </conditionalFormatting>
  <conditionalFormatting sqref="W61">
    <cfRule type="cellIs" dxfId="16368" priority="60" operator="greaterThan">
      <formula>$G$61</formula>
    </cfRule>
  </conditionalFormatting>
  <conditionalFormatting sqref="W67">
    <cfRule type="cellIs" dxfId="16367" priority="58" operator="greaterThan">
      <formula>$F$67</formula>
    </cfRule>
  </conditionalFormatting>
  <conditionalFormatting sqref="W68">
    <cfRule type="cellIs" dxfId="16366" priority="57" operator="greaterThan">
      <formula>$G$68</formula>
    </cfRule>
  </conditionalFormatting>
  <conditionalFormatting sqref="W70">
    <cfRule type="cellIs" dxfId="16365" priority="56" operator="greaterThan">
      <formula>$G$70</formula>
    </cfRule>
  </conditionalFormatting>
  <conditionalFormatting sqref="W73">
    <cfRule type="cellIs" dxfId="16364" priority="55" operator="greaterThan">
      <formula>$G$73</formula>
    </cfRule>
  </conditionalFormatting>
  <conditionalFormatting sqref="W75">
    <cfRule type="cellIs" dxfId="16363" priority="54" operator="greaterThan">
      <formula>$F$75</formula>
    </cfRule>
  </conditionalFormatting>
  <conditionalFormatting sqref="W76">
    <cfRule type="cellIs" dxfId="16362" priority="53" operator="greaterThan">
      <formula>$F$76</formula>
    </cfRule>
  </conditionalFormatting>
  <conditionalFormatting sqref="W78">
    <cfRule type="cellIs" dxfId="16361" priority="52" operator="greaterThan">
      <formula>$G$78</formula>
    </cfRule>
  </conditionalFormatting>
  <conditionalFormatting sqref="W80">
    <cfRule type="cellIs" dxfId="16360" priority="51" operator="greaterThan">
      <formula>$F$80</formula>
    </cfRule>
  </conditionalFormatting>
  <conditionalFormatting sqref="W82">
    <cfRule type="cellIs" dxfId="16359" priority="50" operator="greaterThan">
      <formula>$F$82</formula>
    </cfRule>
  </conditionalFormatting>
  <conditionalFormatting sqref="W81">
    <cfRule type="cellIs" dxfId="16358" priority="48" operator="greaterThan">
      <formula>$G$81</formula>
    </cfRule>
    <cfRule type="cellIs" dxfId="16357" priority="49" operator="greaterThan">
      <formula>$F$81</formula>
    </cfRule>
  </conditionalFormatting>
  <conditionalFormatting sqref="W84">
    <cfRule type="cellIs" dxfId="16356" priority="47" operator="greaterThan">
      <formula>$G$84</formula>
    </cfRule>
  </conditionalFormatting>
  <conditionalFormatting sqref="W86">
    <cfRule type="cellIs" dxfId="16355" priority="45" operator="greaterThan">
      <formula>$G$86</formula>
    </cfRule>
    <cfRule type="cellIs" dxfId="16354" priority="46" operator="greaterThan">
      <formula>$F$86</formula>
    </cfRule>
  </conditionalFormatting>
  <conditionalFormatting sqref="W89">
    <cfRule type="cellIs" dxfId="16353" priority="43" operator="greaterThan">
      <formula>$G$89</formula>
    </cfRule>
    <cfRule type="cellIs" dxfId="16352" priority="44" operator="greaterThan">
      <formula>$F$89</formula>
    </cfRule>
  </conditionalFormatting>
  <conditionalFormatting sqref="W53">
    <cfRule type="cellIs" dxfId="16351" priority="65" operator="greaterThan">
      <formula>$G$53</formula>
    </cfRule>
  </conditionalFormatting>
  <conditionalFormatting sqref="AQ10">
    <cfRule type="cellIs" dxfId="16350" priority="41" operator="greaterThan">
      <formula>$E$10</formula>
    </cfRule>
  </conditionalFormatting>
  <conditionalFormatting sqref="AQ11">
    <cfRule type="cellIs" dxfId="16349" priority="40" operator="greaterThan">
      <formula>$E$11</formula>
    </cfRule>
  </conditionalFormatting>
  <conditionalFormatting sqref="AQ12">
    <cfRule type="cellIs" dxfId="16348" priority="39" operator="greaterThan">
      <formula>$E$12</formula>
    </cfRule>
  </conditionalFormatting>
  <conditionalFormatting sqref="AQ13">
    <cfRule type="cellIs" dxfId="16347" priority="37" operator="greaterThan">
      <formula>$E$13</formula>
    </cfRule>
    <cfRule type="cellIs" dxfId="16346" priority="38" operator="greaterThan">
      <formula>$G$13</formula>
    </cfRule>
  </conditionalFormatting>
  <conditionalFormatting sqref="AQ14">
    <cfRule type="cellIs" dxfId="16345" priority="35" operator="greaterThan">
      <formula>$E$14</formula>
    </cfRule>
    <cfRule type="cellIs" dxfId="16344" priority="36" operator="greaterThan">
      <formula>$G$14</formula>
    </cfRule>
  </conditionalFormatting>
  <conditionalFormatting sqref="AQ15">
    <cfRule type="cellIs" dxfId="16343" priority="34" operator="greaterThan">
      <formula>$E$15</formula>
    </cfRule>
  </conditionalFormatting>
  <conditionalFormatting sqref="AQ16">
    <cfRule type="cellIs" dxfId="16342" priority="33" operator="greaterThan">
      <formula>$E$16</formula>
    </cfRule>
  </conditionalFormatting>
  <conditionalFormatting sqref="AQ16">
    <cfRule type="cellIs" dxfId="16341" priority="32" operator="greaterThan">
      <formula>$G$16</formula>
    </cfRule>
  </conditionalFormatting>
  <conditionalFormatting sqref="AQ17">
    <cfRule type="cellIs" dxfId="16340" priority="30" operator="greaterThan">
      <formula>$E$17</formula>
    </cfRule>
  </conditionalFormatting>
  <conditionalFormatting sqref="AQ17">
    <cfRule type="cellIs" dxfId="16339" priority="31" operator="greaterThan">
      <formula>$G$17</formula>
    </cfRule>
  </conditionalFormatting>
  <conditionalFormatting sqref="AQ19">
    <cfRule type="cellIs" dxfId="16338" priority="29" operator="greaterThan">
      <formula>$E$19</formula>
    </cfRule>
  </conditionalFormatting>
  <conditionalFormatting sqref="AQ20">
    <cfRule type="cellIs" dxfId="16337" priority="27" operator="greaterThan">
      <formula>$E$20</formula>
    </cfRule>
    <cfRule type="cellIs" dxfId="16336" priority="28" operator="greaterThan">
      <formula>$G$20</formula>
    </cfRule>
  </conditionalFormatting>
  <conditionalFormatting sqref="AQ21">
    <cfRule type="cellIs" dxfId="16335" priority="25" operator="greaterThan">
      <formula>$E$21</formula>
    </cfRule>
    <cfRule type="cellIs" dxfId="16334" priority="26" operator="greaterThan">
      <formula>$G$21</formula>
    </cfRule>
  </conditionalFormatting>
  <conditionalFormatting sqref="AQ22">
    <cfRule type="cellIs" dxfId="16333" priority="23" operator="greaterThan">
      <formula>$E$22</formula>
    </cfRule>
    <cfRule type="cellIs" dxfId="16332" priority="24" operator="greaterThan">
      <formula>$G$22</formula>
    </cfRule>
  </conditionalFormatting>
  <conditionalFormatting sqref="AQ23">
    <cfRule type="cellIs" dxfId="16331" priority="22" operator="greaterThan">
      <formula>$E$23</formula>
    </cfRule>
  </conditionalFormatting>
  <conditionalFormatting sqref="AQ9">
    <cfRule type="cellIs" dxfId="16330" priority="21" operator="greaterThan">
      <formula>$E$9</formula>
    </cfRule>
  </conditionalFormatting>
  <conditionalFormatting sqref="AQ18">
    <cfRule type="cellIs" dxfId="16329" priority="17" operator="lessThan">
      <formula>$AS$18</formula>
    </cfRule>
    <cfRule type="cellIs" dxfId="16328" priority="18" operator="greaterThan">
      <formula>$AT$18</formula>
    </cfRule>
    <cfRule type="cellIs" dxfId="16327" priority="19" operator="lessThan">
      <formula>$AQ$18</formula>
    </cfRule>
    <cfRule type="cellIs" dxfId="16326" priority="20" operator="greaterThan">
      <formula>$AR$18</formula>
    </cfRule>
  </conditionalFormatting>
  <conditionalFormatting sqref="M43 H43">
    <cfRule type="cellIs" dxfId="16325" priority="16" operator="greaterThan">
      <formula>$G$43</formula>
    </cfRule>
  </conditionalFormatting>
  <conditionalFormatting sqref="M45 H45">
    <cfRule type="cellIs" dxfId="16324" priority="15" operator="greaterThan">
      <formula>$F$45</formula>
    </cfRule>
  </conditionalFormatting>
  <conditionalFormatting sqref="M46 H46">
    <cfRule type="cellIs" dxfId="16323" priority="14" operator="greaterThan">
      <formula>$G$46</formula>
    </cfRule>
  </conditionalFormatting>
  <conditionalFormatting sqref="AL43 AG43 AB43 W43">
    <cfRule type="cellIs" dxfId="16322" priority="13" operator="greaterThan">
      <formula>$G$43</formula>
    </cfRule>
  </conditionalFormatting>
  <conditionalFormatting sqref="AL45 AG45 AB45 W45">
    <cfRule type="cellIs" dxfId="16321" priority="12" operator="greaterThan">
      <formula>$F$45</formula>
    </cfRule>
  </conditionalFormatting>
  <conditionalFormatting sqref="AL46 AG46 AB46 W46">
    <cfRule type="cellIs" dxfId="16320" priority="11" operator="greaterThan">
      <formula>$G$46</formula>
    </cfRule>
  </conditionalFormatting>
  <conditionalFormatting sqref="AV43">
    <cfRule type="cellIs" dxfId="16319" priority="10" operator="greaterThan">
      <formula>$G$43</formula>
    </cfRule>
  </conditionalFormatting>
  <conditionalFormatting sqref="AV45 AQ45">
    <cfRule type="cellIs" dxfId="16318" priority="9" operator="greaterThan">
      <formula>$F$45</formula>
    </cfRule>
  </conditionalFormatting>
  <conditionalFormatting sqref="AV46 AQ46">
    <cfRule type="cellIs" dxfId="16317" priority="8" operator="greaterThan">
      <formula>$G$46</formula>
    </cfRule>
  </conditionalFormatting>
  <conditionalFormatting sqref="AQ26">
    <cfRule type="cellIs" dxfId="16316" priority="7" operator="greaterThan">
      <formula>$E$9</formula>
    </cfRule>
  </conditionalFormatting>
  <conditionalFormatting sqref="AQ44">
    <cfRule type="cellIs" dxfId="16315" priority="6" operator="greaterThan">
      <formula>$E$9</formula>
    </cfRule>
  </conditionalFormatting>
  <conditionalFormatting sqref="AQ49">
    <cfRule type="cellIs" dxfId="16314" priority="5" operator="greaterThan">
      <formula>$E$9</formula>
    </cfRule>
  </conditionalFormatting>
  <conditionalFormatting sqref="AB89">
    <cfRule type="cellIs" dxfId="16313" priority="1" operator="greaterThan">
      <formula>$E$89</formula>
    </cfRule>
    <cfRule type="cellIs" dxfId="16312" priority="2" operator="greaterThan">
      <formula>$G$89</formula>
    </cfRule>
    <cfRule type="cellIs" dxfId="16311" priority="3" operator="greaterThan">
      <formula>$F$89</formula>
    </cfRule>
  </conditionalFormatting>
  <printOptions horizontalCentered="1"/>
  <pageMargins left="1" right="1" top="0.6" bottom="0.6" header="0.3" footer="0.3"/>
  <pageSetup paperSize="17" scale="70" orientation="landscape" r:id="rId1"/>
  <headerFooter>
    <oddFooter>&amp;L&amp;8&amp;Z&amp;F&amp;RPage &amp;P of &amp;N</oddFooter>
  </headerFooter>
  <rowBreaks count="1" manualBreakCount="1">
    <brk id="46" max="5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D1048558"/>
  <sheetViews>
    <sheetView view="pageBreakPreview" topLeftCell="A5" zoomScale="115" zoomScaleNormal="145" zoomScaleSheetLayoutView="115" workbookViewId="0">
      <pane xSplit="7965" ySplit="1410" topLeftCell="A67" activePane="bottomLeft"/>
      <selection activeCell="AL53" sqref="AL53"/>
      <selection pane="topRight" activeCell="AL53" sqref="AL53"/>
      <selection pane="bottomLeft" activeCell="A72" sqref="A72:XFD72"/>
      <selection pane="bottomRight" activeCell="T88" sqref="T88"/>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234</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42997</v>
      </c>
      <c r="I6" s="219" t="s">
        <v>15</v>
      </c>
      <c r="J6" s="219" t="s">
        <v>16</v>
      </c>
      <c r="K6" s="219" t="s">
        <v>190</v>
      </c>
      <c r="L6" s="220" t="s">
        <v>191</v>
      </c>
      <c r="M6" s="218">
        <v>42998</v>
      </c>
      <c r="N6" s="219" t="s">
        <v>15</v>
      </c>
      <c r="O6" s="219" t="s">
        <v>16</v>
      </c>
      <c r="P6" s="219" t="s">
        <v>190</v>
      </c>
      <c r="Q6" s="220" t="s">
        <v>191</v>
      </c>
      <c r="R6" s="218">
        <v>42998</v>
      </c>
      <c r="S6" s="219" t="s">
        <v>15</v>
      </c>
      <c r="T6" s="219" t="s">
        <v>16</v>
      </c>
      <c r="U6" s="219" t="s">
        <v>190</v>
      </c>
      <c r="V6" s="220" t="s">
        <v>191</v>
      </c>
      <c r="W6" s="218">
        <v>42997</v>
      </c>
      <c r="X6" s="219" t="s">
        <v>15</v>
      </c>
      <c r="Y6" s="219" t="s">
        <v>16</v>
      </c>
      <c r="Z6" s="219" t="s">
        <v>190</v>
      </c>
      <c r="AA6" s="220" t="s">
        <v>191</v>
      </c>
      <c r="AB6" s="218">
        <v>42997</v>
      </c>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3"/>
    </row>
    <row r="8" spans="1:47" s="214" customFormat="1" ht="15" customHeight="1" x14ac:dyDescent="0.25">
      <c r="A8" s="221" t="s">
        <v>20</v>
      </c>
      <c r="B8" s="222" t="s">
        <v>21</v>
      </c>
      <c r="C8" s="223"/>
      <c r="D8" s="223"/>
      <c r="E8" s="324">
        <v>39.973700000000001</v>
      </c>
      <c r="F8" s="224" t="s">
        <v>22</v>
      </c>
      <c r="G8" s="225" t="s">
        <v>22</v>
      </c>
      <c r="H8" s="226">
        <v>72</v>
      </c>
      <c r="I8" s="223"/>
      <c r="J8" s="223"/>
      <c r="K8" s="223"/>
      <c r="L8" s="227"/>
      <c r="M8" s="226">
        <v>150</v>
      </c>
      <c r="N8" s="223"/>
      <c r="O8" s="223"/>
      <c r="P8" s="223"/>
      <c r="Q8" s="227"/>
      <c r="R8" s="226">
        <v>320</v>
      </c>
      <c r="S8" s="223"/>
      <c r="T8" s="223"/>
      <c r="U8" s="223" t="s">
        <v>233</v>
      </c>
      <c r="V8" s="227"/>
      <c r="W8" s="226">
        <v>410</v>
      </c>
      <c r="X8" s="223"/>
      <c r="Y8" s="223"/>
      <c r="Z8" s="223"/>
      <c r="AA8" s="227"/>
      <c r="AB8" s="507" t="s">
        <v>238</v>
      </c>
      <c r="AC8" s="508"/>
      <c r="AD8" s="508"/>
      <c r="AE8" s="508"/>
      <c r="AF8" s="509"/>
      <c r="AG8" s="504" t="s">
        <v>205</v>
      </c>
      <c r="AH8" s="505"/>
      <c r="AI8" s="505"/>
      <c r="AJ8" s="505"/>
      <c r="AK8" s="506"/>
      <c r="AL8" s="507" t="s">
        <v>238</v>
      </c>
      <c r="AM8" s="508"/>
      <c r="AN8" s="508"/>
      <c r="AO8" s="508"/>
      <c r="AP8" s="509"/>
      <c r="AU8" s="20" t="s">
        <v>20</v>
      </c>
    </row>
    <row r="9" spans="1:47" s="214" customFormat="1" x14ac:dyDescent="0.25">
      <c r="A9" s="228" t="s">
        <v>23</v>
      </c>
      <c r="B9" s="222" t="s">
        <v>24</v>
      </c>
      <c r="C9" s="229"/>
      <c r="D9" s="229"/>
      <c r="E9" s="325">
        <v>0.12</v>
      </c>
      <c r="F9" s="230" t="s">
        <v>22</v>
      </c>
      <c r="G9" s="231" t="s">
        <v>22</v>
      </c>
      <c r="H9" s="232">
        <v>7.0000000000000001E-3</v>
      </c>
      <c r="I9" s="229"/>
      <c r="J9" s="229"/>
      <c r="K9" s="223"/>
      <c r="L9" s="233"/>
      <c r="M9" s="232">
        <v>0.77600000000000002</v>
      </c>
      <c r="N9" s="229"/>
      <c r="O9" s="229"/>
      <c r="P9" s="229" t="s">
        <v>15</v>
      </c>
      <c r="Q9" s="233"/>
      <c r="R9" s="237">
        <v>2.4</v>
      </c>
      <c r="S9" s="229"/>
      <c r="T9" s="229"/>
      <c r="U9" s="229"/>
      <c r="V9" s="233"/>
      <c r="W9" s="237">
        <v>83.8</v>
      </c>
      <c r="X9" s="229"/>
      <c r="Y9" s="229"/>
      <c r="Z9" s="229"/>
      <c r="AA9" s="233"/>
      <c r="AB9" s="510"/>
      <c r="AC9" s="511"/>
      <c r="AD9" s="511"/>
      <c r="AE9" s="511"/>
      <c r="AF9" s="512"/>
      <c r="AG9" s="301"/>
      <c r="AH9" s="298"/>
      <c r="AI9" s="298"/>
      <c r="AJ9" s="298"/>
      <c r="AK9" s="299"/>
      <c r="AL9" s="510"/>
      <c r="AM9" s="511"/>
      <c r="AN9" s="511"/>
      <c r="AO9" s="511"/>
      <c r="AP9" s="512"/>
      <c r="AU9" s="33" t="s">
        <v>23</v>
      </c>
    </row>
    <row r="10" spans="1:47" s="214" customFormat="1" x14ac:dyDescent="0.25">
      <c r="A10" s="228" t="s">
        <v>26</v>
      </c>
      <c r="B10" s="222" t="s">
        <v>24</v>
      </c>
      <c r="C10" s="223"/>
      <c r="D10" s="223"/>
      <c r="E10" s="326">
        <v>92</v>
      </c>
      <c r="F10" s="235" t="s">
        <v>22</v>
      </c>
      <c r="G10" s="231" t="s">
        <v>22</v>
      </c>
      <c r="H10" s="236">
        <v>72</v>
      </c>
      <c r="I10" s="229"/>
      <c r="J10" s="229"/>
      <c r="K10" s="229"/>
      <c r="L10" s="233"/>
      <c r="M10" s="236">
        <v>150</v>
      </c>
      <c r="N10" s="229"/>
      <c r="O10" s="229"/>
      <c r="P10" s="229"/>
      <c r="Q10" s="233"/>
      <c r="R10" s="236">
        <v>320</v>
      </c>
      <c r="S10" s="229"/>
      <c r="T10" s="229"/>
      <c r="U10" s="229" t="s">
        <v>233</v>
      </c>
      <c r="V10" s="233"/>
      <c r="W10" s="236">
        <v>410</v>
      </c>
      <c r="X10" s="229"/>
      <c r="Y10" s="229"/>
      <c r="Z10" s="229"/>
      <c r="AA10" s="233"/>
      <c r="AB10" s="297"/>
      <c r="AC10" s="298"/>
      <c r="AD10" s="298"/>
      <c r="AE10" s="298"/>
      <c r="AF10" s="299"/>
      <c r="AG10" s="297"/>
      <c r="AH10" s="298"/>
      <c r="AI10" s="298"/>
      <c r="AJ10" s="298"/>
      <c r="AK10" s="299"/>
      <c r="AL10" s="297"/>
      <c r="AM10" s="298"/>
      <c r="AN10" s="298"/>
      <c r="AO10" s="298"/>
      <c r="AP10" s="299"/>
      <c r="AU10" s="33" t="s">
        <v>26</v>
      </c>
    </row>
    <row r="11" spans="1:47" s="214" customFormat="1" x14ac:dyDescent="0.25">
      <c r="A11" s="228" t="s">
        <v>27</v>
      </c>
      <c r="B11" s="222" t="s">
        <v>21</v>
      </c>
      <c r="C11" s="229"/>
      <c r="D11" s="229"/>
      <c r="E11" s="325">
        <v>19.944199999999999</v>
      </c>
      <c r="F11" s="230" t="s">
        <v>22</v>
      </c>
      <c r="G11" s="231" t="s">
        <v>22</v>
      </c>
      <c r="H11" s="237">
        <v>12.1</v>
      </c>
      <c r="I11" s="229"/>
      <c r="J11" s="229"/>
      <c r="K11" s="229"/>
      <c r="L11" s="233"/>
      <c r="M11" s="237">
        <v>45.8</v>
      </c>
      <c r="N11" s="229"/>
      <c r="O11" s="229"/>
      <c r="P11" s="229"/>
      <c r="Q11" s="233"/>
      <c r="R11" s="237">
        <v>80.3</v>
      </c>
      <c r="S11" s="229"/>
      <c r="T11" s="229"/>
      <c r="U11" s="229" t="s">
        <v>233</v>
      </c>
      <c r="V11" s="233"/>
      <c r="W11" s="237">
        <v>59.5</v>
      </c>
      <c r="X11" s="229"/>
      <c r="Y11" s="229"/>
      <c r="Z11" s="229"/>
      <c r="AA11" s="233"/>
      <c r="AB11" s="300"/>
      <c r="AC11" s="298"/>
      <c r="AD11" s="298"/>
      <c r="AE11" s="298"/>
      <c r="AF11" s="299"/>
      <c r="AG11" s="300"/>
      <c r="AH11" s="298"/>
      <c r="AI11" s="298"/>
      <c r="AJ11" s="298"/>
      <c r="AK11" s="299"/>
      <c r="AL11" s="300"/>
      <c r="AM11" s="298"/>
      <c r="AN11" s="298"/>
      <c r="AO11" s="298"/>
      <c r="AP11" s="299"/>
      <c r="AU11" s="33" t="s">
        <v>27</v>
      </c>
    </row>
    <row r="12" spans="1:47" s="214" customFormat="1" x14ac:dyDescent="0.25">
      <c r="A12" s="238" t="s">
        <v>28</v>
      </c>
      <c r="B12" s="222" t="s">
        <v>24</v>
      </c>
      <c r="C12" s="229"/>
      <c r="D12" s="229"/>
      <c r="E12" s="325">
        <v>32</v>
      </c>
      <c r="F12" s="230" t="s">
        <v>22</v>
      </c>
      <c r="G12" s="231" t="s">
        <v>22</v>
      </c>
      <c r="H12" s="236">
        <v>10</v>
      </c>
      <c r="I12" s="229" t="s">
        <v>25</v>
      </c>
      <c r="J12" s="229"/>
      <c r="K12" s="229"/>
      <c r="L12" s="233"/>
      <c r="M12" s="236">
        <v>10</v>
      </c>
      <c r="N12" s="229" t="s">
        <v>25</v>
      </c>
      <c r="O12" s="229"/>
      <c r="P12" s="229"/>
      <c r="Q12" s="233"/>
      <c r="R12" s="236">
        <v>19</v>
      </c>
      <c r="S12" s="229"/>
      <c r="T12" s="229"/>
      <c r="U12" s="229"/>
      <c r="V12" s="233"/>
      <c r="W12" s="236">
        <v>11</v>
      </c>
      <c r="X12" s="229"/>
      <c r="Y12" s="229"/>
      <c r="Z12" s="229"/>
      <c r="AA12" s="233"/>
      <c r="AB12" s="297"/>
      <c r="AC12" s="298"/>
      <c r="AD12" s="298"/>
      <c r="AE12" s="298"/>
      <c r="AF12" s="299"/>
      <c r="AG12" s="297"/>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53.914999999999999</v>
      </c>
      <c r="F13" s="239">
        <v>250</v>
      </c>
      <c r="G13" s="231">
        <v>250</v>
      </c>
      <c r="H13" s="237">
        <v>7.7</v>
      </c>
      <c r="I13" s="229"/>
      <c r="J13" s="229"/>
      <c r="K13" s="229"/>
      <c r="L13" s="233"/>
      <c r="M13" s="237">
        <v>11.2</v>
      </c>
      <c r="N13" s="229"/>
      <c r="O13" s="229"/>
      <c r="P13" s="229"/>
      <c r="Q13" s="233"/>
      <c r="R13" s="237">
        <v>21.4</v>
      </c>
      <c r="S13" s="229"/>
      <c r="T13" s="229"/>
      <c r="U13" s="229"/>
      <c r="V13" s="233"/>
      <c r="W13" s="237">
        <v>45</v>
      </c>
      <c r="X13" s="229"/>
      <c r="Y13" s="229"/>
      <c r="Z13" s="229"/>
      <c r="AA13" s="233"/>
      <c r="AB13" s="312"/>
      <c r="AC13" s="298"/>
      <c r="AD13" s="298"/>
      <c r="AE13" s="298"/>
      <c r="AF13" s="299"/>
      <c r="AG13" s="300"/>
      <c r="AH13" s="298"/>
      <c r="AI13" s="298"/>
      <c r="AJ13" s="298"/>
      <c r="AK13" s="299"/>
      <c r="AL13" s="312"/>
      <c r="AM13" s="298"/>
      <c r="AN13" s="298"/>
      <c r="AO13" s="298"/>
      <c r="AP13" s="299"/>
      <c r="AU13" s="33" t="s">
        <v>29</v>
      </c>
    </row>
    <row r="14" spans="1:47" s="214" customFormat="1" x14ac:dyDescent="0.25">
      <c r="A14" s="228" t="s">
        <v>31</v>
      </c>
      <c r="B14" s="222" t="s">
        <v>30</v>
      </c>
      <c r="C14" s="223"/>
      <c r="D14" s="223"/>
      <c r="E14" s="325">
        <v>487.45010000000002</v>
      </c>
      <c r="F14" s="230" t="s">
        <v>22</v>
      </c>
      <c r="G14" s="240">
        <v>700</v>
      </c>
      <c r="H14" s="236">
        <v>180</v>
      </c>
      <c r="I14" s="229"/>
      <c r="J14" s="229"/>
      <c r="K14" s="229"/>
      <c r="L14" s="233"/>
      <c r="M14" s="236">
        <v>370</v>
      </c>
      <c r="N14" s="229"/>
      <c r="O14" s="229"/>
      <c r="P14" s="229"/>
      <c r="Q14" s="233"/>
      <c r="R14" s="236">
        <v>700</v>
      </c>
      <c r="S14" s="229"/>
      <c r="T14" s="229"/>
      <c r="U14" s="229"/>
      <c r="V14" s="233"/>
      <c r="W14" s="236">
        <v>1000</v>
      </c>
      <c r="X14" s="229"/>
      <c r="Y14" s="229"/>
      <c r="Z14" s="229"/>
      <c r="AA14" s="233"/>
      <c r="AB14" s="297"/>
      <c r="AC14" s="298"/>
      <c r="AD14" s="298"/>
      <c r="AE14" s="298"/>
      <c r="AF14" s="299"/>
      <c r="AG14" s="297"/>
      <c r="AH14" s="298"/>
      <c r="AI14" s="298"/>
      <c r="AJ14" s="298"/>
      <c r="AK14" s="299"/>
      <c r="AL14" s="297"/>
      <c r="AM14" s="298"/>
      <c r="AN14" s="298"/>
      <c r="AO14" s="298"/>
      <c r="AP14" s="299"/>
      <c r="AU14" s="33" t="s">
        <v>31</v>
      </c>
    </row>
    <row r="15" spans="1:47" s="214" customFormat="1" x14ac:dyDescent="0.25">
      <c r="A15" s="228" t="s">
        <v>32</v>
      </c>
      <c r="B15" s="222" t="s">
        <v>21</v>
      </c>
      <c r="C15" s="229"/>
      <c r="D15" s="229"/>
      <c r="E15" s="325">
        <v>7.0320999999999998</v>
      </c>
      <c r="F15" s="230" t="s">
        <v>22</v>
      </c>
      <c r="G15" s="231" t="s">
        <v>22</v>
      </c>
      <c r="H15" s="237">
        <v>10.9</v>
      </c>
      <c r="I15" s="229"/>
      <c r="J15" s="229"/>
      <c r="K15" s="229"/>
      <c r="L15" s="233"/>
      <c r="M15" s="237">
        <v>13.6</v>
      </c>
      <c r="N15" s="229"/>
      <c r="O15" s="229"/>
      <c r="P15" s="229"/>
      <c r="Q15" s="233"/>
      <c r="R15" s="237">
        <v>36.4</v>
      </c>
      <c r="S15" s="229"/>
      <c r="T15" s="229"/>
      <c r="U15" s="229" t="s">
        <v>233</v>
      </c>
      <c r="V15" s="233"/>
      <c r="W15" s="237">
        <v>14.7</v>
      </c>
      <c r="X15" s="229"/>
      <c r="Y15" s="229"/>
      <c r="Z15" s="229" t="s">
        <v>15</v>
      </c>
      <c r="AA15" s="233"/>
      <c r="AB15" s="300"/>
      <c r="AC15" s="298"/>
      <c r="AD15" s="298"/>
      <c r="AE15" s="298"/>
      <c r="AF15" s="299"/>
      <c r="AG15" s="300"/>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31.852599999999999</v>
      </c>
      <c r="F16" s="239">
        <v>10</v>
      </c>
      <c r="G16" s="240">
        <v>10</v>
      </c>
      <c r="H16" s="234">
        <v>0.26</v>
      </c>
      <c r="I16" s="229"/>
      <c r="J16" s="229"/>
      <c r="K16" s="229"/>
      <c r="L16" s="233"/>
      <c r="M16" s="234">
        <v>0.01</v>
      </c>
      <c r="N16" s="229" t="s">
        <v>25</v>
      </c>
      <c r="O16" s="229"/>
      <c r="P16" s="229"/>
      <c r="Q16" s="233"/>
      <c r="R16" s="234">
        <v>0.01</v>
      </c>
      <c r="S16" s="229" t="s">
        <v>25</v>
      </c>
      <c r="T16" s="229"/>
      <c r="U16" s="229"/>
      <c r="V16" s="233"/>
      <c r="W16" s="234">
        <v>0.01</v>
      </c>
      <c r="X16" s="229" t="s">
        <v>25</v>
      </c>
      <c r="Y16" s="229"/>
      <c r="Z16" s="229"/>
      <c r="AA16" s="233"/>
      <c r="AB16" s="300"/>
      <c r="AC16" s="298"/>
      <c r="AD16" s="298"/>
      <c r="AE16" s="298"/>
      <c r="AF16" s="299"/>
      <c r="AG16" s="300"/>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232">
        <v>5.0000000000000001E-3</v>
      </c>
      <c r="I17" s="229"/>
      <c r="J17" s="229"/>
      <c r="K17" s="229"/>
      <c r="L17" s="233"/>
      <c r="M17" s="232">
        <v>2E-3</v>
      </c>
      <c r="N17" s="229"/>
      <c r="O17" s="229"/>
      <c r="P17" s="229"/>
      <c r="Q17" s="233"/>
      <c r="R17" s="232">
        <v>2E-3</v>
      </c>
      <c r="S17" s="229"/>
      <c r="T17" s="229"/>
      <c r="U17" s="229" t="s">
        <v>15</v>
      </c>
      <c r="V17" s="233"/>
      <c r="W17" s="232">
        <v>4.7E-2</v>
      </c>
      <c r="X17" s="229"/>
      <c r="Y17" s="229"/>
      <c r="Z17" s="229"/>
      <c r="AA17" s="233"/>
      <c r="AB17" s="301"/>
      <c r="AC17" s="298"/>
      <c r="AD17" s="298"/>
      <c r="AE17" s="298"/>
      <c r="AF17" s="299"/>
      <c r="AG17" s="301"/>
      <c r="AH17" s="298"/>
      <c r="AI17" s="298"/>
      <c r="AJ17" s="298"/>
      <c r="AK17" s="299"/>
      <c r="AL17" s="301"/>
      <c r="AM17" s="298"/>
      <c r="AN17" s="298"/>
      <c r="AO17" s="298"/>
      <c r="AP17" s="299"/>
      <c r="AU17" s="33" t="s">
        <v>34</v>
      </c>
    </row>
    <row r="18" spans="1:47" s="214" customFormat="1" x14ac:dyDescent="0.25">
      <c r="A18" s="228" t="s">
        <v>35</v>
      </c>
      <c r="B18" s="222" t="s">
        <v>24</v>
      </c>
      <c r="C18" s="229"/>
      <c r="D18" s="229"/>
      <c r="E18" s="325" t="s">
        <v>218</v>
      </c>
      <c r="F18" s="239" t="s">
        <v>37</v>
      </c>
      <c r="G18" s="240" t="s">
        <v>37</v>
      </c>
      <c r="H18" s="234">
        <v>7.24</v>
      </c>
      <c r="I18" s="229"/>
      <c r="J18" s="229"/>
      <c r="K18" s="229"/>
      <c r="L18" s="233"/>
      <c r="M18" s="234">
        <v>6.07</v>
      </c>
      <c r="N18" s="229"/>
      <c r="O18" s="229"/>
      <c r="P18" s="229" t="s">
        <v>15</v>
      </c>
      <c r="Q18" s="233"/>
      <c r="R18" s="234">
        <v>6.23</v>
      </c>
      <c r="S18" s="229"/>
      <c r="T18" s="229"/>
      <c r="U18" s="229"/>
      <c r="V18" s="233"/>
      <c r="W18" s="234">
        <v>6.69</v>
      </c>
      <c r="X18" s="229"/>
      <c r="Y18" s="229"/>
      <c r="Z18" s="229"/>
      <c r="AA18" s="233"/>
      <c r="AB18" s="300"/>
      <c r="AC18" s="298"/>
      <c r="AD18" s="298"/>
      <c r="AE18" s="298"/>
      <c r="AF18" s="299"/>
      <c r="AG18" s="300"/>
      <c r="AH18" s="298"/>
      <c r="AI18" s="298"/>
      <c r="AJ18" s="298"/>
      <c r="AK18" s="299"/>
      <c r="AL18" s="300"/>
      <c r="AM18" s="298"/>
      <c r="AN18" s="298"/>
      <c r="AO18" s="298"/>
      <c r="AP18" s="299"/>
      <c r="AQ18" s="340">
        <v>6.5</v>
      </c>
      <c r="AR18" s="341">
        <v>8.5</v>
      </c>
      <c r="AS18" s="341">
        <v>4.9000000000000004</v>
      </c>
      <c r="AT18" s="340">
        <v>7.4</v>
      </c>
      <c r="AU18" s="33" t="s">
        <v>35</v>
      </c>
    </row>
    <row r="19" spans="1:47" s="214" customFormat="1" x14ac:dyDescent="0.25">
      <c r="A19" s="228" t="s">
        <v>38</v>
      </c>
      <c r="B19" s="222" t="s">
        <v>24</v>
      </c>
      <c r="C19" s="229"/>
      <c r="D19" s="229"/>
      <c r="E19" s="325">
        <v>4.9400000000000004</v>
      </c>
      <c r="F19" s="230" t="s">
        <v>22</v>
      </c>
      <c r="G19" s="231" t="s">
        <v>22</v>
      </c>
      <c r="H19" s="234">
        <v>1.01</v>
      </c>
      <c r="I19" s="229"/>
      <c r="J19" s="229"/>
      <c r="K19" s="229"/>
      <c r="L19" s="233"/>
      <c r="M19" s="234">
        <v>3.84</v>
      </c>
      <c r="N19" s="229"/>
      <c r="O19" s="229"/>
      <c r="P19" s="229"/>
      <c r="Q19" s="233"/>
      <c r="R19" s="237">
        <v>12.5</v>
      </c>
      <c r="S19" s="229"/>
      <c r="T19" s="229"/>
      <c r="U19" s="229"/>
      <c r="V19" s="233"/>
      <c r="W19" s="237">
        <v>40.799999999999997</v>
      </c>
      <c r="X19" s="229"/>
      <c r="Y19" s="229"/>
      <c r="Z19" s="229"/>
      <c r="AA19" s="233"/>
      <c r="AB19" s="300"/>
      <c r="AC19" s="298"/>
      <c r="AD19" s="298"/>
      <c r="AE19" s="298"/>
      <c r="AF19" s="299"/>
      <c r="AG19" s="300"/>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53.875500000000002</v>
      </c>
      <c r="F20" s="230" t="s">
        <v>22</v>
      </c>
      <c r="G20" s="240">
        <v>20</v>
      </c>
      <c r="H20" s="234">
        <v>6.61</v>
      </c>
      <c r="I20" s="229"/>
      <c r="J20" s="229"/>
      <c r="K20" s="229"/>
      <c r="L20" s="233"/>
      <c r="M20" s="234">
        <v>1.19</v>
      </c>
      <c r="N20" s="229"/>
      <c r="O20" s="229"/>
      <c r="P20" s="229"/>
      <c r="Q20" s="233"/>
      <c r="R20" s="234">
        <v>2.0099999999999998</v>
      </c>
      <c r="S20" s="229"/>
      <c r="T20" s="229"/>
      <c r="U20" s="229"/>
      <c r="V20" s="233"/>
      <c r="W20" s="237">
        <v>21</v>
      </c>
      <c r="X20" s="229"/>
      <c r="Y20" s="229"/>
      <c r="Z20" s="229"/>
      <c r="AA20" s="233"/>
      <c r="AB20" s="300"/>
      <c r="AC20" s="298"/>
      <c r="AD20" s="298"/>
      <c r="AE20" s="298"/>
      <c r="AF20" s="299"/>
      <c r="AG20" s="297"/>
      <c r="AH20" s="298"/>
      <c r="AI20" s="298"/>
      <c r="AJ20" s="298"/>
      <c r="AK20" s="299"/>
      <c r="AL20" s="300"/>
      <c r="AM20" s="298"/>
      <c r="AN20" s="298"/>
      <c r="AO20" s="298"/>
      <c r="AP20" s="299"/>
      <c r="AU20" s="33" t="s">
        <v>39</v>
      </c>
    </row>
    <row r="21" spans="1:47" s="214" customFormat="1" x14ac:dyDescent="0.25">
      <c r="A21" s="228" t="s">
        <v>40</v>
      </c>
      <c r="B21" s="222" t="s">
        <v>21</v>
      </c>
      <c r="C21" s="229"/>
      <c r="D21" s="229"/>
      <c r="E21" s="325">
        <v>35.982100000000003</v>
      </c>
      <c r="F21" s="239">
        <v>250</v>
      </c>
      <c r="G21" s="240">
        <v>250</v>
      </c>
      <c r="H21" s="237">
        <v>11</v>
      </c>
      <c r="I21" s="229"/>
      <c r="J21" s="229"/>
      <c r="K21" s="229"/>
      <c r="L21" s="233"/>
      <c r="M21" s="237">
        <v>20</v>
      </c>
      <c r="N21" s="229"/>
      <c r="O21" s="229"/>
      <c r="P21" s="229"/>
      <c r="Q21" s="233"/>
      <c r="R21" s="237">
        <v>17.3</v>
      </c>
      <c r="S21" s="229"/>
      <c r="T21" s="229"/>
      <c r="U21" s="229"/>
      <c r="V21" s="233"/>
      <c r="W21" s="237">
        <v>5</v>
      </c>
      <c r="X21" s="229"/>
      <c r="Y21" s="229"/>
      <c r="Z21" s="229"/>
      <c r="AA21" s="233"/>
      <c r="AB21" s="312"/>
      <c r="AC21" s="298"/>
      <c r="AD21" s="298"/>
      <c r="AE21" s="298"/>
      <c r="AF21" s="299"/>
      <c r="AG21" s="300"/>
      <c r="AH21" s="298"/>
      <c r="AI21" s="298"/>
      <c r="AJ21" s="298"/>
      <c r="AK21" s="299"/>
      <c r="AL21" s="312"/>
      <c r="AM21" s="298"/>
      <c r="AN21" s="298"/>
      <c r="AO21" s="298"/>
      <c r="AP21" s="299"/>
      <c r="AU21" s="33" t="s">
        <v>40</v>
      </c>
    </row>
    <row r="22" spans="1:47" s="214" customFormat="1" x14ac:dyDescent="0.25">
      <c r="A22" s="228" t="s">
        <v>41</v>
      </c>
      <c r="B22" s="222" t="s">
        <v>30</v>
      </c>
      <c r="C22" s="229"/>
      <c r="D22" s="229"/>
      <c r="E22" s="330">
        <v>338.9264</v>
      </c>
      <c r="F22" s="242">
        <v>500</v>
      </c>
      <c r="G22" s="231">
        <v>500</v>
      </c>
      <c r="H22" s="236">
        <v>130</v>
      </c>
      <c r="I22" s="229"/>
      <c r="J22" s="229"/>
      <c r="K22" s="229"/>
      <c r="L22" s="233"/>
      <c r="M22" s="236">
        <v>390</v>
      </c>
      <c r="N22" s="229"/>
      <c r="O22" s="229"/>
      <c r="P22" s="229"/>
      <c r="Q22" s="233"/>
      <c r="R22" s="236">
        <v>400</v>
      </c>
      <c r="S22" s="229"/>
      <c r="T22" s="229"/>
      <c r="U22" s="229"/>
      <c r="V22" s="233"/>
      <c r="W22" s="236">
        <v>380</v>
      </c>
      <c r="X22" s="229"/>
      <c r="Y22" s="229"/>
      <c r="Z22" s="229"/>
      <c r="AA22" s="233"/>
      <c r="AB22" s="297"/>
      <c r="AC22" s="298"/>
      <c r="AD22" s="298"/>
      <c r="AE22" s="298"/>
      <c r="AF22" s="299"/>
      <c r="AG22" s="297"/>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247">
        <v>1.2</v>
      </c>
      <c r="I23" s="244"/>
      <c r="J23" s="244"/>
      <c r="K23" s="244"/>
      <c r="L23" s="248"/>
      <c r="M23" s="247">
        <v>5.3</v>
      </c>
      <c r="N23" s="244"/>
      <c r="O23" s="244"/>
      <c r="P23" s="244"/>
      <c r="Q23" s="248"/>
      <c r="R23" s="247">
        <v>13</v>
      </c>
      <c r="S23" s="244"/>
      <c r="T23" s="244"/>
      <c r="U23" s="244"/>
      <c r="V23" s="248"/>
      <c r="W23" s="249">
        <v>10</v>
      </c>
      <c r="X23" s="244"/>
      <c r="Y23" s="244"/>
      <c r="Z23" s="244"/>
      <c r="AA23" s="248"/>
      <c r="AB23" s="302"/>
      <c r="AC23" s="303"/>
      <c r="AD23" s="303"/>
      <c r="AE23" s="303"/>
      <c r="AF23" s="304"/>
      <c r="AG23" s="302"/>
      <c r="AH23" s="303"/>
      <c r="AI23" s="303"/>
      <c r="AJ23" s="303"/>
      <c r="AK23" s="304"/>
      <c r="AL23" s="315"/>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19">
        <v>2.0000000000000001E-4</v>
      </c>
      <c r="I25" s="251" t="s">
        <v>25</v>
      </c>
      <c r="J25" s="251"/>
      <c r="K25" s="251"/>
      <c r="L25" s="252"/>
      <c r="M25" s="253">
        <v>2.0000000000000001E-4</v>
      </c>
      <c r="N25" s="223" t="s">
        <v>25</v>
      </c>
      <c r="O25" s="223"/>
      <c r="P25" s="223"/>
      <c r="Q25" s="227"/>
      <c r="R25" s="253">
        <v>2.0000000000000001E-4</v>
      </c>
      <c r="S25" s="223" t="s">
        <v>25</v>
      </c>
      <c r="T25" s="223"/>
      <c r="U25" s="223"/>
      <c r="V25" s="227"/>
      <c r="W25" s="253">
        <v>2.0000000000000001E-4</v>
      </c>
      <c r="X25" s="223" t="s">
        <v>25</v>
      </c>
      <c r="Y25" s="223"/>
      <c r="Z25" s="223"/>
      <c r="AA25" s="227"/>
      <c r="AB25" s="507" t="s">
        <v>238</v>
      </c>
      <c r="AC25" s="508"/>
      <c r="AD25" s="508"/>
      <c r="AE25" s="508"/>
      <c r="AF25" s="509"/>
      <c r="AG25" s="504" t="s">
        <v>205</v>
      </c>
      <c r="AH25" s="505"/>
      <c r="AI25" s="505"/>
      <c r="AJ25" s="505"/>
      <c r="AK25" s="506"/>
      <c r="AL25" s="507" t="s">
        <v>238</v>
      </c>
      <c r="AM25" s="508"/>
      <c r="AN25" s="508"/>
      <c r="AO25" s="508"/>
      <c r="AP25" s="509"/>
      <c r="AU25" s="72" t="s">
        <v>45</v>
      </c>
    </row>
    <row r="26" spans="1:47" s="214" customFormat="1" x14ac:dyDescent="0.25">
      <c r="A26" s="228" t="s">
        <v>46</v>
      </c>
      <c r="B26" s="222" t="s">
        <v>24</v>
      </c>
      <c r="C26" s="229"/>
      <c r="D26" s="229"/>
      <c r="E26" s="325">
        <v>1E-3</v>
      </c>
      <c r="F26" s="239">
        <v>0.01</v>
      </c>
      <c r="G26" s="231">
        <v>5.0000000000000002E-5</v>
      </c>
      <c r="H26" s="254">
        <v>4.5100000000000001E-4</v>
      </c>
      <c r="I26" s="229"/>
      <c r="J26" s="229"/>
      <c r="K26" s="229"/>
      <c r="L26" s="233"/>
      <c r="M26" s="255">
        <v>8.3800000000000003E-3</v>
      </c>
      <c r="N26" s="229"/>
      <c r="O26" s="229"/>
      <c r="P26" s="229"/>
      <c r="Q26" s="233"/>
      <c r="R26" s="258">
        <v>1.3599999999999999E-2</v>
      </c>
      <c r="S26" s="229"/>
      <c r="T26" s="229"/>
      <c r="U26" s="229"/>
      <c r="V26" s="233"/>
      <c r="W26" s="258">
        <v>1.37E-2</v>
      </c>
      <c r="X26" s="229"/>
      <c r="Y26" s="229"/>
      <c r="Z26" s="229" t="s">
        <v>233</v>
      </c>
      <c r="AA26" s="233"/>
      <c r="AB26" s="510"/>
      <c r="AC26" s="511"/>
      <c r="AD26" s="511"/>
      <c r="AE26" s="511"/>
      <c r="AF26" s="512"/>
      <c r="AG26" s="305"/>
      <c r="AH26" s="298"/>
      <c r="AI26" s="298"/>
      <c r="AJ26" s="298"/>
      <c r="AK26" s="299"/>
      <c r="AL26" s="510"/>
      <c r="AM26" s="511"/>
      <c r="AN26" s="511"/>
      <c r="AO26" s="511"/>
      <c r="AP26" s="512"/>
      <c r="AU26" s="77" t="s">
        <v>46</v>
      </c>
    </row>
    <row r="27" spans="1:47" s="214" customFormat="1" x14ac:dyDescent="0.25">
      <c r="A27" s="228" t="s">
        <v>47</v>
      </c>
      <c r="B27" s="222" t="s">
        <v>24</v>
      </c>
      <c r="C27" s="229"/>
      <c r="D27" s="229"/>
      <c r="E27" s="325">
        <v>5.3100000000000001E-2</v>
      </c>
      <c r="F27" s="239">
        <v>2</v>
      </c>
      <c r="G27" s="231">
        <v>1</v>
      </c>
      <c r="H27" s="257">
        <v>6.3E-3</v>
      </c>
      <c r="I27" s="229"/>
      <c r="J27" s="229"/>
      <c r="K27" s="229"/>
      <c r="L27" s="233"/>
      <c r="M27" s="258">
        <v>4.3200000000000002E-2</v>
      </c>
      <c r="N27" s="229"/>
      <c r="O27" s="229"/>
      <c r="P27" s="229"/>
      <c r="Q27" s="233"/>
      <c r="R27" s="260">
        <v>0.11</v>
      </c>
      <c r="S27" s="229"/>
      <c r="T27" s="229"/>
      <c r="U27" s="229"/>
      <c r="V27" s="233"/>
      <c r="W27" s="259">
        <v>0.57699999999999996</v>
      </c>
      <c r="X27" s="229"/>
      <c r="Y27" s="229"/>
      <c r="Z27" s="229" t="s">
        <v>233</v>
      </c>
      <c r="AA27" s="233"/>
      <c r="AB27" s="306"/>
      <c r="AC27" s="298"/>
      <c r="AD27" s="298"/>
      <c r="AE27" s="298"/>
      <c r="AF27" s="299"/>
      <c r="AG27" s="306"/>
      <c r="AH27" s="298"/>
      <c r="AI27" s="298"/>
      <c r="AJ27" s="298"/>
      <c r="AK27" s="299"/>
      <c r="AL27" s="306"/>
      <c r="AM27" s="298"/>
      <c r="AN27" s="298"/>
      <c r="AO27" s="298"/>
      <c r="AP27" s="299"/>
      <c r="AU27" s="77" t="s">
        <v>47</v>
      </c>
    </row>
    <row r="28" spans="1:47" s="214" customFormat="1" x14ac:dyDescent="0.25">
      <c r="A28" s="228" t="s">
        <v>48</v>
      </c>
      <c r="B28" s="222" t="s">
        <v>24</v>
      </c>
      <c r="C28" s="229"/>
      <c r="D28" s="229"/>
      <c r="E28" s="325">
        <v>4.1000000000000003E-3</v>
      </c>
      <c r="F28" s="239">
        <v>4.0000000000000001E-3</v>
      </c>
      <c r="G28" s="231">
        <v>4.0000000000000001E-3</v>
      </c>
      <c r="H28" s="257">
        <v>2.9999999999999997E-4</v>
      </c>
      <c r="I28" s="229"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306"/>
      <c r="AC28" s="298"/>
      <c r="AD28" s="298"/>
      <c r="AE28" s="298"/>
      <c r="AF28" s="299"/>
      <c r="AG28" s="306"/>
      <c r="AH28" s="298"/>
      <c r="AI28" s="298"/>
      <c r="AJ28" s="298"/>
      <c r="AK28" s="299"/>
      <c r="AL28" s="306"/>
      <c r="AM28" s="298"/>
      <c r="AN28" s="298"/>
      <c r="AO28" s="298"/>
      <c r="AP28" s="299"/>
      <c r="AU28" s="77" t="s">
        <v>48</v>
      </c>
    </row>
    <row r="29" spans="1:47" s="214" customFormat="1" x14ac:dyDescent="0.25">
      <c r="A29" s="228" t="s">
        <v>49</v>
      </c>
      <c r="B29" s="222" t="s">
        <v>24</v>
      </c>
      <c r="C29" s="229"/>
      <c r="D29" s="229"/>
      <c r="E29" s="325">
        <v>5.0000000000000001E-4</v>
      </c>
      <c r="F29" s="230">
        <v>5.0000000000000001E-3</v>
      </c>
      <c r="G29" s="231">
        <v>5.0000000000000001E-3</v>
      </c>
      <c r="H29" s="254">
        <v>2.5000000000000001E-5</v>
      </c>
      <c r="I29" s="229" t="s">
        <v>25</v>
      </c>
      <c r="J29" s="229"/>
      <c r="K29" s="229"/>
      <c r="L29" s="233"/>
      <c r="M29" s="256">
        <v>2.5000000000000001E-5</v>
      </c>
      <c r="N29" s="223" t="s">
        <v>25</v>
      </c>
      <c r="O29" s="229"/>
      <c r="P29" s="229"/>
      <c r="Q29" s="233"/>
      <c r="R29" s="255">
        <v>6.9999999999999994E-5</v>
      </c>
      <c r="S29" s="223"/>
      <c r="T29" s="229"/>
      <c r="U29" s="229"/>
      <c r="V29" s="233"/>
      <c r="W29" s="256">
        <v>2.5000000000000001E-5</v>
      </c>
      <c r="X29" s="223" t="s">
        <v>25</v>
      </c>
      <c r="Y29" s="229"/>
      <c r="Z29" s="229"/>
      <c r="AA29" s="233"/>
      <c r="AB29" s="305"/>
      <c r="AC29" s="298"/>
      <c r="AD29" s="298"/>
      <c r="AE29" s="298"/>
      <c r="AF29" s="299"/>
      <c r="AG29" s="307"/>
      <c r="AH29" s="298"/>
      <c r="AI29" s="298"/>
      <c r="AJ29" s="298"/>
      <c r="AK29" s="299"/>
      <c r="AL29" s="305"/>
      <c r="AM29" s="298"/>
      <c r="AN29" s="298"/>
      <c r="AO29" s="298"/>
      <c r="AP29" s="299"/>
      <c r="AU29" s="77" t="s">
        <v>49</v>
      </c>
    </row>
    <row r="30" spans="1:47" s="214" customFormat="1" x14ac:dyDescent="0.25">
      <c r="A30" s="228" t="s">
        <v>50</v>
      </c>
      <c r="B30" s="222" t="s">
        <v>24</v>
      </c>
      <c r="C30" s="229"/>
      <c r="D30" s="229"/>
      <c r="E30" s="325">
        <v>4.3E-3</v>
      </c>
      <c r="F30" s="239">
        <v>0.1</v>
      </c>
      <c r="G30" s="345">
        <v>0.05</v>
      </c>
      <c r="H30" s="259">
        <v>5.0000000000000001E-3</v>
      </c>
      <c r="I30" s="229" t="s">
        <v>25</v>
      </c>
      <c r="J30" s="229"/>
      <c r="K30" s="229"/>
      <c r="L30" s="233"/>
      <c r="M30" s="259">
        <v>5.0000000000000001E-3</v>
      </c>
      <c r="N30" s="223"/>
      <c r="O30" s="229"/>
      <c r="P30" s="229"/>
      <c r="Q30" s="233"/>
      <c r="R30" s="259">
        <v>5.0000000000000001E-3</v>
      </c>
      <c r="S30" s="223" t="s">
        <v>25</v>
      </c>
      <c r="T30" s="229"/>
      <c r="U30" s="229"/>
      <c r="V30" s="233"/>
      <c r="W30" s="259">
        <v>5.0000000000000001E-3</v>
      </c>
      <c r="X30" s="229" t="s">
        <v>25</v>
      </c>
      <c r="Y30" s="229"/>
      <c r="Z30" s="229"/>
      <c r="AA30" s="233"/>
      <c r="AB30" s="301"/>
      <c r="AC30" s="298"/>
      <c r="AD30" s="298"/>
      <c r="AE30" s="298"/>
      <c r="AF30" s="299"/>
      <c r="AG30" s="301"/>
      <c r="AH30" s="298"/>
      <c r="AI30" s="298"/>
      <c r="AJ30" s="298"/>
      <c r="AK30" s="299"/>
      <c r="AL30" s="301"/>
      <c r="AM30" s="298"/>
      <c r="AN30" s="298"/>
      <c r="AO30" s="298"/>
      <c r="AP30" s="299"/>
      <c r="AU30" s="77" t="s">
        <v>50</v>
      </c>
    </row>
    <row r="31" spans="1:47" s="214" customFormat="1" x14ac:dyDescent="0.25">
      <c r="A31" s="228" t="s">
        <v>51</v>
      </c>
      <c r="B31" s="222" t="s">
        <v>24</v>
      </c>
      <c r="C31" s="229"/>
      <c r="D31" s="229"/>
      <c r="E31" s="325">
        <v>6.0000000000000001E-3</v>
      </c>
      <c r="F31" s="239" t="s">
        <v>22</v>
      </c>
      <c r="G31" s="231" t="s">
        <v>22</v>
      </c>
      <c r="H31" s="232">
        <v>5.0000000000000001E-3</v>
      </c>
      <c r="I31" s="229" t="s">
        <v>25</v>
      </c>
      <c r="J31" s="229"/>
      <c r="K31" s="229"/>
      <c r="L31" s="233"/>
      <c r="M31" s="259">
        <v>5.0000000000000001E-3</v>
      </c>
      <c r="N31" s="223" t="s">
        <v>25</v>
      </c>
      <c r="O31" s="229"/>
      <c r="P31" s="229"/>
      <c r="Q31" s="233"/>
      <c r="R31" s="259">
        <v>5.0000000000000001E-3</v>
      </c>
      <c r="S31" s="229" t="s">
        <v>25</v>
      </c>
      <c r="T31" s="229"/>
      <c r="U31" s="229"/>
      <c r="V31" s="233"/>
      <c r="W31" s="259">
        <v>5.0000000000000001E-3</v>
      </c>
      <c r="X31" s="223" t="s">
        <v>25</v>
      </c>
      <c r="Y31" s="229"/>
      <c r="Z31" s="229"/>
      <c r="AA31" s="233"/>
      <c r="AB31" s="301"/>
      <c r="AC31" s="298"/>
      <c r="AD31" s="298"/>
      <c r="AE31" s="298"/>
      <c r="AF31" s="299"/>
      <c r="AG31" s="301"/>
      <c r="AH31" s="298"/>
      <c r="AI31" s="298"/>
      <c r="AJ31" s="298"/>
      <c r="AK31" s="299"/>
      <c r="AL31" s="301"/>
      <c r="AM31" s="298"/>
      <c r="AN31" s="298"/>
      <c r="AO31" s="298"/>
      <c r="AP31" s="299"/>
      <c r="AU31" s="77" t="s">
        <v>51</v>
      </c>
    </row>
    <row r="32" spans="1:47" s="214" customFormat="1" x14ac:dyDescent="0.25">
      <c r="A32" s="228" t="s">
        <v>52</v>
      </c>
      <c r="B32" s="222" t="s">
        <v>24</v>
      </c>
      <c r="C32" s="229"/>
      <c r="D32" s="229"/>
      <c r="E32" s="325">
        <v>1.9E-2</v>
      </c>
      <c r="F32" s="239">
        <v>1.3</v>
      </c>
      <c r="G32" s="231">
        <v>1</v>
      </c>
      <c r="H32" s="232">
        <v>5.0000000000000001E-3</v>
      </c>
      <c r="I32" s="229" t="s">
        <v>25</v>
      </c>
      <c r="J32" s="229"/>
      <c r="K32" s="229"/>
      <c r="L32" s="233"/>
      <c r="M32" s="259">
        <v>5.0000000000000001E-3</v>
      </c>
      <c r="N32" s="229" t="s">
        <v>25</v>
      </c>
      <c r="O32" s="229"/>
      <c r="P32" s="229"/>
      <c r="Q32" s="233"/>
      <c r="R32" s="259">
        <v>5.0000000000000001E-3</v>
      </c>
      <c r="S32" s="229" t="s">
        <v>25</v>
      </c>
      <c r="T32" s="229"/>
      <c r="U32" s="229"/>
      <c r="V32" s="233"/>
      <c r="W32" s="259">
        <v>5.0000000000000001E-3</v>
      </c>
      <c r="X32" s="223" t="s">
        <v>25</v>
      </c>
      <c r="Y32" s="229"/>
      <c r="Z32" s="229"/>
      <c r="AA32" s="233"/>
      <c r="AB32" s="301"/>
      <c r="AC32" s="298"/>
      <c r="AD32" s="298"/>
      <c r="AE32" s="298"/>
      <c r="AF32" s="299"/>
      <c r="AG32" s="301"/>
      <c r="AH32" s="298"/>
      <c r="AI32" s="298"/>
      <c r="AJ32" s="298"/>
      <c r="AK32" s="299"/>
      <c r="AL32" s="301"/>
      <c r="AM32" s="298"/>
      <c r="AN32" s="298"/>
      <c r="AO32" s="298"/>
      <c r="AP32" s="299"/>
      <c r="AU32" s="77" t="s">
        <v>52</v>
      </c>
    </row>
    <row r="33" spans="1:47" s="214" customFormat="1" x14ac:dyDescent="0.25">
      <c r="A33" s="228" t="s">
        <v>53</v>
      </c>
      <c r="B33" s="222" t="s">
        <v>24</v>
      </c>
      <c r="C33" s="229"/>
      <c r="D33" s="229"/>
      <c r="E33" s="325">
        <v>0.28399999999999997</v>
      </c>
      <c r="F33" s="239">
        <v>0.3</v>
      </c>
      <c r="G33" s="231">
        <v>0.3</v>
      </c>
      <c r="H33" s="232">
        <v>5.0000000000000001E-3</v>
      </c>
      <c r="I33" s="229" t="s">
        <v>25</v>
      </c>
      <c r="J33" s="229"/>
      <c r="K33" s="229"/>
      <c r="L33" s="233"/>
      <c r="M33" s="296">
        <v>13.8</v>
      </c>
      <c r="N33" s="229"/>
      <c r="O33" s="229"/>
      <c r="P33" s="229" t="s">
        <v>233</v>
      </c>
      <c r="Q33" s="233"/>
      <c r="R33" s="260">
        <v>9.75</v>
      </c>
      <c r="S33" s="229"/>
      <c r="T33" s="229"/>
      <c r="U33" s="229" t="s">
        <v>233</v>
      </c>
      <c r="V33" s="233"/>
      <c r="W33" s="260">
        <v>1.86</v>
      </c>
      <c r="X33" s="229"/>
      <c r="Y33" s="229"/>
      <c r="Z33" s="229" t="s">
        <v>233</v>
      </c>
      <c r="AA33" s="233"/>
      <c r="AB33" s="301"/>
      <c r="AC33" s="298"/>
      <c r="AD33" s="298"/>
      <c r="AE33" s="298"/>
      <c r="AF33" s="299"/>
      <c r="AG33" s="301"/>
      <c r="AH33" s="298"/>
      <c r="AI33" s="298"/>
      <c r="AJ33" s="298"/>
      <c r="AK33" s="299"/>
      <c r="AL33" s="301"/>
      <c r="AM33" s="298"/>
      <c r="AN33" s="298"/>
      <c r="AO33" s="298"/>
      <c r="AP33" s="299"/>
      <c r="AU33" s="77" t="s">
        <v>53</v>
      </c>
    </row>
    <row r="34" spans="1:47" s="214" customFormat="1" x14ac:dyDescent="0.25">
      <c r="A34" s="228" t="s">
        <v>54</v>
      </c>
      <c r="B34" s="222" t="s">
        <v>24</v>
      </c>
      <c r="C34" s="229"/>
      <c r="D34" s="229"/>
      <c r="E34" s="325">
        <v>4.7000000000000002E-3</v>
      </c>
      <c r="F34" s="239">
        <v>1.4999999999999999E-2</v>
      </c>
      <c r="G34" s="231">
        <v>0.05</v>
      </c>
      <c r="H34" s="261">
        <v>5.0000000000000002E-5</v>
      </c>
      <c r="I34" s="229" t="s">
        <v>25</v>
      </c>
      <c r="J34" s="229"/>
      <c r="K34" s="229"/>
      <c r="L34" s="233"/>
      <c r="M34" s="255">
        <v>5.0000000000000002E-5</v>
      </c>
      <c r="N34" s="223" t="s">
        <v>25</v>
      </c>
      <c r="O34" s="229"/>
      <c r="P34" s="229"/>
      <c r="Q34" s="233"/>
      <c r="R34" s="255">
        <v>5.0000000000000002E-5</v>
      </c>
      <c r="S34" s="229" t="s">
        <v>25</v>
      </c>
      <c r="T34" s="229"/>
      <c r="U34" s="229"/>
      <c r="V34" s="233"/>
      <c r="W34" s="255">
        <v>5.0000000000000002E-5</v>
      </c>
      <c r="X34" s="223" t="s">
        <v>25</v>
      </c>
      <c r="Y34" s="229"/>
      <c r="Z34" s="229"/>
      <c r="AA34" s="233"/>
      <c r="AB34" s="307"/>
      <c r="AC34" s="298"/>
      <c r="AD34" s="298"/>
      <c r="AE34" s="298"/>
      <c r="AF34" s="299"/>
      <c r="AG34" s="305"/>
      <c r="AH34" s="298"/>
      <c r="AI34" s="298"/>
      <c r="AJ34" s="298"/>
      <c r="AK34" s="299"/>
      <c r="AL34" s="305"/>
      <c r="AM34" s="298"/>
      <c r="AN34" s="298"/>
      <c r="AO34" s="298"/>
      <c r="AP34" s="299"/>
      <c r="AU34" s="77" t="s">
        <v>54</v>
      </c>
    </row>
    <row r="35" spans="1:47" s="214" customFormat="1" x14ac:dyDescent="0.25">
      <c r="A35" s="228" t="s">
        <v>55</v>
      </c>
      <c r="B35" s="222" t="s">
        <v>24</v>
      </c>
      <c r="C35" s="229"/>
      <c r="D35" s="229"/>
      <c r="E35" s="325">
        <v>3.6400000000000002E-2</v>
      </c>
      <c r="F35" s="239">
        <v>0.05</v>
      </c>
      <c r="G35" s="231">
        <v>0.05</v>
      </c>
      <c r="H35" s="257">
        <v>9.2100000000000001E-2</v>
      </c>
      <c r="I35" s="229"/>
      <c r="J35" s="229"/>
      <c r="K35" s="229" t="s">
        <v>233</v>
      </c>
      <c r="L35" s="233"/>
      <c r="M35" s="259">
        <v>2.7850000000000001</v>
      </c>
      <c r="N35" s="229"/>
      <c r="O35" s="229"/>
      <c r="P35" s="229"/>
      <c r="Q35" s="233"/>
      <c r="R35" s="259">
        <v>4.1159999999999997</v>
      </c>
      <c r="S35" s="229"/>
      <c r="T35" s="229"/>
      <c r="U35" s="229"/>
      <c r="V35" s="233"/>
      <c r="W35" s="259">
        <v>4.2409999999999997</v>
      </c>
      <c r="X35" s="229"/>
      <c r="Y35" s="229"/>
      <c r="Z35" s="229" t="s">
        <v>15</v>
      </c>
      <c r="AA35" s="233"/>
      <c r="AB35" s="306"/>
      <c r="AC35" s="298"/>
      <c r="AD35" s="298"/>
      <c r="AE35" s="298"/>
      <c r="AF35" s="299"/>
      <c r="AG35" s="306"/>
      <c r="AH35" s="298"/>
      <c r="AI35" s="298"/>
      <c r="AJ35" s="298"/>
      <c r="AK35" s="299"/>
      <c r="AL35" s="306"/>
      <c r="AM35" s="298"/>
      <c r="AN35" s="298"/>
      <c r="AO35" s="298"/>
      <c r="AP35" s="299"/>
      <c r="AU35" s="77" t="s">
        <v>55</v>
      </c>
    </row>
    <row r="36" spans="1:47" s="214" customFormat="1" x14ac:dyDescent="0.25">
      <c r="A36" s="228" t="s">
        <v>56</v>
      </c>
      <c r="B36" s="222" t="s">
        <v>24</v>
      </c>
      <c r="C36" s="229"/>
      <c r="D36" s="229"/>
      <c r="E36" s="325">
        <v>1.0999999999999999E-2</v>
      </c>
      <c r="F36" s="239" t="s">
        <v>22</v>
      </c>
      <c r="G36" s="231">
        <v>0.1</v>
      </c>
      <c r="H36" s="232">
        <v>2E-3</v>
      </c>
      <c r="I36" s="229" t="s">
        <v>25</v>
      </c>
      <c r="J36" s="229"/>
      <c r="K36" s="229"/>
      <c r="L36" s="233"/>
      <c r="M36" s="259">
        <v>4.0000000000000001E-3</v>
      </c>
      <c r="N36" s="223"/>
      <c r="O36" s="229"/>
      <c r="P36" s="229"/>
      <c r="Q36" s="233"/>
      <c r="R36" s="259">
        <v>4.0000000000000001E-3</v>
      </c>
      <c r="S36" s="223"/>
      <c r="T36" s="229"/>
      <c r="U36" s="229"/>
      <c r="V36" s="233"/>
      <c r="W36" s="259">
        <v>2E-3</v>
      </c>
      <c r="X36" s="223" t="s">
        <v>25</v>
      </c>
      <c r="Y36" s="229"/>
      <c r="Z36" s="229"/>
      <c r="AA36" s="233"/>
      <c r="AB36" s="301"/>
      <c r="AC36" s="298"/>
      <c r="AD36" s="298"/>
      <c r="AE36" s="298"/>
      <c r="AF36" s="299"/>
      <c r="AG36" s="301"/>
      <c r="AH36" s="298"/>
      <c r="AI36" s="298"/>
      <c r="AJ36" s="298"/>
      <c r="AK36" s="299"/>
      <c r="AL36" s="301"/>
      <c r="AM36" s="298"/>
      <c r="AN36" s="298"/>
      <c r="AO36" s="298"/>
      <c r="AP36" s="299"/>
      <c r="AU36" s="77" t="s">
        <v>56</v>
      </c>
    </row>
    <row r="37" spans="1:47" s="214" customFormat="1" x14ac:dyDescent="0.25">
      <c r="A37" s="228" t="s">
        <v>57</v>
      </c>
      <c r="B37" s="222" t="s">
        <v>24</v>
      </c>
      <c r="C37" s="229"/>
      <c r="D37" s="229"/>
      <c r="E37" s="325">
        <v>1E-3</v>
      </c>
      <c r="F37" s="230">
        <v>0.05</v>
      </c>
      <c r="G37" s="231">
        <v>0.01</v>
      </c>
      <c r="H37" s="261">
        <v>2.5000000000000001E-4</v>
      </c>
      <c r="I37" s="229" t="s">
        <v>25</v>
      </c>
      <c r="J37" s="229"/>
      <c r="K37" s="229"/>
      <c r="L37" s="233"/>
      <c r="M37" s="255">
        <v>9.7999999999999997E-4</v>
      </c>
      <c r="N37" s="223"/>
      <c r="O37" s="229"/>
      <c r="P37" s="229"/>
      <c r="Q37" s="233"/>
      <c r="R37" s="255">
        <v>3.8899999999999998E-3</v>
      </c>
      <c r="S37" s="229"/>
      <c r="T37" s="229"/>
      <c r="U37" s="229"/>
      <c r="V37" s="233"/>
      <c r="W37" s="255">
        <v>2.5600000000000002E-3</v>
      </c>
      <c r="X37" s="229"/>
      <c r="Y37" s="229"/>
      <c r="Z37" s="229"/>
      <c r="AA37" s="233"/>
      <c r="AB37" s="307"/>
      <c r="AC37" s="298"/>
      <c r="AD37" s="298"/>
      <c r="AE37" s="298"/>
      <c r="AF37" s="299"/>
      <c r="AG37" s="307"/>
      <c r="AH37" s="298"/>
      <c r="AI37" s="298"/>
      <c r="AJ37" s="298"/>
      <c r="AK37" s="299"/>
      <c r="AL37" s="307"/>
      <c r="AM37" s="298"/>
      <c r="AN37" s="298"/>
      <c r="AO37" s="298"/>
      <c r="AP37" s="299"/>
      <c r="AU37" s="77" t="s">
        <v>57</v>
      </c>
    </row>
    <row r="38" spans="1:47" s="214" customFormat="1" x14ac:dyDescent="0.25">
      <c r="A38" s="228" t="s">
        <v>58</v>
      </c>
      <c r="B38" s="222" t="s">
        <v>24</v>
      </c>
      <c r="C38" s="229"/>
      <c r="D38" s="229"/>
      <c r="E38" s="325">
        <v>8.9999999999999998E-4</v>
      </c>
      <c r="F38" s="239">
        <v>0.1</v>
      </c>
      <c r="G38" s="231">
        <v>0.05</v>
      </c>
      <c r="H38" s="261">
        <v>5.0000000000000002E-5</v>
      </c>
      <c r="I38" s="229" t="s">
        <v>25</v>
      </c>
      <c r="J38" s="229"/>
      <c r="K38" s="229"/>
      <c r="L38" s="233"/>
      <c r="M38" s="255">
        <v>5.0000000000000002E-5</v>
      </c>
      <c r="N38" s="223" t="s">
        <v>25</v>
      </c>
      <c r="O38" s="229"/>
      <c r="P38" s="229"/>
      <c r="Q38" s="233"/>
      <c r="R38" s="255">
        <v>5.0000000000000002E-5</v>
      </c>
      <c r="S38" s="223" t="s">
        <v>25</v>
      </c>
      <c r="T38" s="229"/>
      <c r="U38" s="229"/>
      <c r="V38" s="233"/>
      <c r="W38" s="255">
        <v>5.0000000000000002E-5</v>
      </c>
      <c r="X38" s="223" t="s">
        <v>25</v>
      </c>
      <c r="Y38" s="229"/>
      <c r="Z38" s="229"/>
      <c r="AA38" s="233"/>
      <c r="AB38" s="307"/>
      <c r="AC38" s="298"/>
      <c r="AD38" s="298"/>
      <c r="AE38" s="298"/>
      <c r="AF38" s="299"/>
      <c r="AG38" s="307"/>
      <c r="AH38" s="298"/>
      <c r="AI38" s="298"/>
      <c r="AJ38" s="298"/>
      <c r="AK38" s="299"/>
      <c r="AL38" s="307"/>
      <c r="AM38" s="298"/>
      <c r="AN38" s="298"/>
      <c r="AO38" s="298"/>
      <c r="AP38" s="299"/>
      <c r="AU38" s="77" t="s">
        <v>58</v>
      </c>
    </row>
    <row r="39" spans="1:47" s="214" customFormat="1" x14ac:dyDescent="0.25">
      <c r="A39" s="228" t="s">
        <v>59</v>
      </c>
      <c r="B39" s="222" t="s">
        <v>24</v>
      </c>
      <c r="C39" s="229"/>
      <c r="D39" s="229"/>
      <c r="E39" s="325">
        <v>1E-3</v>
      </c>
      <c r="F39" s="239">
        <v>2E-3</v>
      </c>
      <c r="G39" s="231">
        <v>2E-3</v>
      </c>
      <c r="H39" s="261">
        <v>1.0000000000000001E-5</v>
      </c>
      <c r="I39" s="229" t="s">
        <v>25</v>
      </c>
      <c r="J39" s="229"/>
      <c r="K39" s="229"/>
      <c r="L39" s="233"/>
      <c r="M39" s="255">
        <v>1.0000000000000001E-5</v>
      </c>
      <c r="N39" s="223" t="s">
        <v>25</v>
      </c>
      <c r="O39" s="229"/>
      <c r="P39" s="229"/>
      <c r="Q39" s="233"/>
      <c r="R39" s="256">
        <v>3.8999999999999999E-5</v>
      </c>
      <c r="S39" s="223"/>
      <c r="T39" s="229"/>
      <c r="U39" s="229"/>
      <c r="V39" s="233"/>
      <c r="W39" s="255">
        <v>1.0000000000000001E-5</v>
      </c>
      <c r="X39" s="223" t="s">
        <v>25</v>
      </c>
      <c r="Y39" s="229"/>
      <c r="Z39" s="229"/>
      <c r="AA39" s="233"/>
      <c r="AB39" s="307"/>
      <c r="AC39" s="298"/>
      <c r="AD39" s="298"/>
      <c r="AE39" s="298"/>
      <c r="AF39" s="299"/>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8.0000000000000002E-3</v>
      </c>
      <c r="F40" s="239" t="s">
        <v>22</v>
      </c>
      <c r="G40" s="231" t="s">
        <v>22</v>
      </c>
      <c r="H40" s="234">
        <v>0.01</v>
      </c>
      <c r="I40" s="229" t="s">
        <v>25</v>
      </c>
      <c r="J40" s="229"/>
      <c r="K40" s="229"/>
      <c r="L40" s="233"/>
      <c r="M40" s="234">
        <v>0.01</v>
      </c>
      <c r="N40" s="223" t="s">
        <v>25</v>
      </c>
      <c r="O40" s="229"/>
      <c r="P40" s="229"/>
      <c r="Q40" s="233"/>
      <c r="R40" s="234">
        <v>0.01</v>
      </c>
      <c r="S40" s="223" t="s">
        <v>25</v>
      </c>
      <c r="T40" s="229"/>
      <c r="U40" s="229"/>
      <c r="V40" s="233"/>
      <c r="W40" s="234">
        <v>0.01</v>
      </c>
      <c r="X40" s="223" t="s">
        <v>25</v>
      </c>
      <c r="Y40" s="229"/>
      <c r="Z40" s="229"/>
      <c r="AA40" s="233"/>
      <c r="AB40" s="300"/>
      <c r="AC40" s="298"/>
      <c r="AD40" s="298"/>
      <c r="AE40" s="298"/>
      <c r="AF40" s="299"/>
      <c r="AG40" s="300"/>
      <c r="AH40" s="298"/>
      <c r="AI40" s="298"/>
      <c r="AJ40" s="298"/>
      <c r="AK40" s="299"/>
      <c r="AL40" s="300"/>
      <c r="AM40" s="298"/>
      <c r="AN40" s="298"/>
      <c r="AO40" s="298"/>
      <c r="AP40" s="299"/>
      <c r="AU40" s="77" t="s">
        <v>60</v>
      </c>
    </row>
    <row r="41" spans="1:47" s="214" customFormat="1" ht="15.75" thickBot="1" x14ac:dyDescent="0.3">
      <c r="A41" s="243" t="s">
        <v>61</v>
      </c>
      <c r="B41" s="222" t="s">
        <v>24</v>
      </c>
      <c r="C41" s="244"/>
      <c r="D41" s="244"/>
      <c r="E41" s="328">
        <v>3.5999999999999997E-2</v>
      </c>
      <c r="F41" s="245">
        <v>5</v>
      </c>
      <c r="G41" s="246">
        <v>5</v>
      </c>
      <c r="H41" s="262">
        <v>2E-3</v>
      </c>
      <c r="I41" s="263" t="s">
        <v>25</v>
      </c>
      <c r="J41" s="263"/>
      <c r="K41" s="263"/>
      <c r="L41" s="264"/>
      <c r="M41" s="265">
        <v>2E-3</v>
      </c>
      <c r="N41" s="244" t="s">
        <v>25</v>
      </c>
      <c r="O41" s="244"/>
      <c r="P41" s="244"/>
      <c r="Q41" s="248"/>
      <c r="R41" s="265">
        <v>2E-3</v>
      </c>
      <c r="S41" s="229" t="s">
        <v>25</v>
      </c>
      <c r="T41" s="244"/>
      <c r="U41" s="244"/>
      <c r="V41" s="248"/>
      <c r="W41" s="265">
        <v>2E-3</v>
      </c>
      <c r="X41" s="244" t="s">
        <v>25</v>
      </c>
      <c r="Y41" s="244"/>
      <c r="Z41" s="244"/>
      <c r="AA41" s="248"/>
      <c r="AB41" s="308"/>
      <c r="AC41" s="303"/>
      <c r="AD41" s="303"/>
      <c r="AE41" s="303"/>
      <c r="AF41" s="30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507" t="s">
        <v>238</v>
      </c>
      <c r="AC43" s="508"/>
      <c r="AD43" s="508"/>
      <c r="AE43" s="508"/>
      <c r="AF43" s="509"/>
      <c r="AG43" s="504" t="s">
        <v>205</v>
      </c>
      <c r="AH43" s="505"/>
      <c r="AI43" s="505"/>
      <c r="AJ43" s="505"/>
      <c r="AK43" s="506"/>
      <c r="AL43" s="507" t="s">
        <v>238</v>
      </c>
      <c r="AM43" s="508"/>
      <c r="AN43" s="508"/>
      <c r="AO43" s="508"/>
      <c r="AP43" s="509"/>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510"/>
      <c r="AC44" s="511"/>
      <c r="AD44" s="511"/>
      <c r="AE44" s="511"/>
      <c r="AF44" s="512"/>
      <c r="AG44" s="305"/>
      <c r="AH44" s="298"/>
      <c r="AI44" s="298"/>
      <c r="AJ44" s="298"/>
      <c r="AK44" s="299"/>
      <c r="AL44" s="510"/>
      <c r="AM44" s="511"/>
      <c r="AN44" s="511"/>
      <c r="AO44" s="511"/>
      <c r="AP44" s="512"/>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309"/>
      <c r="AC45" s="298"/>
      <c r="AD45" s="310"/>
      <c r="AE45" s="310"/>
      <c r="AF45" s="311"/>
      <c r="AG45" s="306"/>
      <c r="AH45" s="298"/>
      <c r="AI45" s="298"/>
      <c r="AJ45" s="298"/>
      <c r="AK45" s="299"/>
      <c r="AL45" s="309"/>
      <c r="AM45" s="298"/>
      <c r="AN45" s="310"/>
      <c r="AO45" s="310"/>
      <c r="AP45" s="311"/>
      <c r="AR45" s="111" t="s">
        <v>67</v>
      </c>
      <c r="AT45" s="214"/>
    </row>
    <row r="46" spans="1:4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320"/>
      <c r="AC46" s="303"/>
      <c r="AD46" s="316"/>
      <c r="AE46" s="316"/>
      <c r="AF46" s="317"/>
      <c r="AG46" s="306"/>
      <c r="AH46" s="298"/>
      <c r="AI46" s="298"/>
      <c r="AJ46" s="298"/>
      <c r="AK46" s="299"/>
      <c r="AL46" s="320"/>
      <c r="AM46" s="303"/>
      <c r="AN46" s="316"/>
      <c r="AO46" s="316"/>
      <c r="AP46" s="317"/>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507" t="s">
        <v>238</v>
      </c>
      <c r="AC48" s="508"/>
      <c r="AD48" s="508"/>
      <c r="AE48" s="508"/>
      <c r="AF48" s="509"/>
      <c r="AG48" s="504" t="s">
        <v>205</v>
      </c>
      <c r="AH48" s="505"/>
      <c r="AI48" s="505"/>
      <c r="AJ48" s="505"/>
      <c r="AK48" s="506"/>
      <c r="AL48" s="507" t="s">
        <v>238</v>
      </c>
      <c r="AM48" s="508"/>
      <c r="AN48" s="508"/>
      <c r="AO48" s="508"/>
      <c r="AP48" s="509"/>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510"/>
      <c r="AC49" s="511"/>
      <c r="AD49" s="511"/>
      <c r="AE49" s="511"/>
      <c r="AF49" s="512"/>
      <c r="AG49" s="305"/>
      <c r="AH49" s="298"/>
      <c r="AI49" s="298"/>
      <c r="AJ49" s="298"/>
      <c r="AK49" s="299"/>
      <c r="AL49" s="510"/>
      <c r="AM49" s="511"/>
      <c r="AN49" s="511"/>
      <c r="AO49" s="511"/>
      <c r="AP49" s="512"/>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309"/>
      <c r="AC50" s="298"/>
      <c r="AD50" s="310"/>
      <c r="AE50" s="310"/>
      <c r="AF50" s="311"/>
      <c r="AG50" s="309"/>
      <c r="AH50" s="298"/>
      <c r="AI50" s="310"/>
      <c r="AJ50" s="310"/>
      <c r="AK50" s="311"/>
      <c r="AL50" s="309"/>
      <c r="AM50" s="298"/>
      <c r="AN50" s="310"/>
      <c r="AO50" s="310"/>
      <c r="AP50" s="311"/>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309"/>
      <c r="AC51" s="298"/>
      <c r="AD51" s="310"/>
      <c r="AE51" s="310"/>
      <c r="AF51" s="311"/>
      <c r="AG51" s="309"/>
      <c r="AH51" s="298"/>
      <c r="AI51" s="310"/>
      <c r="AJ51" s="310"/>
      <c r="AK51" s="311"/>
      <c r="AL51" s="309"/>
      <c r="AM51" s="298"/>
      <c r="AN51" s="310"/>
      <c r="AO51" s="310"/>
      <c r="AP51" s="311"/>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309"/>
      <c r="AC52" s="298"/>
      <c r="AD52" s="310"/>
      <c r="AE52" s="310"/>
      <c r="AF52" s="311"/>
      <c r="AG52" s="309"/>
      <c r="AH52" s="298"/>
      <c r="AI52" s="310"/>
      <c r="AJ52" s="310"/>
      <c r="AK52" s="311"/>
      <c r="AL52" s="309"/>
      <c r="AM52" s="298"/>
      <c r="AN52" s="310"/>
      <c r="AO52" s="310"/>
      <c r="AP52" s="311"/>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309"/>
      <c r="AC53" s="298"/>
      <c r="AD53" s="310"/>
      <c r="AE53" s="310"/>
      <c r="AF53" s="311"/>
      <c r="AG53" s="309"/>
      <c r="AH53" s="298"/>
      <c r="AI53" s="310"/>
      <c r="AJ53" s="310"/>
      <c r="AK53" s="311"/>
      <c r="AL53" s="309"/>
      <c r="AM53" s="298"/>
      <c r="AN53" s="310"/>
      <c r="AO53" s="310"/>
      <c r="AP53" s="311"/>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309"/>
      <c r="AC54" s="298"/>
      <c r="AD54" s="310"/>
      <c r="AE54" s="310"/>
      <c r="AF54" s="311"/>
      <c r="AG54" s="309"/>
      <c r="AH54" s="298"/>
      <c r="AI54" s="310"/>
      <c r="AJ54" s="310"/>
      <c r="AK54" s="311"/>
      <c r="AL54" s="309"/>
      <c r="AM54" s="298"/>
      <c r="AN54" s="310"/>
      <c r="AO54" s="310"/>
      <c r="AP54" s="311"/>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309"/>
      <c r="AC55" s="298"/>
      <c r="AD55" s="310"/>
      <c r="AE55" s="310"/>
      <c r="AF55" s="311"/>
      <c r="AG55" s="309"/>
      <c r="AH55" s="298"/>
      <c r="AI55" s="310"/>
      <c r="AJ55" s="310"/>
      <c r="AK55" s="311"/>
      <c r="AL55" s="309"/>
      <c r="AM55" s="298"/>
      <c r="AN55" s="310"/>
      <c r="AO55" s="310"/>
      <c r="AP55" s="311"/>
      <c r="AR55" s="123" t="s">
        <v>76</v>
      </c>
      <c r="AT55" s="214"/>
    </row>
    <row r="56" spans="1:4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309"/>
      <c r="AC56" s="298"/>
      <c r="AD56" s="310"/>
      <c r="AE56" s="310"/>
      <c r="AF56" s="311"/>
      <c r="AG56" s="309"/>
      <c r="AH56" s="298"/>
      <c r="AI56" s="310"/>
      <c r="AJ56" s="310"/>
      <c r="AK56" s="311"/>
      <c r="AL56" s="309"/>
      <c r="AM56" s="298"/>
      <c r="AN56" s="310"/>
      <c r="AO56" s="310"/>
      <c r="AP56" s="311"/>
      <c r="AR56" s="111" t="s">
        <v>77</v>
      </c>
      <c r="AT56" s="214"/>
    </row>
    <row r="57" spans="1:4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309"/>
      <c r="AC57" s="298"/>
      <c r="AD57" s="310"/>
      <c r="AE57" s="310"/>
      <c r="AF57" s="311"/>
      <c r="AG57" s="309"/>
      <c r="AH57" s="298"/>
      <c r="AI57" s="310"/>
      <c r="AJ57" s="310"/>
      <c r="AK57" s="311"/>
      <c r="AL57" s="309"/>
      <c r="AM57" s="298"/>
      <c r="AN57" s="310"/>
      <c r="AO57" s="310"/>
      <c r="AP57" s="311"/>
      <c r="AR57" s="111" t="s">
        <v>78</v>
      </c>
      <c r="AT57" s="214"/>
    </row>
    <row r="58" spans="1:4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309"/>
      <c r="AC58" s="298"/>
      <c r="AD58" s="310"/>
      <c r="AE58" s="310"/>
      <c r="AF58" s="311"/>
      <c r="AG58" s="309"/>
      <c r="AH58" s="298"/>
      <c r="AI58" s="310"/>
      <c r="AJ58" s="310"/>
      <c r="AK58" s="311"/>
      <c r="AL58" s="309"/>
      <c r="AM58" s="298"/>
      <c r="AN58" s="310"/>
      <c r="AO58" s="310"/>
      <c r="AP58" s="311"/>
      <c r="AR58" s="111" t="s">
        <v>79</v>
      </c>
      <c r="AT58" s="214"/>
    </row>
    <row r="59" spans="1:4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309"/>
      <c r="AC59" s="298"/>
      <c r="AD59" s="310"/>
      <c r="AE59" s="310"/>
      <c r="AF59" s="311"/>
      <c r="AG59" s="309"/>
      <c r="AH59" s="298"/>
      <c r="AI59" s="310"/>
      <c r="AJ59" s="310"/>
      <c r="AK59" s="311"/>
      <c r="AL59" s="309"/>
      <c r="AM59" s="298"/>
      <c r="AN59" s="310"/>
      <c r="AO59" s="310"/>
      <c r="AP59" s="311"/>
      <c r="AR59" s="111" t="s">
        <v>80</v>
      </c>
      <c r="AT59" s="214"/>
    </row>
    <row r="60" spans="1:4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347">
        <v>0.52</v>
      </c>
      <c r="S60" s="229"/>
      <c r="T60" s="267"/>
      <c r="U60" s="267"/>
      <c r="V60" s="273"/>
      <c r="W60" s="271">
        <v>1.03</v>
      </c>
      <c r="X60" s="229"/>
      <c r="Y60" s="267"/>
      <c r="Z60" s="267"/>
      <c r="AA60" s="273"/>
      <c r="AB60" s="309"/>
      <c r="AC60" s="298"/>
      <c r="AD60" s="310"/>
      <c r="AE60" s="310"/>
      <c r="AF60" s="311"/>
      <c r="AG60" s="309"/>
      <c r="AH60" s="298"/>
      <c r="AI60" s="310"/>
      <c r="AJ60" s="310"/>
      <c r="AK60" s="311"/>
      <c r="AL60" s="309"/>
      <c r="AM60" s="298"/>
      <c r="AN60" s="310"/>
      <c r="AO60" s="310"/>
      <c r="AP60" s="311"/>
      <c r="AR60" s="123" t="s">
        <v>81</v>
      </c>
      <c r="AT60" s="214"/>
    </row>
    <row r="61" spans="1:4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309"/>
      <c r="AC61" s="298"/>
      <c r="AD61" s="310"/>
      <c r="AE61" s="310"/>
      <c r="AF61" s="311"/>
      <c r="AG61" s="309"/>
      <c r="AH61" s="298"/>
      <c r="AI61" s="310"/>
      <c r="AJ61" s="310"/>
      <c r="AK61" s="311"/>
      <c r="AL61" s="309"/>
      <c r="AM61" s="298"/>
      <c r="AN61" s="310"/>
      <c r="AO61" s="310"/>
      <c r="AP61" s="311"/>
      <c r="AR61" s="111" t="s">
        <v>82</v>
      </c>
      <c r="AT61" s="214"/>
    </row>
    <row r="62" spans="1:4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309"/>
      <c r="AC62" s="298"/>
      <c r="AD62" s="310"/>
      <c r="AE62" s="310"/>
      <c r="AF62" s="311"/>
      <c r="AG62" s="309"/>
      <c r="AH62" s="298"/>
      <c r="AI62" s="310"/>
      <c r="AJ62" s="310"/>
      <c r="AK62" s="311"/>
      <c r="AL62" s="309"/>
      <c r="AM62" s="298"/>
      <c r="AN62" s="310"/>
      <c r="AO62" s="310"/>
      <c r="AP62" s="311"/>
      <c r="AR62" s="111" t="s">
        <v>83</v>
      </c>
      <c r="AT62" s="214"/>
    </row>
    <row r="63" spans="1:4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309"/>
      <c r="AC63" s="298"/>
      <c r="AD63" s="310"/>
      <c r="AE63" s="310"/>
      <c r="AF63" s="311"/>
      <c r="AG63" s="309"/>
      <c r="AH63" s="298"/>
      <c r="AI63" s="310"/>
      <c r="AJ63" s="310"/>
      <c r="AK63" s="311"/>
      <c r="AL63" s="309"/>
      <c r="AM63" s="298"/>
      <c r="AN63" s="310"/>
      <c r="AO63" s="310"/>
      <c r="AP63" s="311"/>
      <c r="AR63" s="111" t="s">
        <v>84</v>
      </c>
      <c r="AT63" s="214"/>
    </row>
    <row r="64" spans="1:4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309"/>
      <c r="AC64" s="298"/>
      <c r="AD64" s="310"/>
      <c r="AE64" s="310"/>
      <c r="AF64" s="311"/>
      <c r="AG64" s="309"/>
      <c r="AH64" s="298"/>
      <c r="AI64" s="310"/>
      <c r="AJ64" s="310"/>
      <c r="AK64" s="311"/>
      <c r="AL64" s="309"/>
      <c r="AM64" s="298"/>
      <c r="AN64" s="310"/>
      <c r="AO64" s="310"/>
      <c r="AP64" s="311"/>
      <c r="AR64" s="111" t="s">
        <v>85</v>
      </c>
      <c r="AT64" s="214"/>
    </row>
    <row r="65" spans="1:4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309"/>
      <c r="AC65" s="298"/>
      <c r="AD65" s="310"/>
      <c r="AE65" s="310"/>
      <c r="AF65" s="311"/>
      <c r="AG65" s="309"/>
      <c r="AH65" s="298"/>
      <c r="AI65" s="310"/>
      <c r="AJ65" s="310"/>
      <c r="AK65" s="311"/>
      <c r="AL65" s="309"/>
      <c r="AM65" s="298"/>
      <c r="AN65" s="310"/>
      <c r="AO65" s="310"/>
      <c r="AP65" s="311"/>
      <c r="AR65" s="111" t="s">
        <v>86</v>
      </c>
      <c r="AT65" s="214"/>
    </row>
    <row r="66" spans="1:4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309"/>
      <c r="AC66" s="298"/>
      <c r="AD66" s="310"/>
      <c r="AE66" s="310"/>
      <c r="AF66" s="311"/>
      <c r="AG66" s="309"/>
      <c r="AH66" s="298"/>
      <c r="AI66" s="310"/>
      <c r="AJ66" s="310"/>
      <c r="AK66" s="311"/>
      <c r="AL66" s="309"/>
      <c r="AM66" s="298"/>
      <c r="AN66" s="310"/>
      <c r="AO66" s="310"/>
      <c r="AP66" s="311"/>
      <c r="AR66" s="111" t="s">
        <v>87</v>
      </c>
      <c r="AT66" s="214"/>
    </row>
    <row r="67" spans="1:46" x14ac:dyDescent="0.25">
      <c r="A67" s="228" t="s">
        <v>88</v>
      </c>
      <c r="B67" s="222" t="s">
        <v>24</v>
      </c>
      <c r="C67" s="229"/>
      <c r="D67" s="229"/>
      <c r="E67" s="322">
        <v>1</v>
      </c>
      <c r="F67" s="239">
        <v>100</v>
      </c>
      <c r="G67" s="231" t="s">
        <v>22</v>
      </c>
      <c r="H67" s="278">
        <v>0.2</v>
      </c>
      <c r="I67" s="229" t="s">
        <v>25</v>
      </c>
      <c r="J67" s="267"/>
      <c r="K67" s="267"/>
      <c r="L67" s="273"/>
      <c r="M67" s="294">
        <v>1.47</v>
      </c>
      <c r="N67" s="229"/>
      <c r="O67" s="267"/>
      <c r="P67" s="267"/>
      <c r="Q67" s="273"/>
      <c r="R67" s="294">
        <v>1.37</v>
      </c>
      <c r="S67" s="229"/>
      <c r="T67" s="267"/>
      <c r="U67" s="267"/>
      <c r="V67" s="273"/>
      <c r="W67" s="294">
        <v>1.78</v>
      </c>
      <c r="X67" s="229"/>
      <c r="Y67" s="267"/>
      <c r="Z67" s="267" t="s">
        <v>233</v>
      </c>
      <c r="AA67" s="273"/>
      <c r="AB67" s="312"/>
      <c r="AC67" s="298"/>
      <c r="AD67" s="310"/>
      <c r="AE67" s="310"/>
      <c r="AF67" s="311"/>
      <c r="AG67" s="312"/>
      <c r="AH67" s="298"/>
      <c r="AI67" s="310"/>
      <c r="AJ67" s="310"/>
      <c r="AK67" s="311"/>
      <c r="AL67" s="312"/>
      <c r="AM67" s="298"/>
      <c r="AN67" s="310"/>
      <c r="AO67" s="310"/>
      <c r="AP67" s="311"/>
      <c r="AR67" s="111" t="s">
        <v>88</v>
      </c>
      <c r="AT67" s="214"/>
    </row>
    <row r="68" spans="1:4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312"/>
      <c r="AC68" s="298"/>
      <c r="AD68" s="310"/>
      <c r="AE68" s="310"/>
      <c r="AF68" s="311"/>
      <c r="AG68" s="312"/>
      <c r="AH68" s="298"/>
      <c r="AI68" s="310"/>
      <c r="AJ68" s="310"/>
      <c r="AK68" s="311"/>
      <c r="AL68" s="312"/>
      <c r="AM68" s="298"/>
      <c r="AN68" s="310"/>
      <c r="AO68" s="310"/>
      <c r="AP68" s="311"/>
      <c r="AR68" s="123" t="s">
        <v>89</v>
      </c>
      <c r="AT68" s="214"/>
    </row>
    <row r="69" spans="1:4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97"/>
      <c r="AC69" s="298"/>
      <c r="AD69" s="310"/>
      <c r="AE69" s="310"/>
      <c r="AF69" s="311"/>
      <c r="AG69" s="297"/>
      <c r="AH69" s="298"/>
      <c r="AI69" s="310"/>
      <c r="AJ69" s="310"/>
      <c r="AK69" s="311"/>
      <c r="AL69" s="297"/>
      <c r="AM69" s="298"/>
      <c r="AN69" s="310"/>
      <c r="AO69" s="310"/>
      <c r="AP69" s="311"/>
      <c r="AR69" s="111" t="s">
        <v>90</v>
      </c>
      <c r="AT69" s="214"/>
    </row>
    <row r="70" spans="1:46" x14ac:dyDescent="0.25">
      <c r="A70" s="228" t="s">
        <v>91</v>
      </c>
      <c r="B70" s="222" t="s">
        <v>24</v>
      </c>
      <c r="C70" s="229"/>
      <c r="D70" s="229"/>
      <c r="E70" s="329">
        <v>2.1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97"/>
      <c r="AC70" s="298"/>
      <c r="AD70" s="310"/>
      <c r="AE70" s="310"/>
      <c r="AF70" s="311"/>
      <c r="AG70" s="297"/>
      <c r="AH70" s="298"/>
      <c r="AI70" s="310"/>
      <c r="AJ70" s="310"/>
      <c r="AK70" s="311"/>
      <c r="AL70" s="297"/>
      <c r="AM70" s="298"/>
      <c r="AN70" s="310"/>
      <c r="AO70" s="310"/>
      <c r="AP70" s="311"/>
      <c r="AR70" s="111" t="s">
        <v>91</v>
      </c>
      <c r="AT70" s="214"/>
    </row>
    <row r="71" spans="1:4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97"/>
      <c r="AC71" s="298"/>
      <c r="AD71" s="310"/>
      <c r="AE71" s="310"/>
      <c r="AF71" s="311"/>
      <c r="AG71" s="297"/>
      <c r="AH71" s="298"/>
      <c r="AI71" s="310"/>
      <c r="AJ71" s="310"/>
      <c r="AK71" s="311"/>
      <c r="AL71" s="297"/>
      <c r="AM71" s="298"/>
      <c r="AN71" s="310"/>
      <c r="AO71" s="310"/>
      <c r="AP71" s="311"/>
      <c r="AR71" s="111" t="s">
        <v>92</v>
      </c>
      <c r="AT71" s="214"/>
    </row>
    <row r="72" spans="1:46" x14ac:dyDescent="0.25">
      <c r="A72" s="228" t="s">
        <v>93</v>
      </c>
      <c r="B72" s="222" t="s">
        <v>24</v>
      </c>
      <c r="C72" s="229"/>
      <c r="D72" s="229"/>
      <c r="E72" s="322">
        <v>1</v>
      </c>
      <c r="F72" s="239">
        <v>70</v>
      </c>
      <c r="G72" s="231" t="s">
        <v>22</v>
      </c>
      <c r="H72" s="237">
        <v>0.2</v>
      </c>
      <c r="I72" s="229" t="s">
        <v>25</v>
      </c>
      <c r="J72" s="267"/>
      <c r="K72" s="267"/>
      <c r="L72" s="273"/>
      <c r="M72" s="237">
        <v>0.2</v>
      </c>
      <c r="N72" s="229" t="s">
        <v>25</v>
      </c>
      <c r="O72" s="267"/>
      <c r="P72" s="267"/>
      <c r="Q72" s="273"/>
      <c r="R72" s="295">
        <v>0.38</v>
      </c>
      <c r="S72" s="229"/>
      <c r="T72" s="267"/>
      <c r="U72" s="267"/>
      <c r="V72" s="273"/>
      <c r="W72" s="295">
        <v>0.21</v>
      </c>
      <c r="X72" s="229"/>
      <c r="Y72" s="267"/>
      <c r="Z72" s="267"/>
      <c r="AA72" s="273"/>
      <c r="AB72" s="312"/>
      <c r="AC72" s="298"/>
      <c r="AD72" s="310"/>
      <c r="AE72" s="310"/>
      <c r="AF72" s="311"/>
      <c r="AG72" s="312"/>
      <c r="AH72" s="298"/>
      <c r="AI72" s="310"/>
      <c r="AJ72" s="310"/>
      <c r="AK72" s="311"/>
      <c r="AL72" s="312"/>
      <c r="AM72" s="298"/>
      <c r="AN72" s="310"/>
      <c r="AO72" s="310"/>
      <c r="AP72" s="311"/>
      <c r="AR72" s="123" t="s">
        <v>93</v>
      </c>
      <c r="AT72" s="214"/>
    </row>
    <row r="73" spans="1:46"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313"/>
      <c r="AC73" s="298"/>
      <c r="AD73" s="310"/>
      <c r="AE73" s="310"/>
      <c r="AF73" s="311"/>
      <c r="AG73" s="313"/>
      <c r="AH73" s="298"/>
      <c r="AI73" s="310"/>
      <c r="AJ73" s="310"/>
      <c r="AK73" s="311"/>
      <c r="AL73" s="313"/>
      <c r="AM73" s="298"/>
      <c r="AN73" s="310"/>
      <c r="AO73" s="310"/>
      <c r="AP73" s="311"/>
      <c r="AR73" s="123" t="s">
        <v>94</v>
      </c>
      <c r="AT73" s="214"/>
    </row>
    <row r="74" spans="1:4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300"/>
      <c r="AC74" s="298"/>
      <c r="AD74" s="310"/>
      <c r="AE74" s="310"/>
      <c r="AF74" s="311"/>
      <c r="AG74" s="300"/>
      <c r="AH74" s="298"/>
      <c r="AI74" s="310"/>
      <c r="AJ74" s="310"/>
      <c r="AK74" s="311"/>
      <c r="AL74" s="300"/>
      <c r="AM74" s="298"/>
      <c r="AN74" s="310"/>
      <c r="AO74" s="310"/>
      <c r="AP74" s="311"/>
      <c r="AR74" s="123" t="s">
        <v>95</v>
      </c>
      <c r="AT74" s="214"/>
    </row>
    <row r="75" spans="1:4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314"/>
      <c r="AC75" s="298"/>
      <c r="AD75" s="310"/>
      <c r="AE75" s="310"/>
      <c r="AF75" s="311"/>
      <c r="AG75" s="314"/>
      <c r="AH75" s="298"/>
      <c r="AI75" s="310"/>
      <c r="AJ75" s="310"/>
      <c r="AK75" s="311"/>
      <c r="AL75" s="314"/>
      <c r="AM75" s="298"/>
      <c r="AN75" s="310"/>
      <c r="AO75" s="310"/>
      <c r="AP75" s="311"/>
      <c r="AR75" s="111" t="s">
        <v>96</v>
      </c>
      <c r="AT75" s="214"/>
    </row>
    <row r="76" spans="1:4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97"/>
      <c r="AC76" s="298"/>
      <c r="AD76" s="310"/>
      <c r="AE76" s="310"/>
      <c r="AF76" s="311"/>
      <c r="AG76" s="297"/>
      <c r="AH76" s="298"/>
      <c r="AI76" s="310"/>
      <c r="AJ76" s="310"/>
      <c r="AK76" s="311"/>
      <c r="AL76" s="297"/>
      <c r="AM76" s="298"/>
      <c r="AN76" s="310"/>
      <c r="AO76" s="310"/>
      <c r="AP76" s="311"/>
      <c r="AR76" s="123" t="s">
        <v>97</v>
      </c>
      <c r="AT76" s="214"/>
    </row>
    <row r="77" spans="1:4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97"/>
      <c r="AC77" s="298"/>
      <c r="AD77" s="310"/>
      <c r="AE77" s="310"/>
      <c r="AF77" s="311"/>
      <c r="AG77" s="297"/>
      <c r="AH77" s="298"/>
      <c r="AI77" s="310"/>
      <c r="AJ77" s="310"/>
      <c r="AK77" s="311"/>
      <c r="AL77" s="297"/>
      <c r="AM77" s="298"/>
      <c r="AN77" s="310"/>
      <c r="AO77" s="310"/>
      <c r="AP77" s="311"/>
      <c r="AR77" s="123" t="s">
        <v>98</v>
      </c>
      <c r="AT77" s="214"/>
    </row>
    <row r="78" spans="1:4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97"/>
      <c r="AC78" s="298"/>
      <c r="AD78" s="310"/>
      <c r="AE78" s="310"/>
      <c r="AF78" s="311"/>
      <c r="AG78" s="297"/>
      <c r="AH78" s="298"/>
      <c r="AI78" s="310"/>
      <c r="AJ78" s="310"/>
      <c r="AK78" s="311"/>
      <c r="AL78" s="297"/>
      <c r="AM78" s="298"/>
      <c r="AN78" s="310"/>
      <c r="AO78" s="310"/>
      <c r="AP78" s="311"/>
      <c r="AR78" s="111" t="s">
        <v>99</v>
      </c>
      <c r="AT78" s="214"/>
    </row>
    <row r="79" spans="1:46" x14ac:dyDescent="0.25">
      <c r="A79" s="228" t="s">
        <v>100</v>
      </c>
      <c r="B79" s="222" t="s">
        <v>24</v>
      </c>
      <c r="C79" s="229"/>
      <c r="D79" s="229"/>
      <c r="E79" s="329">
        <v>1.2</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97"/>
      <c r="AC79" s="298"/>
      <c r="AD79" s="310"/>
      <c r="AE79" s="310"/>
      <c r="AF79" s="311"/>
      <c r="AG79" s="297"/>
      <c r="AH79" s="298"/>
      <c r="AI79" s="310"/>
      <c r="AJ79" s="310"/>
      <c r="AK79" s="311"/>
      <c r="AL79" s="297"/>
      <c r="AM79" s="298"/>
      <c r="AN79" s="310"/>
      <c r="AO79" s="310"/>
      <c r="AP79" s="311"/>
      <c r="AR79" s="123" t="s">
        <v>100</v>
      </c>
      <c r="AT79" s="214"/>
    </row>
    <row r="80" spans="1:4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97"/>
      <c r="AC80" s="298"/>
      <c r="AD80" s="310"/>
      <c r="AE80" s="310"/>
      <c r="AF80" s="311"/>
      <c r="AG80" s="297"/>
      <c r="AH80" s="298"/>
      <c r="AI80" s="310"/>
      <c r="AJ80" s="310"/>
      <c r="AK80" s="311"/>
      <c r="AL80" s="297"/>
      <c r="AM80" s="298"/>
      <c r="AN80" s="310"/>
      <c r="AO80" s="310"/>
      <c r="AP80" s="311"/>
      <c r="AR80" s="111" t="s">
        <v>101</v>
      </c>
      <c r="AT80" s="214"/>
    </row>
    <row r="81" spans="1:4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312"/>
      <c r="AC81" s="298"/>
      <c r="AD81" s="310"/>
      <c r="AE81" s="310"/>
      <c r="AF81" s="311"/>
      <c r="AG81" s="312"/>
      <c r="AH81" s="298"/>
      <c r="AI81" s="310"/>
      <c r="AJ81" s="310"/>
      <c r="AK81" s="311"/>
      <c r="AL81" s="312"/>
      <c r="AM81" s="298"/>
      <c r="AN81" s="310"/>
      <c r="AO81" s="310"/>
      <c r="AP81" s="311"/>
      <c r="AR81" s="111" t="s">
        <v>102</v>
      </c>
      <c r="AT81" s="214"/>
    </row>
    <row r="82" spans="1:46" x14ac:dyDescent="0.25">
      <c r="A82" s="228" t="s">
        <v>103</v>
      </c>
      <c r="B82" s="222" t="s">
        <v>24</v>
      </c>
      <c r="C82" s="229"/>
      <c r="D82" s="229"/>
      <c r="E82" s="322">
        <v>1.4</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97"/>
      <c r="AC82" s="298"/>
      <c r="AD82" s="310"/>
      <c r="AE82" s="310"/>
      <c r="AF82" s="311"/>
      <c r="AG82" s="297"/>
      <c r="AH82" s="298"/>
      <c r="AI82" s="310"/>
      <c r="AJ82" s="310"/>
      <c r="AK82" s="311"/>
      <c r="AL82" s="297"/>
      <c r="AM82" s="298"/>
      <c r="AN82" s="310"/>
      <c r="AO82" s="310"/>
      <c r="AP82" s="311"/>
      <c r="AR82" s="111" t="s">
        <v>103</v>
      </c>
      <c r="AT82" s="214"/>
    </row>
    <row r="83" spans="1:4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97"/>
      <c r="AC83" s="298"/>
      <c r="AD83" s="310"/>
      <c r="AE83" s="310"/>
      <c r="AF83" s="311"/>
      <c r="AG83" s="297"/>
      <c r="AH83" s="298"/>
      <c r="AI83" s="310"/>
      <c r="AJ83" s="310"/>
      <c r="AK83" s="311"/>
      <c r="AL83" s="297"/>
      <c r="AM83" s="298"/>
      <c r="AN83" s="310"/>
      <c r="AO83" s="310"/>
      <c r="AP83" s="311"/>
      <c r="AR83" s="123" t="s">
        <v>104</v>
      </c>
      <c r="AT83" s="214"/>
    </row>
    <row r="84" spans="1:4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312"/>
      <c r="AC84" s="298"/>
      <c r="AD84" s="310"/>
      <c r="AE84" s="310"/>
      <c r="AF84" s="311"/>
      <c r="AG84" s="312"/>
      <c r="AH84" s="298"/>
      <c r="AI84" s="310"/>
      <c r="AJ84" s="310"/>
      <c r="AK84" s="311"/>
      <c r="AL84" s="312"/>
      <c r="AM84" s="298"/>
      <c r="AN84" s="310"/>
      <c r="AO84" s="310"/>
      <c r="AP84" s="311"/>
      <c r="AR84" s="123" t="s">
        <v>105</v>
      </c>
      <c r="AT84" s="214"/>
    </row>
    <row r="85" spans="1:46" x14ac:dyDescent="0.25">
      <c r="A85" s="228" t="s">
        <v>106</v>
      </c>
      <c r="B85" s="222" t="s">
        <v>24</v>
      </c>
      <c r="C85" s="229"/>
      <c r="D85" s="229"/>
      <c r="E85" s="322">
        <v>5</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97"/>
      <c r="AC85" s="298"/>
      <c r="AD85" s="310"/>
      <c r="AE85" s="310"/>
      <c r="AF85" s="311"/>
      <c r="AG85" s="297"/>
      <c r="AH85" s="298"/>
      <c r="AI85" s="310"/>
      <c r="AJ85" s="310"/>
      <c r="AK85" s="311"/>
      <c r="AL85" s="297"/>
      <c r="AM85" s="298"/>
      <c r="AN85" s="310"/>
      <c r="AO85" s="310"/>
      <c r="AP85" s="311"/>
      <c r="AR85" s="123" t="s">
        <v>106</v>
      </c>
      <c r="AT85" s="214"/>
    </row>
    <row r="86" spans="1:4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97"/>
      <c r="AC86" s="298"/>
      <c r="AD86" s="310"/>
      <c r="AE86" s="310"/>
      <c r="AF86" s="311"/>
      <c r="AG86" s="297"/>
      <c r="AH86" s="298"/>
      <c r="AI86" s="310"/>
      <c r="AJ86" s="310"/>
      <c r="AK86" s="311"/>
      <c r="AL86" s="297"/>
      <c r="AM86" s="298"/>
      <c r="AN86" s="310"/>
      <c r="AO86" s="310"/>
      <c r="AP86" s="311"/>
      <c r="AR86" s="123" t="s">
        <v>107</v>
      </c>
      <c r="AT86" s="214"/>
    </row>
    <row r="87" spans="1:4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97"/>
      <c r="AC87" s="298"/>
      <c r="AD87" s="310"/>
      <c r="AE87" s="310"/>
      <c r="AF87" s="311"/>
      <c r="AG87" s="297"/>
      <c r="AH87" s="298"/>
      <c r="AI87" s="310"/>
      <c r="AJ87" s="310"/>
      <c r="AK87" s="311"/>
      <c r="AL87" s="297"/>
      <c r="AM87" s="298"/>
      <c r="AN87" s="310"/>
      <c r="AO87" s="310"/>
      <c r="AP87" s="311"/>
      <c r="AR87" s="111" t="s">
        <v>108</v>
      </c>
      <c r="AT87" s="214"/>
    </row>
    <row r="88" spans="1:4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97"/>
      <c r="AC88" s="298"/>
      <c r="AD88" s="310"/>
      <c r="AE88" s="310"/>
      <c r="AF88" s="311"/>
      <c r="AG88" s="297"/>
      <c r="AH88" s="298"/>
      <c r="AI88" s="310"/>
      <c r="AJ88" s="310"/>
      <c r="AK88" s="311"/>
      <c r="AL88" s="297"/>
      <c r="AM88" s="298"/>
      <c r="AN88" s="310"/>
      <c r="AO88" s="310"/>
      <c r="AP88" s="311"/>
      <c r="AR88" s="111" t="s">
        <v>109</v>
      </c>
      <c r="AT88" s="214"/>
    </row>
    <row r="89" spans="1:46" ht="15.75" thickBot="1" x14ac:dyDescent="0.3">
      <c r="A89" s="268" t="s">
        <v>110</v>
      </c>
      <c r="B89" s="275" t="s">
        <v>24</v>
      </c>
      <c r="C89" s="263"/>
      <c r="D89" s="263"/>
      <c r="E89" s="323">
        <v>0.2</v>
      </c>
      <c r="F89" s="281">
        <v>2</v>
      </c>
      <c r="G89" s="282">
        <v>0.02</v>
      </c>
      <c r="H89" s="283">
        <v>0.01</v>
      </c>
      <c r="I89" s="263" t="s">
        <v>25</v>
      </c>
      <c r="J89" s="275"/>
      <c r="K89" s="275"/>
      <c r="L89" s="276"/>
      <c r="M89" s="283">
        <v>0.16</v>
      </c>
      <c r="N89" s="263"/>
      <c r="O89" s="275"/>
      <c r="P89" s="275"/>
      <c r="Q89" s="276"/>
      <c r="R89" s="283">
        <v>1.3</v>
      </c>
      <c r="S89" s="263"/>
      <c r="T89" s="275"/>
      <c r="U89" s="275"/>
      <c r="V89" s="276"/>
      <c r="W89" s="283">
        <v>0.25</v>
      </c>
      <c r="X89" s="263"/>
      <c r="Y89" s="275"/>
      <c r="Z89" s="275"/>
      <c r="AA89" s="276"/>
      <c r="AB89" s="315"/>
      <c r="AC89" s="303"/>
      <c r="AD89" s="316"/>
      <c r="AE89" s="316"/>
      <c r="AF89" s="317"/>
      <c r="AG89" s="315"/>
      <c r="AH89" s="303"/>
      <c r="AI89" s="316"/>
      <c r="AJ89" s="316"/>
      <c r="AK89" s="317"/>
      <c r="AL89" s="315"/>
      <c r="AM89" s="303"/>
      <c r="AN89" s="316"/>
      <c r="AO89" s="316"/>
      <c r="AP89" s="317"/>
      <c r="AR89" s="130" t="s">
        <v>110</v>
      </c>
      <c r="AT89" s="214"/>
    </row>
    <row r="90" spans="1:4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6" ht="12.95" customHeight="1" x14ac:dyDescent="0.25">
      <c r="A93" s="139" t="s">
        <v>199</v>
      </c>
      <c r="B93" s="285"/>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6" ht="12.95" customHeight="1" x14ac:dyDescent="0.25">
      <c r="A94" s="139" t="s">
        <v>200</v>
      </c>
      <c r="B94" s="285"/>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6"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6" x14ac:dyDescent="0.25">
      <c r="A96" s="139"/>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266"/>
      <c r="AQ1048558"/>
      <c r="AR1048558"/>
      <c r="AS1048558"/>
      <c r="AT1048558"/>
      <c r="AU1048558"/>
      <c r="AV1048558"/>
      <c r="AW1048558"/>
      <c r="AX1048558"/>
      <c r="AY1048558"/>
      <c r="AZ1048558"/>
      <c r="BA1048558"/>
      <c r="BB1048558"/>
      <c r="BC1048558"/>
      <c r="BD1048558"/>
    </row>
  </sheetData>
  <mergeCells count="33">
    <mergeCell ref="A7:AP7"/>
    <mergeCell ref="AG8:AK8"/>
    <mergeCell ref="A24:AP24"/>
    <mergeCell ref="AG25:AK25"/>
    <mergeCell ref="AB5:AF5"/>
    <mergeCell ref="AB8:AF9"/>
    <mergeCell ref="AB25:AF26"/>
    <mergeCell ref="A1:AP1"/>
    <mergeCell ref="A2:AP2"/>
    <mergeCell ref="B4:B6"/>
    <mergeCell ref="C4:C6"/>
    <mergeCell ref="D4:D6"/>
    <mergeCell ref="E4:E6"/>
    <mergeCell ref="F4:F6"/>
    <mergeCell ref="G4:G6"/>
    <mergeCell ref="H4:AF4"/>
    <mergeCell ref="AG4:AP4"/>
    <mergeCell ref="AL5:AP5"/>
    <mergeCell ref="H5:L5"/>
    <mergeCell ref="M5:Q5"/>
    <mergeCell ref="R5:V5"/>
    <mergeCell ref="W5:AA5"/>
    <mergeCell ref="AG5:AK5"/>
    <mergeCell ref="AB43:AF44"/>
    <mergeCell ref="AB48:AF49"/>
    <mergeCell ref="AL8:AP9"/>
    <mergeCell ref="AL25:AP26"/>
    <mergeCell ref="AL43:AP44"/>
    <mergeCell ref="AL48:AP49"/>
    <mergeCell ref="AG43:AK43"/>
    <mergeCell ref="A47:AP47"/>
    <mergeCell ref="AG48:AK48"/>
    <mergeCell ref="A42:AP42"/>
  </mergeCells>
  <conditionalFormatting sqref="W18 R18 M18">
    <cfRule type="cellIs" dxfId="16310" priority="546" operator="lessThan">
      <formula>$AS$18</formula>
    </cfRule>
    <cfRule type="cellIs" dxfId="16309" priority="547" operator="greaterThan">
      <formula>$AT$18</formula>
    </cfRule>
    <cfRule type="cellIs" dxfId="16308" priority="548" operator="lessThan">
      <formula>$AQ$18</formula>
    </cfRule>
    <cfRule type="cellIs" dxfId="16307" priority="549" operator="greaterThan">
      <formula>$AR$18</formula>
    </cfRule>
  </conditionalFormatting>
  <conditionalFormatting sqref="AL10 W10 R10 M10">
    <cfRule type="cellIs" dxfId="16306" priority="545" operator="greaterThan">
      <formula>$E$10</formula>
    </cfRule>
  </conditionalFormatting>
  <conditionalFormatting sqref="AL11 W11 R11 M11">
    <cfRule type="cellIs" dxfId="16305" priority="544" operator="greaterThan">
      <formula>$E$11</formula>
    </cfRule>
  </conditionalFormatting>
  <conditionalFormatting sqref="AL12 W12 R12 M12">
    <cfRule type="cellIs" dxfId="16304" priority="543" operator="greaterThan">
      <formula>$E$12</formula>
    </cfRule>
  </conditionalFormatting>
  <conditionalFormatting sqref="AL13 W13 R13 M13">
    <cfRule type="cellIs" dxfId="16303" priority="541" operator="greaterThan">
      <formula>$E$13</formula>
    </cfRule>
    <cfRule type="cellIs" dxfId="16302" priority="542" operator="greaterThan">
      <formula>$G$13</formula>
    </cfRule>
  </conditionalFormatting>
  <conditionalFormatting sqref="AL14 W14 R14 M14">
    <cfRule type="cellIs" dxfId="16301" priority="539" operator="greaterThan">
      <formula>$E$14</formula>
    </cfRule>
    <cfRule type="cellIs" dxfId="16300" priority="540" operator="greaterThan">
      <formula>$G$14</formula>
    </cfRule>
  </conditionalFormatting>
  <conditionalFormatting sqref="AL15 W15 R15 M15">
    <cfRule type="cellIs" dxfId="16299" priority="538" operator="greaterThan">
      <formula>$E$15</formula>
    </cfRule>
  </conditionalFormatting>
  <conditionalFormatting sqref="AL16 W16 R16 M16">
    <cfRule type="cellIs" dxfId="16298" priority="537" operator="greaterThan">
      <formula>$E$16</formula>
    </cfRule>
  </conditionalFormatting>
  <conditionalFormatting sqref="AL16 W16 R16 M16">
    <cfRule type="cellIs" dxfId="16297" priority="536" operator="greaterThan">
      <formula>$G$16</formula>
    </cfRule>
  </conditionalFormatting>
  <conditionalFormatting sqref="AL17 W17 R17 M17">
    <cfRule type="cellIs" dxfId="16296" priority="534" operator="greaterThan">
      <formula>$E$17</formula>
    </cfRule>
  </conditionalFormatting>
  <conditionalFormatting sqref="AL17 W17 R17 M17">
    <cfRule type="cellIs" dxfId="16295" priority="535" operator="greaterThan">
      <formula>$G$17</formula>
    </cfRule>
  </conditionalFormatting>
  <conditionalFormatting sqref="AL19 W19 R19 M19">
    <cfRule type="cellIs" dxfId="16294" priority="533" operator="greaterThan">
      <formula>$E$19</formula>
    </cfRule>
  </conditionalFormatting>
  <conditionalFormatting sqref="AL20 W20 R20 M20">
    <cfRule type="cellIs" dxfId="16293" priority="531" operator="greaterThan">
      <formula>$E$20</formula>
    </cfRule>
    <cfRule type="cellIs" dxfId="16292" priority="532" operator="greaterThan">
      <formula>$G$20</formula>
    </cfRule>
  </conditionalFormatting>
  <conditionalFormatting sqref="AL21 W21 R21 M21">
    <cfRule type="cellIs" dxfId="16291" priority="529" operator="greaterThan">
      <formula>$E$21</formula>
    </cfRule>
    <cfRule type="cellIs" dxfId="16290" priority="530" operator="greaterThan">
      <formula>$G$21</formula>
    </cfRule>
  </conditionalFormatting>
  <conditionalFormatting sqref="AL22 W22 R22 M22">
    <cfRule type="cellIs" dxfId="16289" priority="527" operator="greaterThan">
      <formula>$E$22</formula>
    </cfRule>
    <cfRule type="cellIs" dxfId="16288" priority="528" operator="greaterThan">
      <formula>$G$22</formula>
    </cfRule>
  </conditionalFormatting>
  <conditionalFormatting sqref="AL23 W23 R23 M23">
    <cfRule type="cellIs" dxfId="16287" priority="526" operator="greaterThan">
      <formula>$E$23</formula>
    </cfRule>
  </conditionalFormatting>
  <conditionalFormatting sqref="W9 R9 M9">
    <cfRule type="cellIs" dxfId="16286" priority="525" operator="greaterThan">
      <formula>$E$9</formula>
    </cfRule>
  </conditionalFormatting>
  <conditionalFormatting sqref="AL18">
    <cfRule type="cellIs" dxfId="16285" priority="521" operator="lessThan">
      <formula>$AS$18</formula>
    </cfRule>
    <cfRule type="cellIs" dxfId="16284" priority="522" operator="greaterThan">
      <formula>$AT$18</formula>
    </cfRule>
    <cfRule type="cellIs" dxfId="16283" priority="523" operator="lessThan">
      <formula>$AQ$18</formula>
    </cfRule>
    <cfRule type="cellIs" dxfId="16282" priority="524" operator="greaterThan">
      <formula>$AR$18</formula>
    </cfRule>
  </conditionalFormatting>
  <conditionalFormatting sqref="M26">
    <cfRule type="cellIs" dxfId="16281" priority="519" operator="greaterThan">
      <formula>$E$26</formula>
    </cfRule>
    <cfRule type="cellIs" dxfId="16280" priority="520" operator="greaterThan">
      <formula>$G$26</formula>
    </cfRule>
  </conditionalFormatting>
  <conditionalFormatting sqref="M25">
    <cfRule type="cellIs" dxfId="16279" priority="517" operator="greaterThan">
      <formula>$E$25</formula>
    </cfRule>
    <cfRule type="cellIs" dxfId="16278" priority="518" operator="greaterThan">
      <formula>$G$25</formula>
    </cfRule>
  </conditionalFormatting>
  <conditionalFormatting sqref="M27">
    <cfRule type="cellIs" dxfId="16277" priority="515" operator="greaterThan">
      <formula>$E$27</formula>
    </cfRule>
    <cfRule type="cellIs" dxfId="16276" priority="516" operator="greaterThan">
      <formula>$G$27</formula>
    </cfRule>
  </conditionalFormatting>
  <conditionalFormatting sqref="M28">
    <cfRule type="cellIs" dxfId="16275" priority="513" operator="greaterThan">
      <formula>$E$28</formula>
    </cfRule>
    <cfRule type="cellIs" dxfId="16274" priority="514" operator="greaterThan">
      <formula>$G$28</formula>
    </cfRule>
  </conditionalFormatting>
  <conditionalFormatting sqref="M29">
    <cfRule type="cellIs" dxfId="16273" priority="492" operator="greaterThan">
      <formula>$E$29</formula>
    </cfRule>
  </conditionalFormatting>
  <conditionalFormatting sqref="M31">
    <cfRule type="cellIs" dxfId="16272" priority="511" operator="greaterThan">
      <formula>$E$31</formula>
    </cfRule>
  </conditionalFormatting>
  <conditionalFormatting sqref="M32">
    <cfRule type="cellIs" dxfId="16271" priority="509" operator="greaterThan">
      <formula>$E$32</formula>
    </cfRule>
    <cfRule type="cellIs" dxfId="16270" priority="510" operator="greaterThan">
      <formula>$G$32</formula>
    </cfRule>
  </conditionalFormatting>
  <conditionalFormatting sqref="M33">
    <cfRule type="cellIs" dxfId="16269" priority="507" operator="greaterThan">
      <formula>$E$33</formula>
    </cfRule>
    <cfRule type="cellIs" dxfId="16268" priority="508" operator="greaterThan">
      <formula>$G$33</formula>
    </cfRule>
  </conditionalFormatting>
  <conditionalFormatting sqref="M34">
    <cfRule type="cellIs" dxfId="16267" priority="504" operator="greaterThan">
      <formula>$E$34</formula>
    </cfRule>
    <cfRule type="cellIs" dxfId="16266" priority="505" operator="greaterThan">
      <formula>$G$34</formula>
    </cfRule>
    <cfRule type="cellIs" dxfId="16265" priority="506" operator="greaterThan">
      <formula>$F$34</formula>
    </cfRule>
  </conditionalFormatting>
  <conditionalFormatting sqref="M35">
    <cfRule type="cellIs" dxfId="16264" priority="502" operator="greaterThan">
      <formula>$E$35</formula>
    </cfRule>
    <cfRule type="cellIs" dxfId="16263" priority="503" operator="greaterThan">
      <formula>$G$35</formula>
    </cfRule>
  </conditionalFormatting>
  <conditionalFormatting sqref="M36">
    <cfRule type="cellIs" dxfId="16262" priority="500" operator="greaterThan">
      <formula>$E$36</formula>
    </cfRule>
    <cfRule type="cellIs" dxfId="16261" priority="501" operator="greaterThan">
      <formula>$G$36</formula>
    </cfRule>
  </conditionalFormatting>
  <conditionalFormatting sqref="M37">
    <cfRule type="cellIs" dxfId="16260" priority="499" operator="greaterThan">
      <formula>$E$37</formula>
    </cfRule>
  </conditionalFormatting>
  <conditionalFormatting sqref="M38">
    <cfRule type="cellIs" dxfId="16259" priority="497" operator="greaterThan">
      <formula>$E$38</formula>
    </cfRule>
    <cfRule type="cellIs" dxfId="16258" priority="498" operator="greaterThan">
      <formula>$G$38</formula>
    </cfRule>
  </conditionalFormatting>
  <conditionalFormatting sqref="M39">
    <cfRule type="cellIs" dxfId="16257" priority="495" operator="greaterThan">
      <formula>$E$39</formula>
    </cfRule>
    <cfRule type="cellIs" dxfId="16256" priority="496" operator="greaterThan">
      <formula>$G$39</formula>
    </cfRule>
  </conditionalFormatting>
  <conditionalFormatting sqref="M41">
    <cfRule type="cellIs" dxfId="16255" priority="493" operator="greaterThan">
      <formula>$E$41</formula>
    </cfRule>
    <cfRule type="cellIs" dxfId="16254" priority="494" operator="greaterThan">
      <formula>$G$41</formula>
    </cfRule>
  </conditionalFormatting>
  <conditionalFormatting sqref="M29">
    <cfRule type="cellIs" dxfId="16253" priority="512" operator="greaterThan">
      <formula>$G$29</formula>
    </cfRule>
  </conditionalFormatting>
  <conditionalFormatting sqref="M37">
    <cfRule type="cellIs" dxfId="16252" priority="491" operator="greaterThan">
      <formula>$G$37</formula>
    </cfRule>
  </conditionalFormatting>
  <conditionalFormatting sqref="W26 R26">
    <cfRule type="cellIs" dxfId="16251" priority="489" operator="greaterThan">
      <formula>$E$26</formula>
    </cfRule>
    <cfRule type="cellIs" dxfId="16250" priority="490" operator="greaterThan">
      <formula>$G$26</formula>
    </cfRule>
  </conditionalFormatting>
  <conditionalFormatting sqref="W25 R25">
    <cfRule type="cellIs" dxfId="16249" priority="487" operator="greaterThan">
      <formula>$E$25</formula>
    </cfRule>
    <cfRule type="cellIs" dxfId="16248" priority="488" operator="greaterThan">
      <formula>$G$25</formula>
    </cfRule>
  </conditionalFormatting>
  <conditionalFormatting sqref="W27 R27">
    <cfRule type="cellIs" dxfId="16247" priority="485" operator="greaterThan">
      <formula>$E$27</formula>
    </cfRule>
    <cfRule type="cellIs" dxfId="16246" priority="486" operator="greaterThan">
      <formula>$G$27</formula>
    </cfRule>
  </conditionalFormatting>
  <conditionalFormatting sqref="W28 R28">
    <cfRule type="cellIs" dxfId="16245" priority="483" operator="greaterThan">
      <formula>$E$28</formula>
    </cfRule>
    <cfRule type="cellIs" dxfId="16244" priority="484" operator="greaterThan">
      <formula>$G$28</formula>
    </cfRule>
  </conditionalFormatting>
  <conditionalFormatting sqref="W29 R29">
    <cfRule type="cellIs" dxfId="16243" priority="462" operator="greaterThan">
      <formula>$E$29</formula>
    </cfRule>
  </conditionalFormatting>
  <conditionalFormatting sqref="W31 R31">
    <cfRule type="cellIs" dxfId="16242" priority="481" operator="greaterThan">
      <formula>$E$31</formula>
    </cfRule>
  </conditionalFormatting>
  <conditionalFormatting sqref="W32 R32">
    <cfRule type="cellIs" dxfId="16241" priority="479" operator="greaterThan">
      <formula>$E$32</formula>
    </cfRule>
    <cfRule type="cellIs" dxfId="16240" priority="480" operator="greaterThan">
      <formula>$G$32</formula>
    </cfRule>
  </conditionalFormatting>
  <conditionalFormatting sqref="W33 R33">
    <cfRule type="cellIs" dxfId="16239" priority="477" operator="greaterThan">
      <formula>$E$33</formula>
    </cfRule>
    <cfRule type="cellIs" dxfId="16238" priority="478" operator="greaterThan">
      <formula>$G$33</formula>
    </cfRule>
  </conditionalFormatting>
  <conditionalFormatting sqref="W34 R34">
    <cfRule type="cellIs" dxfId="16237" priority="474" operator="greaterThan">
      <formula>$E$34</formula>
    </cfRule>
    <cfRule type="cellIs" dxfId="16236" priority="475" operator="greaterThan">
      <formula>$G$34</formula>
    </cfRule>
    <cfRule type="cellIs" dxfId="16235" priority="476" operator="greaterThan">
      <formula>$F$34</formula>
    </cfRule>
  </conditionalFormatting>
  <conditionalFormatting sqref="W35 R35">
    <cfRule type="cellIs" dxfId="16234" priority="472" operator="greaterThan">
      <formula>$E$35</formula>
    </cfRule>
    <cfRule type="cellIs" dxfId="16233" priority="473" operator="greaterThan">
      <formula>$G$35</formula>
    </cfRule>
  </conditionalFormatting>
  <conditionalFormatting sqref="W36 R36">
    <cfRule type="cellIs" dxfId="16232" priority="470" operator="greaterThan">
      <formula>$E$36</formula>
    </cfRule>
    <cfRule type="cellIs" dxfId="16231" priority="471" operator="greaterThan">
      <formula>$G$36</formula>
    </cfRule>
  </conditionalFormatting>
  <conditionalFormatting sqref="W37 R37">
    <cfRule type="cellIs" dxfId="16230" priority="469" operator="greaterThan">
      <formula>$E$37</formula>
    </cfRule>
  </conditionalFormatting>
  <conditionalFormatting sqref="W38 R38">
    <cfRule type="cellIs" dxfId="16229" priority="467" operator="greaterThan">
      <formula>$E$38</formula>
    </cfRule>
    <cfRule type="cellIs" dxfId="16228" priority="468" operator="greaterThan">
      <formula>$G$38</formula>
    </cfRule>
  </conditionalFormatting>
  <conditionalFormatting sqref="W39 R39">
    <cfRule type="cellIs" dxfId="16227" priority="465" operator="greaterThan">
      <formula>$E$39</formula>
    </cfRule>
    <cfRule type="cellIs" dxfId="16226" priority="466" operator="greaterThan">
      <formula>$G$39</formula>
    </cfRule>
  </conditionalFormatting>
  <conditionalFormatting sqref="W41 R41">
    <cfRule type="cellIs" dxfId="16225" priority="463" operator="greaterThan">
      <formula>$E$41</formula>
    </cfRule>
    <cfRule type="cellIs" dxfId="16224" priority="464" operator="greaterThan">
      <formula>$G$41</formula>
    </cfRule>
  </conditionalFormatting>
  <conditionalFormatting sqref="W29 R29">
    <cfRule type="cellIs" dxfId="16223" priority="482" operator="greaterThan">
      <formula>$G$29</formula>
    </cfRule>
  </conditionalFormatting>
  <conditionalFormatting sqref="W37 R37">
    <cfRule type="cellIs" dxfId="16222" priority="461" operator="greaterThan">
      <formula>$G$37</formula>
    </cfRule>
  </conditionalFormatting>
  <conditionalFormatting sqref="AG10">
    <cfRule type="cellIs" dxfId="16221" priority="460" operator="greaterThan">
      <formula>$E$10</formula>
    </cfRule>
  </conditionalFormatting>
  <conditionalFormatting sqref="AG11">
    <cfRule type="cellIs" dxfId="16220" priority="459" operator="greaterThan">
      <formula>$E$11</formula>
    </cfRule>
  </conditionalFormatting>
  <conditionalFormatting sqref="AG12">
    <cfRule type="cellIs" dxfId="16219" priority="458" operator="greaterThan">
      <formula>$E$12</formula>
    </cfRule>
  </conditionalFormatting>
  <conditionalFormatting sqref="AG13">
    <cfRule type="cellIs" dxfId="16218" priority="456" operator="greaterThan">
      <formula>$E$13</formula>
    </cfRule>
    <cfRule type="cellIs" dxfId="16217" priority="457" operator="greaterThan">
      <formula>$G$13</formula>
    </cfRule>
  </conditionalFormatting>
  <conditionalFormatting sqref="AG14">
    <cfRule type="cellIs" dxfId="16216" priority="454" operator="greaterThan">
      <formula>$E$14</formula>
    </cfRule>
    <cfRule type="cellIs" dxfId="16215" priority="455" operator="greaterThan">
      <formula>$G$14</formula>
    </cfRule>
  </conditionalFormatting>
  <conditionalFormatting sqref="AG15">
    <cfRule type="cellIs" dxfId="16214" priority="453" operator="greaterThan">
      <formula>$E$15</formula>
    </cfRule>
  </conditionalFormatting>
  <conditionalFormatting sqref="AG16">
    <cfRule type="cellIs" dxfId="16213" priority="452" operator="greaterThan">
      <formula>$E$16</formula>
    </cfRule>
  </conditionalFormatting>
  <conditionalFormatting sqref="AG16">
    <cfRule type="cellIs" dxfId="16212" priority="451" operator="greaterThan">
      <formula>$G$16</formula>
    </cfRule>
  </conditionalFormatting>
  <conditionalFormatting sqref="AG17">
    <cfRule type="cellIs" dxfId="16211" priority="449" operator="greaterThan">
      <formula>$E$17</formula>
    </cfRule>
  </conditionalFormatting>
  <conditionalFormatting sqref="AG17">
    <cfRule type="cellIs" dxfId="16210" priority="450" operator="greaterThan">
      <formula>$G$17</formula>
    </cfRule>
  </conditionalFormatting>
  <conditionalFormatting sqref="AG19">
    <cfRule type="cellIs" dxfId="16209" priority="448" operator="greaterThan">
      <formula>$E$19</formula>
    </cfRule>
  </conditionalFormatting>
  <conditionalFormatting sqref="AG20">
    <cfRule type="cellIs" dxfId="16208" priority="446" operator="greaterThan">
      <formula>$E$20</formula>
    </cfRule>
    <cfRule type="cellIs" dxfId="16207" priority="447" operator="greaterThan">
      <formula>$G$20</formula>
    </cfRule>
  </conditionalFormatting>
  <conditionalFormatting sqref="AG21">
    <cfRule type="cellIs" dxfId="16206" priority="444" operator="greaterThan">
      <formula>$E$21</formula>
    </cfRule>
    <cfRule type="cellIs" dxfId="16205" priority="445" operator="greaterThan">
      <formula>$G$21</formula>
    </cfRule>
  </conditionalFormatting>
  <conditionalFormatting sqref="AG22">
    <cfRule type="cellIs" dxfId="16204" priority="442" operator="greaterThan">
      <formula>$E$22</formula>
    </cfRule>
    <cfRule type="cellIs" dxfId="16203" priority="443" operator="greaterThan">
      <formula>$G$22</formula>
    </cfRule>
  </conditionalFormatting>
  <conditionalFormatting sqref="AG23">
    <cfRule type="cellIs" dxfId="16202" priority="441" operator="greaterThan">
      <formula>$E$23</formula>
    </cfRule>
  </conditionalFormatting>
  <conditionalFormatting sqref="AG9">
    <cfRule type="cellIs" dxfId="16201" priority="440" operator="greaterThan">
      <formula>$E$9</formula>
    </cfRule>
  </conditionalFormatting>
  <conditionalFormatting sqref="AG18">
    <cfRule type="cellIs" dxfId="16200" priority="436" operator="lessThan">
      <formula>$AS$18</formula>
    </cfRule>
    <cfRule type="cellIs" dxfId="16199" priority="437" operator="greaterThan">
      <formula>$AT$18</formula>
    </cfRule>
    <cfRule type="cellIs" dxfId="16198" priority="438" operator="lessThan">
      <formula>$AQ$18</formula>
    </cfRule>
    <cfRule type="cellIs" dxfId="16197" priority="439" operator="greaterThan">
      <formula>$AR$18</formula>
    </cfRule>
  </conditionalFormatting>
  <conditionalFormatting sqref="H18">
    <cfRule type="cellIs" dxfId="16196" priority="432" operator="lessThan">
      <formula>$AS$18</formula>
    </cfRule>
    <cfRule type="cellIs" dxfId="16195" priority="433" operator="greaterThan">
      <formula>$AT$18</formula>
    </cfRule>
    <cfRule type="cellIs" dxfId="16194" priority="434" operator="lessThan">
      <formula>$AQ$18</formula>
    </cfRule>
    <cfRule type="cellIs" dxfId="16193" priority="435" operator="greaterThan">
      <formula>$AR$18</formula>
    </cfRule>
  </conditionalFormatting>
  <conditionalFormatting sqref="H10">
    <cfRule type="cellIs" dxfId="16192" priority="431" operator="greaterThan">
      <formula>$E$10</formula>
    </cfRule>
  </conditionalFormatting>
  <conditionalFormatting sqref="H11">
    <cfRule type="cellIs" dxfId="16191" priority="430" operator="greaterThan">
      <formula>$E$11</formula>
    </cfRule>
  </conditionalFormatting>
  <conditionalFormatting sqref="H12">
    <cfRule type="cellIs" dxfId="16190" priority="429" operator="greaterThan">
      <formula>$E$12</formula>
    </cfRule>
  </conditionalFormatting>
  <conditionalFormatting sqref="H13">
    <cfRule type="cellIs" dxfId="16189" priority="427" operator="greaterThan">
      <formula>$E$13</formula>
    </cfRule>
    <cfRule type="cellIs" dxfId="16188" priority="428" operator="greaterThan">
      <formula>$G$13</formula>
    </cfRule>
  </conditionalFormatting>
  <conditionalFormatting sqref="H14">
    <cfRule type="cellIs" dxfId="16187" priority="425" operator="greaterThan">
      <formula>$E$14</formula>
    </cfRule>
    <cfRule type="cellIs" dxfId="16186" priority="426" operator="greaterThan">
      <formula>$G$14</formula>
    </cfRule>
  </conditionalFormatting>
  <conditionalFormatting sqref="H15">
    <cfRule type="cellIs" dxfId="16185" priority="424" operator="greaterThan">
      <formula>$E$15</formula>
    </cfRule>
  </conditionalFormatting>
  <conditionalFormatting sqref="H16">
    <cfRule type="cellIs" dxfId="16184" priority="423" operator="greaterThan">
      <formula>$E$16</formula>
    </cfRule>
  </conditionalFormatting>
  <conditionalFormatting sqref="H16">
    <cfRule type="cellIs" dxfId="16183" priority="422" operator="greaterThan">
      <formula>$G$16</formula>
    </cfRule>
  </conditionalFormatting>
  <conditionalFormatting sqref="H17">
    <cfRule type="cellIs" dxfId="16182" priority="420" operator="greaterThan">
      <formula>$E$17</formula>
    </cfRule>
  </conditionalFormatting>
  <conditionalFormatting sqref="H17">
    <cfRule type="cellIs" dxfId="16181" priority="421" operator="greaterThan">
      <formula>$G$17</formula>
    </cfRule>
  </conditionalFormatting>
  <conditionalFormatting sqref="H19">
    <cfRule type="cellIs" dxfId="16180" priority="419" operator="greaterThan">
      <formula>$E$19</formula>
    </cfRule>
  </conditionalFormatting>
  <conditionalFormatting sqref="H20">
    <cfRule type="cellIs" dxfId="16179" priority="417" operator="greaterThan">
      <formula>$E$20</formula>
    </cfRule>
    <cfRule type="cellIs" dxfId="16178" priority="418" operator="greaterThan">
      <formula>$G$20</formula>
    </cfRule>
  </conditionalFormatting>
  <conditionalFormatting sqref="H21">
    <cfRule type="cellIs" dxfId="16177" priority="415" operator="greaterThan">
      <formula>$E$21</formula>
    </cfRule>
    <cfRule type="cellIs" dxfId="16176" priority="416" operator="greaterThan">
      <formula>$G$21</formula>
    </cfRule>
  </conditionalFormatting>
  <conditionalFormatting sqref="H22">
    <cfRule type="cellIs" dxfId="16175" priority="413" operator="greaterThan">
      <formula>$E$22</formula>
    </cfRule>
    <cfRule type="cellIs" dxfId="16174" priority="414" operator="greaterThan">
      <formula>$G$22</formula>
    </cfRule>
  </conditionalFormatting>
  <conditionalFormatting sqref="H23">
    <cfRule type="cellIs" dxfId="16173" priority="412" operator="greaterThan">
      <formula>$E$23</formula>
    </cfRule>
  </conditionalFormatting>
  <conditionalFormatting sqref="H8">
    <cfRule type="cellIs" dxfId="16172" priority="411" operator="greaterThan">
      <formula>$E$8</formula>
    </cfRule>
  </conditionalFormatting>
  <conditionalFormatting sqref="H9">
    <cfRule type="cellIs" dxfId="16171" priority="410" operator="greaterThan">
      <formula>$E$9</formula>
    </cfRule>
  </conditionalFormatting>
  <conditionalFormatting sqref="H26">
    <cfRule type="cellIs" dxfId="16170" priority="408" operator="greaterThan">
      <formula>$E$26</formula>
    </cfRule>
    <cfRule type="cellIs" dxfId="16169" priority="409" operator="greaterThan">
      <formula>$G$26</formula>
    </cfRule>
  </conditionalFormatting>
  <conditionalFormatting sqref="H25">
    <cfRule type="cellIs" dxfId="16168" priority="406" operator="greaterThan">
      <formula>$E$25</formula>
    </cfRule>
    <cfRule type="cellIs" dxfId="16167" priority="407" operator="greaterThan">
      <formula>$G$25</formula>
    </cfRule>
  </conditionalFormatting>
  <conditionalFormatting sqref="H27">
    <cfRule type="cellIs" dxfId="16166" priority="404" operator="greaterThan">
      <formula>$E$27</formula>
    </cfRule>
    <cfRule type="cellIs" dxfId="16165" priority="405" operator="greaterThan">
      <formula>$G$27</formula>
    </cfRule>
  </conditionalFormatting>
  <conditionalFormatting sqref="H28">
    <cfRule type="cellIs" dxfId="16164" priority="402" operator="greaterThan">
      <formula>$E$28</formula>
    </cfRule>
    <cfRule type="cellIs" dxfId="16163" priority="403" operator="greaterThan">
      <formula>$G$28</formula>
    </cfRule>
  </conditionalFormatting>
  <conditionalFormatting sqref="H29">
    <cfRule type="cellIs" dxfId="16162" priority="381" operator="greaterThan">
      <formula>$E$29</formula>
    </cfRule>
  </conditionalFormatting>
  <conditionalFormatting sqref="H31">
    <cfRule type="cellIs" dxfId="16161" priority="400" operator="greaterThan">
      <formula>$E$31</formula>
    </cfRule>
  </conditionalFormatting>
  <conditionalFormatting sqref="H32">
    <cfRule type="cellIs" dxfId="16160" priority="398" operator="greaterThan">
      <formula>$E$32</formula>
    </cfRule>
    <cfRule type="cellIs" dxfId="16159" priority="399" operator="greaterThan">
      <formula>$G$32</formula>
    </cfRule>
  </conditionalFormatting>
  <conditionalFormatting sqref="H33">
    <cfRule type="cellIs" dxfId="16158" priority="396" operator="greaterThan">
      <formula>$E$33</formula>
    </cfRule>
    <cfRule type="cellIs" dxfId="16157" priority="397" operator="greaterThan">
      <formula>$G$33</formula>
    </cfRule>
  </conditionalFormatting>
  <conditionalFormatting sqref="H34">
    <cfRule type="cellIs" dxfId="16156" priority="393" operator="greaterThan">
      <formula>$E$34</formula>
    </cfRule>
    <cfRule type="cellIs" dxfId="16155" priority="394" operator="greaterThan">
      <formula>$G$34</formula>
    </cfRule>
    <cfRule type="cellIs" dxfId="16154" priority="395" operator="greaterThan">
      <formula>$F$34</formula>
    </cfRule>
  </conditionalFormatting>
  <conditionalFormatting sqref="H35">
    <cfRule type="cellIs" dxfId="16153" priority="391" operator="greaterThan">
      <formula>$E$35</formula>
    </cfRule>
    <cfRule type="cellIs" dxfId="16152" priority="392" operator="greaterThan">
      <formula>$G$35</formula>
    </cfRule>
  </conditionalFormatting>
  <conditionalFormatting sqref="H36">
    <cfRule type="cellIs" dxfId="16151" priority="389" operator="greaterThan">
      <formula>$E$36</formula>
    </cfRule>
    <cfRule type="cellIs" dxfId="16150" priority="390" operator="greaterThan">
      <formula>$G$36</formula>
    </cfRule>
  </conditionalFormatting>
  <conditionalFormatting sqref="H37">
    <cfRule type="cellIs" dxfId="16149" priority="388" operator="greaterThan">
      <formula>$E$37</formula>
    </cfRule>
  </conditionalFormatting>
  <conditionalFormatting sqref="H38">
    <cfRule type="cellIs" dxfId="16148" priority="386" operator="greaterThan">
      <formula>$E$38</formula>
    </cfRule>
    <cfRule type="cellIs" dxfId="16147" priority="387" operator="greaterThan">
      <formula>$G$38</formula>
    </cfRule>
  </conditionalFormatting>
  <conditionalFormatting sqref="H39">
    <cfRule type="cellIs" dxfId="16146" priority="384" operator="greaterThan">
      <formula>$E$39</formula>
    </cfRule>
    <cfRule type="cellIs" dxfId="16145" priority="385" operator="greaterThan">
      <formula>$G$39</formula>
    </cfRule>
  </conditionalFormatting>
  <conditionalFormatting sqref="H41">
    <cfRule type="cellIs" dxfId="16144" priority="382" operator="greaterThan">
      <formula>$E$41</formula>
    </cfRule>
    <cfRule type="cellIs" dxfId="16143" priority="383" operator="greaterThan">
      <formula>$G$41</formula>
    </cfRule>
  </conditionalFormatting>
  <conditionalFormatting sqref="H29">
    <cfRule type="cellIs" dxfId="16142" priority="401" operator="greaterThan">
      <formula>$G$29</formula>
    </cfRule>
  </conditionalFormatting>
  <conditionalFormatting sqref="H37">
    <cfRule type="cellIs" dxfId="16141" priority="380" operator="greaterThan">
      <formula>$G$37</formula>
    </cfRule>
  </conditionalFormatting>
  <conditionalFormatting sqref="AG26">
    <cfRule type="cellIs" dxfId="16140" priority="378" operator="greaterThan">
      <formula>$E$26</formula>
    </cfRule>
    <cfRule type="cellIs" dxfId="16139" priority="379" operator="greaterThan">
      <formula>$G$26</formula>
    </cfRule>
  </conditionalFormatting>
  <conditionalFormatting sqref="AG27">
    <cfRule type="cellIs" dxfId="16138" priority="376" operator="greaterThan">
      <formula>$E$27</formula>
    </cfRule>
    <cfRule type="cellIs" dxfId="16137" priority="377" operator="greaterThan">
      <formula>$G$27</formula>
    </cfRule>
  </conditionalFormatting>
  <conditionalFormatting sqref="AG28">
    <cfRule type="cellIs" dxfId="16136" priority="374" operator="greaterThan">
      <formula>$E$28</formula>
    </cfRule>
    <cfRule type="cellIs" dxfId="16135" priority="375" operator="greaterThan">
      <formula>$G$28</formula>
    </cfRule>
  </conditionalFormatting>
  <conditionalFormatting sqref="AG31">
    <cfRule type="cellIs" dxfId="16134" priority="373" operator="greaterThan">
      <formula>$E$31</formula>
    </cfRule>
  </conditionalFormatting>
  <conditionalFormatting sqref="AG32">
    <cfRule type="cellIs" dxfId="16133" priority="371" operator="greaterThan">
      <formula>$E$32</formula>
    </cfRule>
    <cfRule type="cellIs" dxfId="16132" priority="372" operator="greaterThan">
      <formula>$G$32</formula>
    </cfRule>
  </conditionalFormatting>
  <conditionalFormatting sqref="AG33">
    <cfRule type="cellIs" dxfId="16131" priority="369" operator="greaterThan">
      <formula>$E$33</formula>
    </cfRule>
    <cfRule type="cellIs" dxfId="16130" priority="370" operator="greaterThan">
      <formula>$G$33</formula>
    </cfRule>
  </conditionalFormatting>
  <conditionalFormatting sqref="AG34">
    <cfRule type="cellIs" dxfId="16129" priority="366" operator="greaterThan">
      <formula>$E$34</formula>
    </cfRule>
    <cfRule type="cellIs" dxfId="16128" priority="367" operator="greaterThan">
      <formula>$G$34</formula>
    </cfRule>
    <cfRule type="cellIs" dxfId="16127" priority="368" operator="greaterThan">
      <formula>$F$34</formula>
    </cfRule>
  </conditionalFormatting>
  <conditionalFormatting sqref="AG35">
    <cfRule type="cellIs" dxfId="16126" priority="364" operator="greaterThan">
      <formula>$E$35</formula>
    </cfRule>
    <cfRule type="cellIs" dxfId="16125" priority="365" operator="greaterThan">
      <formula>$G$35</formula>
    </cfRule>
  </conditionalFormatting>
  <conditionalFormatting sqref="AG36">
    <cfRule type="cellIs" dxfId="16124" priority="362" operator="greaterThan">
      <formula>$E$36</formula>
    </cfRule>
    <cfRule type="cellIs" dxfId="16123" priority="363" operator="greaterThan">
      <formula>$G$36</formula>
    </cfRule>
  </conditionalFormatting>
  <conditionalFormatting sqref="AG37">
    <cfRule type="cellIs" dxfId="16122" priority="361" operator="greaterThan">
      <formula>$E$37</formula>
    </cfRule>
  </conditionalFormatting>
  <conditionalFormatting sqref="AG38">
    <cfRule type="cellIs" dxfId="16121" priority="359" operator="greaterThan">
      <formula>$E$38</formula>
    </cfRule>
    <cfRule type="cellIs" dxfId="16120" priority="360" operator="greaterThan">
      <formula>$G$38</formula>
    </cfRule>
  </conditionalFormatting>
  <conditionalFormatting sqref="AG39">
    <cfRule type="cellIs" dxfId="16119" priority="357" operator="greaterThan">
      <formula>$E$39</formula>
    </cfRule>
    <cfRule type="cellIs" dxfId="16118" priority="358" operator="greaterThan">
      <formula>$G$39</formula>
    </cfRule>
  </conditionalFormatting>
  <conditionalFormatting sqref="AG40">
    <cfRule type="cellIs" dxfId="16117" priority="355" operator="greaterThan">
      <formula>$E$40</formula>
    </cfRule>
    <cfRule type="cellIs" dxfId="16116" priority="356" operator="greaterThan">
      <formula>$G$40</formula>
    </cfRule>
  </conditionalFormatting>
  <conditionalFormatting sqref="AG41">
    <cfRule type="cellIs" dxfId="16115" priority="353" operator="greaterThan">
      <formula>$E$41</formula>
    </cfRule>
    <cfRule type="cellIs" dxfId="16114" priority="354" operator="greaterThan">
      <formula>$G$41</formula>
    </cfRule>
  </conditionalFormatting>
  <conditionalFormatting sqref="AG37">
    <cfRule type="cellIs" dxfId="16113" priority="352" operator="greaterThan">
      <formula>$G$37</formula>
    </cfRule>
  </conditionalFormatting>
  <conditionalFormatting sqref="AG72">
    <cfRule type="cellIs" dxfId="16112" priority="351" operator="greaterThan">
      <formula>$F$72</formula>
    </cfRule>
  </conditionalFormatting>
  <conditionalFormatting sqref="AG55">
    <cfRule type="cellIs" dxfId="16111" priority="350" operator="greaterThan">
      <formula>$G$55</formula>
    </cfRule>
  </conditionalFormatting>
  <conditionalFormatting sqref="AG60">
    <cfRule type="cellIs" dxfId="16110" priority="349" operator="greaterThan">
      <formula>$G$60</formula>
    </cfRule>
  </conditionalFormatting>
  <conditionalFormatting sqref="AG63">
    <cfRule type="cellIs" dxfId="16109" priority="348" operator="greaterThan">
      <formula>$G$63</formula>
    </cfRule>
  </conditionalFormatting>
  <conditionalFormatting sqref="AG66">
    <cfRule type="cellIs" dxfId="16108" priority="346" operator="greaterThan">
      <formula>$G$66</formula>
    </cfRule>
    <cfRule type="cellIs" dxfId="16107" priority="347" operator="greaterThan">
      <formula>$F$66</formula>
    </cfRule>
  </conditionalFormatting>
  <conditionalFormatting sqref="AG53">
    <cfRule type="cellIs" dxfId="16106" priority="345" operator="greaterThan">
      <formula>$F$53</formula>
    </cfRule>
  </conditionalFormatting>
  <conditionalFormatting sqref="AG52">
    <cfRule type="cellIs" dxfId="16105" priority="343" operator="greaterThan">
      <formula>$F$52</formula>
    </cfRule>
  </conditionalFormatting>
  <conditionalFormatting sqref="AG61">
    <cfRule type="cellIs" dxfId="16104" priority="340" operator="greaterThan">
      <formula>$F$61</formula>
    </cfRule>
  </conditionalFormatting>
  <conditionalFormatting sqref="AG62">
    <cfRule type="cellIs" dxfId="16103" priority="338" operator="greaterThan">
      <formula>$G$62</formula>
    </cfRule>
  </conditionalFormatting>
  <conditionalFormatting sqref="AG54">
    <cfRule type="cellIs" dxfId="16102" priority="341" operator="greaterThan">
      <formula>$G$54</formula>
    </cfRule>
    <cfRule type="cellIs" dxfId="16101" priority="342" operator="greaterThan">
      <formula>$F$54</formula>
    </cfRule>
  </conditionalFormatting>
  <conditionalFormatting sqref="AG61">
    <cfRule type="cellIs" dxfId="16100" priority="339" operator="greaterThan">
      <formula>$G$61</formula>
    </cfRule>
  </conditionalFormatting>
  <conditionalFormatting sqref="AG67">
    <cfRule type="cellIs" dxfId="16099" priority="337" operator="greaterThan">
      <formula>$F$67</formula>
    </cfRule>
  </conditionalFormatting>
  <conditionalFormatting sqref="AG68">
    <cfRule type="cellIs" dxfId="16098" priority="336" operator="greaterThan">
      <formula>$G$68</formula>
    </cfRule>
  </conditionalFormatting>
  <conditionalFormatting sqref="AG70">
    <cfRule type="cellIs" dxfId="16097" priority="335" operator="greaterThan">
      <formula>$G$70</formula>
    </cfRule>
  </conditionalFormatting>
  <conditionalFormatting sqref="AG73">
    <cfRule type="cellIs" dxfId="16096" priority="334" operator="greaterThan">
      <formula>$G$73</formula>
    </cfRule>
  </conditionalFormatting>
  <conditionalFormatting sqref="AG75">
    <cfRule type="cellIs" dxfId="16095" priority="333" operator="greaterThan">
      <formula>$F$75</formula>
    </cfRule>
  </conditionalFormatting>
  <conditionalFormatting sqref="AG76">
    <cfRule type="cellIs" dxfId="16094" priority="332" operator="greaterThan">
      <formula>$F$76</formula>
    </cfRule>
  </conditionalFormatting>
  <conditionalFormatting sqref="AG78">
    <cfRule type="cellIs" dxfId="16093" priority="331" operator="greaterThan">
      <formula>$G$78</formula>
    </cfRule>
  </conditionalFormatting>
  <conditionalFormatting sqref="AG80">
    <cfRule type="cellIs" dxfId="16092" priority="330" operator="greaterThan">
      <formula>$F$80</formula>
    </cfRule>
  </conditionalFormatting>
  <conditionalFormatting sqref="AG82">
    <cfRule type="cellIs" dxfId="16091" priority="329" operator="greaterThan">
      <formula>$F$82</formula>
    </cfRule>
  </conditionalFormatting>
  <conditionalFormatting sqref="AG81">
    <cfRule type="cellIs" dxfId="16090" priority="327" operator="greaterThan">
      <formula>$G$81</formula>
    </cfRule>
    <cfRule type="cellIs" dxfId="16089" priority="328" operator="greaterThan">
      <formula>$F$81</formula>
    </cfRule>
  </conditionalFormatting>
  <conditionalFormatting sqref="AG84">
    <cfRule type="cellIs" dxfId="16088" priority="326" operator="greaterThan">
      <formula>$G$84</formula>
    </cfRule>
  </conditionalFormatting>
  <conditionalFormatting sqref="AG86">
    <cfRule type="cellIs" dxfId="16087" priority="324" operator="greaterThan">
      <formula>$G$86</formula>
    </cfRule>
    <cfRule type="cellIs" dxfId="16086" priority="325" operator="greaterThan">
      <formula>$F$86</formula>
    </cfRule>
  </conditionalFormatting>
  <conditionalFormatting sqref="AG89">
    <cfRule type="cellIs" dxfId="16085" priority="322" operator="greaterThan">
      <formula>$G$89</formula>
    </cfRule>
    <cfRule type="cellIs" dxfId="16084" priority="323" operator="greaterThan">
      <formula>$F$89</formula>
    </cfRule>
  </conditionalFormatting>
  <conditionalFormatting sqref="AG53">
    <cfRule type="cellIs" dxfId="16083" priority="344" operator="greaterThan">
      <formula>$G$53</formula>
    </cfRule>
  </conditionalFormatting>
  <conditionalFormatting sqref="R48">
    <cfRule type="cellIs" dxfId="16082" priority="292" operator="greaterThan">
      <formula>$F$48</formula>
    </cfRule>
  </conditionalFormatting>
  <conditionalFormatting sqref="R72">
    <cfRule type="cellIs" dxfId="16081" priority="321" operator="greaterThan">
      <formula>$F$72</formula>
    </cfRule>
  </conditionalFormatting>
  <conditionalFormatting sqref="R55">
    <cfRule type="cellIs" dxfId="16080" priority="320" operator="greaterThan">
      <formula>$G$55</formula>
    </cfRule>
  </conditionalFormatting>
  <conditionalFormatting sqref="R60">
    <cfRule type="cellIs" dxfId="16079" priority="319" operator="greaterThan">
      <formula>$G$60</formula>
    </cfRule>
  </conditionalFormatting>
  <conditionalFormatting sqref="R63">
    <cfRule type="cellIs" dxfId="16078" priority="318" operator="greaterThan">
      <formula>$G$63</formula>
    </cfRule>
  </conditionalFormatting>
  <conditionalFormatting sqref="R66">
    <cfRule type="cellIs" dxfId="16077" priority="316" operator="greaterThan">
      <formula>$G$66</formula>
    </cfRule>
    <cfRule type="cellIs" dxfId="16076" priority="317" operator="greaterThan">
      <formula>$F$66</formula>
    </cfRule>
  </conditionalFormatting>
  <conditionalFormatting sqref="R53">
    <cfRule type="cellIs" dxfId="16075" priority="315" operator="greaterThan">
      <formula>$F$53</formula>
    </cfRule>
  </conditionalFormatting>
  <conditionalFormatting sqref="R52">
    <cfRule type="cellIs" dxfId="16074" priority="313" operator="greaterThan">
      <formula>$F$52</formula>
    </cfRule>
  </conditionalFormatting>
  <conditionalFormatting sqref="R61">
    <cfRule type="cellIs" dxfId="16073" priority="310" operator="greaterThan">
      <formula>$F$61</formula>
    </cfRule>
  </conditionalFormatting>
  <conditionalFormatting sqref="R62">
    <cfRule type="cellIs" dxfId="16072" priority="308" operator="greaterThan">
      <formula>$G$62</formula>
    </cfRule>
  </conditionalFormatting>
  <conditionalFormatting sqref="R54">
    <cfRule type="cellIs" dxfId="16071" priority="311" operator="greaterThan">
      <formula>$G$54</formula>
    </cfRule>
    <cfRule type="cellIs" dxfId="16070" priority="312" operator="greaterThan">
      <formula>$F$54</formula>
    </cfRule>
  </conditionalFormatting>
  <conditionalFormatting sqref="R61">
    <cfRule type="cellIs" dxfId="16069" priority="309" operator="greaterThan">
      <formula>$G$61</formula>
    </cfRule>
  </conditionalFormatting>
  <conditionalFormatting sqref="R68">
    <cfRule type="cellIs" dxfId="16068" priority="307" operator="greaterThan">
      <formula>$G$68</formula>
    </cfRule>
  </conditionalFormatting>
  <conditionalFormatting sqref="R70">
    <cfRule type="cellIs" dxfId="16067" priority="306" operator="greaterThan">
      <formula>$G$70</formula>
    </cfRule>
  </conditionalFormatting>
  <conditionalFormatting sqref="R73">
    <cfRule type="cellIs" dxfId="16066" priority="305" operator="greaterThan">
      <formula>$G$73</formula>
    </cfRule>
  </conditionalFormatting>
  <conditionalFormatting sqref="R75">
    <cfRule type="cellIs" dxfId="16065" priority="304" operator="greaterThan">
      <formula>$F$75</formula>
    </cfRule>
  </conditionalFormatting>
  <conditionalFormatting sqref="R76">
    <cfRule type="cellIs" dxfId="16064" priority="303" operator="greaterThan">
      <formula>$F$76</formula>
    </cfRule>
  </conditionalFormatting>
  <conditionalFormatting sqref="R78">
    <cfRule type="cellIs" dxfId="16063" priority="302" operator="greaterThan">
      <formula>$G$78</formula>
    </cfRule>
  </conditionalFormatting>
  <conditionalFormatting sqref="R80">
    <cfRule type="cellIs" dxfId="16062" priority="301" operator="greaterThan">
      <formula>$F$80</formula>
    </cfRule>
  </conditionalFormatting>
  <conditionalFormatting sqref="R82">
    <cfRule type="cellIs" dxfId="16061" priority="300" operator="greaterThan">
      <formula>$F$82</formula>
    </cfRule>
  </conditionalFormatting>
  <conditionalFormatting sqref="R81">
    <cfRule type="cellIs" dxfId="16060" priority="298" operator="greaterThan">
      <formula>$G$81</formula>
    </cfRule>
    <cfRule type="cellIs" dxfId="16059" priority="299" operator="greaterThan">
      <formula>$F$81</formula>
    </cfRule>
  </conditionalFormatting>
  <conditionalFormatting sqref="R84">
    <cfRule type="cellIs" dxfId="16058" priority="297" operator="greaterThan">
      <formula>$G$84</formula>
    </cfRule>
  </conditionalFormatting>
  <conditionalFormatting sqref="R86">
    <cfRule type="cellIs" dxfId="16057" priority="295" operator="greaterThan">
      <formula>$G$86</formula>
    </cfRule>
    <cfRule type="cellIs" dxfId="16056" priority="296" operator="greaterThan">
      <formula>$F$86</formula>
    </cfRule>
  </conditionalFormatting>
  <conditionalFormatting sqref="R53">
    <cfRule type="cellIs" dxfId="16055" priority="314" operator="greaterThan">
      <formula>$G$53</formula>
    </cfRule>
  </conditionalFormatting>
  <conditionalFormatting sqref="W48">
    <cfRule type="cellIs" dxfId="16054" priority="263" operator="greaterThan">
      <formula>$F$48</formula>
    </cfRule>
  </conditionalFormatting>
  <conditionalFormatting sqref="W72">
    <cfRule type="cellIs" dxfId="16053" priority="291" operator="greaterThan">
      <formula>$F$72</formula>
    </cfRule>
  </conditionalFormatting>
  <conditionalFormatting sqref="W55">
    <cfRule type="cellIs" dxfId="16052" priority="290" operator="greaterThan">
      <formula>$G$55</formula>
    </cfRule>
  </conditionalFormatting>
  <conditionalFormatting sqref="W60">
    <cfRule type="cellIs" dxfId="16051" priority="289" operator="greaterThan">
      <formula>$G$60</formula>
    </cfRule>
  </conditionalFormatting>
  <conditionalFormatting sqref="W63">
    <cfRule type="cellIs" dxfId="16050" priority="288" operator="greaterThan">
      <formula>$G$63</formula>
    </cfRule>
  </conditionalFormatting>
  <conditionalFormatting sqref="W66">
    <cfRule type="cellIs" dxfId="16049" priority="286" operator="greaterThan">
      <formula>$G$66</formula>
    </cfRule>
    <cfRule type="cellIs" dxfId="16048" priority="287" operator="greaterThan">
      <formula>$F$66</formula>
    </cfRule>
  </conditionalFormatting>
  <conditionalFormatting sqref="W53">
    <cfRule type="cellIs" dxfId="16047" priority="285" operator="greaterThan">
      <formula>$F$53</formula>
    </cfRule>
  </conditionalFormatting>
  <conditionalFormatting sqref="W52">
    <cfRule type="cellIs" dxfId="16046" priority="283" operator="greaterThan">
      <formula>$F$52</formula>
    </cfRule>
  </conditionalFormatting>
  <conditionalFormatting sqref="W61">
    <cfRule type="cellIs" dxfId="16045" priority="280" operator="greaterThan">
      <formula>$F$61</formula>
    </cfRule>
  </conditionalFormatting>
  <conditionalFormatting sqref="W62">
    <cfRule type="cellIs" dxfId="16044" priority="278" operator="greaterThan">
      <formula>$G$62</formula>
    </cfRule>
  </conditionalFormatting>
  <conditionalFormatting sqref="W54">
    <cfRule type="cellIs" dxfId="16043" priority="281" operator="greaterThan">
      <formula>$G$54</formula>
    </cfRule>
    <cfRule type="cellIs" dxfId="16042" priority="282" operator="greaterThan">
      <formula>$F$54</formula>
    </cfRule>
  </conditionalFormatting>
  <conditionalFormatting sqref="W61">
    <cfRule type="cellIs" dxfId="16041" priority="279" operator="greaterThan">
      <formula>$G$61</formula>
    </cfRule>
  </conditionalFormatting>
  <conditionalFormatting sqref="W68">
    <cfRule type="cellIs" dxfId="16040" priority="277" operator="greaterThan">
      <formula>$G$68</formula>
    </cfRule>
  </conditionalFormatting>
  <conditionalFormatting sqref="W70">
    <cfRule type="cellIs" dxfId="16039" priority="276" operator="greaterThan">
      <formula>$G$70</formula>
    </cfRule>
  </conditionalFormatting>
  <conditionalFormatting sqref="W73">
    <cfRule type="cellIs" dxfId="16038" priority="275" operator="greaterThan">
      <formula>$G$73</formula>
    </cfRule>
  </conditionalFormatting>
  <conditionalFormatting sqref="W75">
    <cfRule type="cellIs" dxfId="16037" priority="274" operator="greaterThan">
      <formula>$F$75</formula>
    </cfRule>
  </conditionalFormatting>
  <conditionalFormatting sqref="W76">
    <cfRule type="cellIs" dxfId="16036" priority="273" operator="greaterThan">
      <formula>$F$76</formula>
    </cfRule>
  </conditionalFormatting>
  <conditionalFormatting sqref="W78">
    <cfRule type="cellIs" dxfId="16035" priority="272" operator="greaterThan">
      <formula>$G$78</formula>
    </cfRule>
  </conditionalFormatting>
  <conditionalFormatting sqref="W80">
    <cfRule type="cellIs" dxfId="16034" priority="271" operator="greaterThan">
      <formula>$F$80</formula>
    </cfRule>
  </conditionalFormatting>
  <conditionalFormatting sqref="W82">
    <cfRule type="cellIs" dxfId="16033" priority="270" operator="greaterThan">
      <formula>$F$82</formula>
    </cfRule>
  </conditionalFormatting>
  <conditionalFormatting sqref="W81">
    <cfRule type="cellIs" dxfId="16032" priority="268" operator="greaterThan">
      <formula>$G$81</formula>
    </cfRule>
    <cfRule type="cellIs" dxfId="16031" priority="269" operator="greaterThan">
      <formula>$F$81</formula>
    </cfRule>
  </conditionalFormatting>
  <conditionalFormatting sqref="W84">
    <cfRule type="cellIs" dxfId="16030" priority="267" operator="greaterThan">
      <formula>$G$84</formula>
    </cfRule>
  </conditionalFormatting>
  <conditionalFormatting sqref="W86">
    <cfRule type="cellIs" dxfId="16029" priority="265" operator="greaterThan">
      <formula>$G$86</formula>
    </cfRule>
    <cfRule type="cellIs" dxfId="16028" priority="266" operator="greaterThan">
      <formula>$F$86</formula>
    </cfRule>
  </conditionalFormatting>
  <conditionalFormatting sqref="W89">
    <cfRule type="expression" dxfId="16027" priority="9">
      <formula>$W$89&gt;$E$89</formula>
    </cfRule>
    <cfRule type="cellIs" dxfId="16026" priority="264" operator="greaterThan">
      <formula>$G$89</formula>
    </cfRule>
  </conditionalFormatting>
  <conditionalFormatting sqref="W53">
    <cfRule type="cellIs" dxfId="16025" priority="284" operator="greaterThan">
      <formula>$G$53</formula>
    </cfRule>
  </conditionalFormatting>
  <conditionalFormatting sqref="M48">
    <cfRule type="cellIs" dxfId="16024" priority="235" operator="greaterThan">
      <formula>$F$48</formula>
    </cfRule>
  </conditionalFormatting>
  <conditionalFormatting sqref="M72">
    <cfRule type="cellIs" dxfId="16023" priority="262" operator="greaterThan">
      <formula>$F$72</formula>
    </cfRule>
  </conditionalFormatting>
  <conditionalFormatting sqref="M55">
    <cfRule type="cellIs" dxfId="16022" priority="261" operator="greaterThan">
      <formula>$G$55</formula>
    </cfRule>
  </conditionalFormatting>
  <conditionalFormatting sqref="M60">
    <cfRule type="cellIs" dxfId="16021" priority="260" operator="greaterThan">
      <formula>$G$60</formula>
    </cfRule>
  </conditionalFormatting>
  <conditionalFormatting sqref="M63">
    <cfRule type="cellIs" dxfId="16020" priority="259" operator="greaterThan">
      <formula>$G$63</formula>
    </cfRule>
  </conditionalFormatting>
  <conditionalFormatting sqref="M66">
    <cfRule type="cellIs" dxfId="16019" priority="257" operator="greaterThan">
      <formula>$G$66</formula>
    </cfRule>
    <cfRule type="cellIs" dxfId="16018" priority="258" operator="greaterThan">
      <formula>$F$66</formula>
    </cfRule>
  </conditionalFormatting>
  <conditionalFormatting sqref="M53">
    <cfRule type="cellIs" dxfId="16017" priority="256" operator="greaterThan">
      <formula>$F$53</formula>
    </cfRule>
  </conditionalFormatting>
  <conditionalFormatting sqref="M52">
    <cfRule type="cellIs" dxfId="16016" priority="254" operator="greaterThan">
      <formula>$F$52</formula>
    </cfRule>
  </conditionalFormatting>
  <conditionalFormatting sqref="M61">
    <cfRule type="cellIs" dxfId="16015" priority="251" operator="greaterThan">
      <formula>$F$61</formula>
    </cfRule>
  </conditionalFormatting>
  <conditionalFormatting sqref="M62">
    <cfRule type="cellIs" dxfId="16014" priority="249" operator="greaterThan">
      <formula>$G$62</formula>
    </cfRule>
  </conditionalFormatting>
  <conditionalFormatting sqref="M54">
    <cfRule type="cellIs" dxfId="16013" priority="252" operator="greaterThan">
      <formula>$G$54</formula>
    </cfRule>
    <cfRule type="cellIs" dxfId="16012" priority="253" operator="greaterThan">
      <formula>$F$54</formula>
    </cfRule>
  </conditionalFormatting>
  <conditionalFormatting sqref="M61">
    <cfRule type="cellIs" dxfId="16011" priority="250" operator="greaterThan">
      <formula>$G$61</formula>
    </cfRule>
  </conditionalFormatting>
  <conditionalFormatting sqref="M68">
    <cfRule type="cellIs" dxfId="16010" priority="248" operator="greaterThan">
      <formula>$G$68</formula>
    </cfRule>
  </conditionalFormatting>
  <conditionalFormatting sqref="M70">
    <cfRule type="cellIs" dxfId="16009" priority="247" operator="greaterThan">
      <formula>$G$70</formula>
    </cfRule>
  </conditionalFormatting>
  <conditionalFormatting sqref="M73">
    <cfRule type="cellIs" dxfId="16008" priority="246" operator="greaterThan">
      <formula>$G$73</formula>
    </cfRule>
  </conditionalFormatting>
  <conditionalFormatting sqref="M75">
    <cfRule type="cellIs" dxfId="16007" priority="245" operator="greaterThan">
      <formula>$F$75</formula>
    </cfRule>
  </conditionalFormatting>
  <conditionalFormatting sqref="M76">
    <cfRule type="cellIs" dxfId="16006" priority="244" operator="greaterThan">
      <formula>$F$76</formula>
    </cfRule>
  </conditionalFormatting>
  <conditionalFormatting sqref="M78">
    <cfRule type="cellIs" dxfId="16005" priority="243" operator="greaterThan">
      <formula>$G$78</formula>
    </cfRule>
  </conditionalFormatting>
  <conditionalFormatting sqref="M80">
    <cfRule type="cellIs" dxfId="16004" priority="242" operator="greaterThan">
      <formula>$F$80</formula>
    </cfRule>
  </conditionalFormatting>
  <conditionalFormatting sqref="M82">
    <cfRule type="cellIs" dxfId="16003" priority="241" operator="greaterThan">
      <formula>$F$82</formula>
    </cfRule>
  </conditionalFormatting>
  <conditionalFormatting sqref="M81">
    <cfRule type="cellIs" dxfId="16002" priority="239" operator="greaterThan">
      <formula>$G$81</formula>
    </cfRule>
    <cfRule type="cellIs" dxfId="16001" priority="240" operator="greaterThan">
      <formula>$F$81</formula>
    </cfRule>
  </conditionalFormatting>
  <conditionalFormatting sqref="M84">
    <cfRule type="cellIs" dxfId="16000" priority="238" operator="greaterThan">
      <formula>$G$84</formula>
    </cfRule>
  </conditionalFormatting>
  <conditionalFormatting sqref="M86">
    <cfRule type="cellIs" dxfId="15999" priority="236" operator="greaterThan">
      <formula>$G$86</formula>
    </cfRule>
    <cfRule type="cellIs" dxfId="15998" priority="237" operator="greaterThan">
      <formula>$F$86</formula>
    </cfRule>
  </conditionalFormatting>
  <conditionalFormatting sqref="M53">
    <cfRule type="cellIs" dxfId="15997" priority="255" operator="greaterThan">
      <formula>$G$53</formula>
    </cfRule>
  </conditionalFormatting>
  <conditionalFormatting sqref="H43">
    <cfRule type="cellIs" dxfId="15996" priority="234" operator="greaterThan">
      <formula>$G$43</formula>
    </cfRule>
  </conditionalFormatting>
  <conditionalFormatting sqref="H45">
    <cfRule type="cellIs" dxfId="15995" priority="233" operator="greaterThan">
      <formula>$F$45</formula>
    </cfRule>
  </conditionalFormatting>
  <conditionalFormatting sqref="H46">
    <cfRule type="cellIs" dxfId="15994" priority="232" operator="greaterThan">
      <formula>$G$46</formula>
    </cfRule>
  </conditionalFormatting>
  <conditionalFormatting sqref="H48">
    <cfRule type="cellIs" dxfId="15993" priority="201" operator="greaterThan">
      <formula>$F$48</formula>
    </cfRule>
  </conditionalFormatting>
  <conditionalFormatting sqref="H72">
    <cfRule type="cellIs" dxfId="15992" priority="231" operator="greaterThan">
      <formula>$F$72</formula>
    </cfRule>
  </conditionalFormatting>
  <conditionalFormatting sqref="H55">
    <cfRule type="cellIs" dxfId="15991" priority="230" operator="greaterThan">
      <formula>$G$55</formula>
    </cfRule>
  </conditionalFormatting>
  <conditionalFormatting sqref="H60">
    <cfRule type="cellIs" dxfId="15990" priority="229" operator="greaterThan">
      <formula>$G$60</formula>
    </cfRule>
  </conditionalFormatting>
  <conditionalFormatting sqref="H63">
    <cfRule type="cellIs" dxfId="15989" priority="228" operator="greaterThan">
      <formula>$G$63</formula>
    </cfRule>
  </conditionalFormatting>
  <conditionalFormatting sqref="H66">
    <cfRule type="cellIs" dxfId="15988" priority="226" operator="greaterThan">
      <formula>$G$66</formula>
    </cfRule>
    <cfRule type="cellIs" dxfId="15987" priority="227" operator="greaterThan">
      <formula>$F$66</formula>
    </cfRule>
  </conditionalFormatting>
  <conditionalFormatting sqref="H53">
    <cfRule type="cellIs" dxfId="15986" priority="225" operator="greaterThan">
      <formula>$F$53</formula>
    </cfRule>
  </conditionalFormatting>
  <conditionalFormatting sqref="H52">
    <cfRule type="cellIs" dxfId="15985" priority="223" operator="greaterThan">
      <formula>$F$52</formula>
    </cfRule>
  </conditionalFormatting>
  <conditionalFormatting sqref="H61">
    <cfRule type="cellIs" dxfId="15984" priority="220" operator="greaterThan">
      <formula>$F$61</formula>
    </cfRule>
  </conditionalFormatting>
  <conditionalFormatting sqref="H62">
    <cfRule type="cellIs" dxfId="15983" priority="218" operator="greaterThan">
      <formula>$G$62</formula>
    </cfRule>
  </conditionalFormatting>
  <conditionalFormatting sqref="H54">
    <cfRule type="cellIs" dxfId="15982" priority="221" operator="greaterThan">
      <formula>$G$54</formula>
    </cfRule>
    <cfRule type="cellIs" dxfId="15981" priority="222" operator="greaterThan">
      <formula>$F$54</formula>
    </cfRule>
  </conditionalFormatting>
  <conditionalFormatting sqref="H61">
    <cfRule type="cellIs" dxfId="15980" priority="219" operator="greaterThan">
      <formula>$G$61</formula>
    </cfRule>
  </conditionalFormatting>
  <conditionalFormatting sqref="H67">
    <cfRule type="cellIs" dxfId="15979" priority="217" operator="greaterThan">
      <formula>$F$67</formula>
    </cfRule>
  </conditionalFormatting>
  <conditionalFormatting sqref="H68">
    <cfRule type="cellIs" dxfId="15978" priority="216" operator="greaterThan">
      <formula>$G$68</formula>
    </cfRule>
  </conditionalFormatting>
  <conditionalFormatting sqref="H70">
    <cfRule type="cellIs" dxfId="15977" priority="215" operator="greaterThan">
      <formula>$G$70</formula>
    </cfRule>
  </conditionalFormatting>
  <conditionalFormatting sqref="H73">
    <cfRule type="cellIs" dxfId="15976" priority="214" operator="greaterThan">
      <formula>$G$73</formula>
    </cfRule>
  </conditionalFormatting>
  <conditionalFormatting sqref="H75">
    <cfRule type="cellIs" dxfId="15975" priority="213" operator="greaterThan">
      <formula>$F$75</formula>
    </cfRule>
  </conditionalFormatting>
  <conditionalFormatting sqref="H76">
    <cfRule type="cellIs" dxfId="15974" priority="212" operator="greaterThan">
      <formula>$F$76</formula>
    </cfRule>
  </conditionalFormatting>
  <conditionalFormatting sqref="H78">
    <cfRule type="cellIs" dxfId="15973" priority="211" operator="greaterThan">
      <formula>$G$78</formula>
    </cfRule>
  </conditionalFormatting>
  <conditionalFormatting sqref="H80">
    <cfRule type="cellIs" dxfId="15972" priority="210" operator="greaterThan">
      <formula>$F$80</formula>
    </cfRule>
  </conditionalFormatting>
  <conditionalFormatting sqref="H82">
    <cfRule type="cellIs" dxfId="15971" priority="209" operator="greaterThan">
      <formula>$F$82</formula>
    </cfRule>
  </conditionalFormatting>
  <conditionalFormatting sqref="H81">
    <cfRule type="cellIs" dxfId="15970" priority="207" operator="greaterThan">
      <formula>$G$81</formula>
    </cfRule>
    <cfRule type="cellIs" dxfId="15969" priority="208" operator="greaterThan">
      <formula>$F$81</formula>
    </cfRule>
  </conditionalFormatting>
  <conditionalFormatting sqref="H84">
    <cfRule type="cellIs" dxfId="15968" priority="206" operator="greaterThan">
      <formula>$G$84</formula>
    </cfRule>
  </conditionalFormatting>
  <conditionalFormatting sqref="H86">
    <cfRule type="cellIs" dxfId="15967" priority="204" operator="greaterThan">
      <formula>$G$86</formula>
    </cfRule>
    <cfRule type="cellIs" dxfId="15966" priority="205" operator="greaterThan">
      <formula>$F$86</formula>
    </cfRule>
  </conditionalFormatting>
  <conditionalFormatting sqref="H89">
    <cfRule type="cellIs" dxfId="15965" priority="202" operator="greaterThan">
      <formula>$G$89</formula>
    </cfRule>
    <cfRule type="cellIs" dxfId="15964" priority="203" operator="greaterThan">
      <formula>$F$89</formula>
    </cfRule>
  </conditionalFormatting>
  <conditionalFormatting sqref="H53">
    <cfRule type="cellIs" dxfId="15963" priority="224" operator="greaterThan">
      <formula>$G$53</formula>
    </cfRule>
  </conditionalFormatting>
  <conditionalFormatting sqref="AG29">
    <cfRule type="cellIs" dxfId="15962" priority="199" operator="greaterThan">
      <formula>$E$29</formula>
    </cfRule>
  </conditionalFormatting>
  <conditionalFormatting sqref="AG29">
    <cfRule type="cellIs" dxfId="15961" priority="200" operator="greaterThan">
      <formula>$G$29</formula>
    </cfRule>
  </conditionalFormatting>
  <conditionalFormatting sqref="AG44">
    <cfRule type="cellIs" dxfId="15960" priority="197" operator="greaterThan">
      <formula>$E$26</formula>
    </cfRule>
    <cfRule type="cellIs" dxfId="15959" priority="198" operator="greaterThan">
      <formula>$G$26</formula>
    </cfRule>
  </conditionalFormatting>
  <conditionalFormatting sqref="AG45">
    <cfRule type="cellIs" dxfId="15958" priority="195" operator="greaterThan">
      <formula>$E$27</formula>
    </cfRule>
    <cfRule type="cellIs" dxfId="15957" priority="196" operator="greaterThan">
      <formula>$G$27</formula>
    </cfRule>
  </conditionalFormatting>
  <conditionalFormatting sqref="AG46">
    <cfRule type="cellIs" dxfId="15956" priority="193" operator="greaterThan">
      <formula>$E$28</formula>
    </cfRule>
    <cfRule type="cellIs" dxfId="15955" priority="194" operator="greaterThan">
      <formula>$G$28</formula>
    </cfRule>
  </conditionalFormatting>
  <conditionalFormatting sqref="AG49">
    <cfRule type="cellIs" dxfId="15954" priority="191" operator="greaterThan">
      <formula>$E$26</formula>
    </cfRule>
    <cfRule type="cellIs" dxfId="15953" priority="192" operator="greaterThan">
      <formula>$G$26</formula>
    </cfRule>
  </conditionalFormatting>
  <conditionalFormatting sqref="R43 M43">
    <cfRule type="cellIs" dxfId="15952" priority="190" operator="greaterThan">
      <formula>$G$43</formula>
    </cfRule>
  </conditionalFormatting>
  <conditionalFormatting sqref="R45 M45">
    <cfRule type="cellIs" dxfId="15951" priority="189" operator="greaterThan">
      <formula>$F$45</formula>
    </cfRule>
  </conditionalFormatting>
  <conditionalFormatting sqref="R46 M46">
    <cfRule type="cellIs" dxfId="15950" priority="188" operator="greaterThan">
      <formula>$G$46</formula>
    </cfRule>
  </conditionalFormatting>
  <conditionalFormatting sqref="W43">
    <cfRule type="cellIs" dxfId="15949" priority="187" operator="greaterThan">
      <formula>$G$43</formula>
    </cfRule>
  </conditionalFormatting>
  <conditionalFormatting sqref="W45">
    <cfRule type="cellIs" dxfId="15948" priority="186" operator="greaterThan">
      <formula>$F$45</formula>
    </cfRule>
  </conditionalFormatting>
  <conditionalFormatting sqref="W46">
    <cfRule type="cellIs" dxfId="15947" priority="185" operator="greaterThan">
      <formula>$G$46</formula>
    </cfRule>
  </conditionalFormatting>
  <conditionalFormatting sqref="H40">
    <cfRule type="expression" priority="183" stopIfTrue="1">
      <formula>I40="U"</formula>
    </cfRule>
    <cfRule type="cellIs" dxfId="15946" priority="184" operator="greaterThan">
      <formula>$E$40</formula>
    </cfRule>
  </conditionalFormatting>
  <conditionalFormatting sqref="W40 R40 M40">
    <cfRule type="expression" priority="181" stopIfTrue="1">
      <formula>N40="U"</formula>
    </cfRule>
    <cfRule type="cellIs" dxfId="15945" priority="182" operator="greaterThan">
      <formula>$E$40</formula>
    </cfRule>
  </conditionalFormatting>
  <conditionalFormatting sqref="W8">
    <cfRule type="cellIs" dxfId="15944" priority="180" operator="greaterThan">
      <formula>$E$8</formula>
    </cfRule>
  </conditionalFormatting>
  <conditionalFormatting sqref="AL27">
    <cfRule type="cellIs" dxfId="15943" priority="172" operator="greaterThan">
      <formula>$E$27</formula>
    </cfRule>
    <cfRule type="cellIs" dxfId="15942" priority="173" operator="greaterThan">
      <formula>$G$27</formula>
    </cfRule>
  </conditionalFormatting>
  <conditionalFormatting sqref="AL28">
    <cfRule type="cellIs" dxfId="15941" priority="170" operator="greaterThan">
      <formula>$E$28</formula>
    </cfRule>
    <cfRule type="cellIs" dxfId="15940" priority="171" operator="greaterThan">
      <formula>$G$28</formula>
    </cfRule>
  </conditionalFormatting>
  <conditionalFormatting sqref="AL29">
    <cfRule type="cellIs" dxfId="15939" priority="149" operator="greaterThan">
      <formula>$E$29</formula>
    </cfRule>
  </conditionalFormatting>
  <conditionalFormatting sqref="AL31">
    <cfRule type="cellIs" dxfId="15938" priority="168" operator="greaterThan">
      <formula>$E$31</formula>
    </cfRule>
  </conditionalFormatting>
  <conditionalFormatting sqref="AL32">
    <cfRule type="cellIs" dxfId="15937" priority="166" operator="greaterThan">
      <formula>$E$32</formula>
    </cfRule>
    <cfRule type="cellIs" dxfId="15936" priority="167" operator="greaterThan">
      <formula>$G$32</formula>
    </cfRule>
  </conditionalFormatting>
  <conditionalFormatting sqref="AL33">
    <cfRule type="cellIs" dxfId="15935" priority="164" operator="greaterThan">
      <formula>$E$33</formula>
    </cfRule>
    <cfRule type="cellIs" dxfId="15934" priority="165" operator="greaterThan">
      <formula>$G$33</formula>
    </cfRule>
  </conditionalFormatting>
  <conditionalFormatting sqref="AL34">
    <cfRule type="cellIs" dxfId="15933" priority="161" operator="greaterThan">
      <formula>$E$34</formula>
    </cfRule>
    <cfRule type="cellIs" dxfId="15932" priority="162" operator="greaterThan">
      <formula>$G$34</formula>
    </cfRule>
    <cfRule type="cellIs" dxfId="15931" priority="163" operator="greaterThan">
      <formula>$F$34</formula>
    </cfRule>
  </conditionalFormatting>
  <conditionalFormatting sqref="AL35">
    <cfRule type="cellIs" dxfId="15930" priority="159" operator="greaterThan">
      <formula>$E$35</formula>
    </cfRule>
    <cfRule type="cellIs" dxfId="15929" priority="160" operator="greaterThan">
      <formula>$G$35</formula>
    </cfRule>
  </conditionalFormatting>
  <conditionalFormatting sqref="AL36">
    <cfRule type="cellIs" dxfId="15928" priority="157" operator="greaterThan">
      <formula>$E$36</formula>
    </cfRule>
    <cfRule type="cellIs" dxfId="15927" priority="158" operator="greaterThan">
      <formula>$G$36</formula>
    </cfRule>
  </conditionalFormatting>
  <conditionalFormatting sqref="AL37">
    <cfRule type="cellIs" dxfId="15926" priority="156" operator="greaterThan">
      <formula>$E$37</formula>
    </cfRule>
  </conditionalFormatting>
  <conditionalFormatting sqref="AL38">
    <cfRule type="cellIs" dxfId="15925" priority="154" operator="greaterThan">
      <formula>$E$38</formula>
    </cfRule>
    <cfRule type="cellIs" dxfId="15924" priority="155" operator="greaterThan">
      <formula>$G$38</formula>
    </cfRule>
  </conditionalFormatting>
  <conditionalFormatting sqref="AL39">
    <cfRule type="cellIs" dxfId="15923" priority="152" operator="greaterThan">
      <formula>$E$39</formula>
    </cfRule>
    <cfRule type="cellIs" dxfId="15922" priority="153" operator="greaterThan">
      <formula>$G$39</formula>
    </cfRule>
  </conditionalFormatting>
  <conditionalFormatting sqref="AL41">
    <cfRule type="cellIs" dxfId="15921" priority="150" operator="greaterThan">
      <formula>$E$41</formula>
    </cfRule>
    <cfRule type="cellIs" dxfId="15920" priority="151" operator="greaterThan">
      <formula>$G$41</formula>
    </cfRule>
  </conditionalFormatting>
  <conditionalFormatting sqref="AL29">
    <cfRule type="cellIs" dxfId="15919" priority="169" operator="greaterThan">
      <formula>$G$29</formula>
    </cfRule>
  </conditionalFormatting>
  <conditionalFormatting sqref="AL37">
    <cfRule type="cellIs" dxfId="15918" priority="148" operator="greaterThan">
      <formula>$G$37</formula>
    </cfRule>
  </conditionalFormatting>
  <conditionalFormatting sqref="AL40">
    <cfRule type="expression" priority="146" stopIfTrue="1">
      <formula>AM40="U"</formula>
    </cfRule>
    <cfRule type="cellIs" dxfId="15917" priority="147" operator="greaterThan">
      <formula>$E$40</formula>
    </cfRule>
  </conditionalFormatting>
  <conditionalFormatting sqref="AL45">
    <cfRule type="cellIs" dxfId="15916" priority="144" operator="greaterThan">
      <formula>$F$45</formula>
    </cfRule>
  </conditionalFormatting>
  <conditionalFormatting sqref="AL46">
    <cfRule type="cellIs" dxfId="15915" priority="143" operator="greaterThan">
      <formula>$G$46</formula>
    </cfRule>
  </conditionalFormatting>
  <conditionalFormatting sqref="AL72">
    <cfRule type="cellIs" dxfId="15914" priority="142" operator="greaterThan">
      <formula>$F$72</formula>
    </cfRule>
  </conditionalFormatting>
  <conditionalFormatting sqref="AL55">
    <cfRule type="cellIs" dxfId="15913" priority="141" operator="greaterThan">
      <formula>$G$55</formula>
    </cfRule>
  </conditionalFormatting>
  <conditionalFormatting sqref="AL60">
    <cfRule type="cellIs" dxfId="15912" priority="140" operator="greaterThan">
      <formula>$G$60</formula>
    </cfRule>
  </conditionalFormatting>
  <conditionalFormatting sqref="AL63">
    <cfRule type="cellIs" dxfId="15911" priority="139" operator="greaterThan">
      <formula>$G$63</formula>
    </cfRule>
  </conditionalFormatting>
  <conditionalFormatting sqref="AL66">
    <cfRule type="cellIs" dxfId="15910" priority="137" operator="greaterThan">
      <formula>$G$66</formula>
    </cfRule>
    <cfRule type="cellIs" dxfId="15909" priority="138" operator="greaterThan">
      <formula>$F$66</formula>
    </cfRule>
  </conditionalFormatting>
  <conditionalFormatting sqref="AL53">
    <cfRule type="cellIs" dxfId="15908" priority="136" operator="greaterThan">
      <formula>$F$53</formula>
    </cfRule>
  </conditionalFormatting>
  <conditionalFormatting sqref="AL52">
    <cfRule type="cellIs" dxfId="15907" priority="134" operator="greaterThan">
      <formula>$F$52</formula>
    </cfRule>
  </conditionalFormatting>
  <conditionalFormatting sqref="AL61">
    <cfRule type="cellIs" dxfId="15906" priority="131" operator="greaterThan">
      <formula>$F$61</formula>
    </cfRule>
  </conditionalFormatting>
  <conditionalFormatting sqref="AL62">
    <cfRule type="cellIs" dxfId="15905" priority="129" operator="greaterThan">
      <formula>$G$62</formula>
    </cfRule>
  </conditionalFormatting>
  <conditionalFormatting sqref="AL54">
    <cfRule type="cellIs" dxfId="15904" priority="132" operator="greaterThan">
      <formula>$G$54</formula>
    </cfRule>
    <cfRule type="cellIs" dxfId="15903" priority="133" operator="greaterThan">
      <formula>$F$54</formula>
    </cfRule>
  </conditionalFormatting>
  <conditionalFormatting sqref="AL61">
    <cfRule type="cellIs" dxfId="15902" priority="130" operator="greaterThan">
      <formula>$G$61</formula>
    </cfRule>
  </conditionalFormatting>
  <conditionalFormatting sqref="AL68">
    <cfRule type="cellIs" dxfId="15901" priority="128" operator="greaterThan">
      <formula>$G$68</formula>
    </cfRule>
  </conditionalFormatting>
  <conditionalFormatting sqref="AL70">
    <cfRule type="cellIs" dxfId="15900" priority="127" operator="greaterThan">
      <formula>$G$70</formula>
    </cfRule>
  </conditionalFormatting>
  <conditionalFormatting sqref="AL73">
    <cfRule type="cellIs" dxfId="15899" priority="126" operator="greaterThan">
      <formula>$G$73</formula>
    </cfRule>
  </conditionalFormatting>
  <conditionalFormatting sqref="AL75">
    <cfRule type="cellIs" dxfId="15898" priority="125" operator="greaterThan">
      <formula>$F$75</formula>
    </cfRule>
  </conditionalFormatting>
  <conditionalFormatting sqref="AL76">
    <cfRule type="cellIs" dxfId="15897" priority="124" operator="greaterThan">
      <formula>$F$76</formula>
    </cfRule>
  </conditionalFormatting>
  <conditionalFormatting sqref="AL78">
    <cfRule type="cellIs" dxfId="15896" priority="123" operator="greaterThan">
      <formula>$G$78</formula>
    </cfRule>
  </conditionalFormatting>
  <conditionalFormatting sqref="AL80">
    <cfRule type="cellIs" dxfId="15895" priority="122" operator="greaterThan">
      <formula>$F$80</formula>
    </cfRule>
  </conditionalFormatting>
  <conditionalFormatting sqref="AL82">
    <cfRule type="cellIs" dxfId="15894" priority="121" operator="greaterThan">
      <formula>$F$82</formula>
    </cfRule>
  </conditionalFormatting>
  <conditionalFormatting sqref="AL81">
    <cfRule type="cellIs" dxfId="15893" priority="119" operator="greaterThan">
      <formula>$G$81</formula>
    </cfRule>
    <cfRule type="cellIs" dxfId="15892" priority="120" operator="greaterThan">
      <formula>$F$81</formula>
    </cfRule>
  </conditionalFormatting>
  <conditionalFormatting sqref="AL84">
    <cfRule type="cellIs" dxfId="15891" priority="118" operator="greaterThan">
      <formula>$G$84</formula>
    </cfRule>
  </conditionalFormatting>
  <conditionalFormatting sqref="AL86">
    <cfRule type="cellIs" dxfId="15890" priority="116" operator="greaterThan">
      <formula>$G$86</formula>
    </cfRule>
    <cfRule type="cellIs" dxfId="15889" priority="117" operator="greaterThan">
      <formula>$F$86</formula>
    </cfRule>
  </conditionalFormatting>
  <conditionalFormatting sqref="AL89">
    <cfRule type="cellIs" dxfId="15888" priority="114" operator="greaterThan">
      <formula>$G$89</formula>
    </cfRule>
    <cfRule type="cellIs" dxfId="15887" priority="115" operator="greaterThan">
      <formula>$F$89</formula>
    </cfRule>
  </conditionalFormatting>
  <conditionalFormatting sqref="AL53">
    <cfRule type="cellIs" dxfId="15886" priority="135" operator="greaterThan">
      <formula>$G$53</formula>
    </cfRule>
  </conditionalFormatting>
  <conditionalFormatting sqref="AB18">
    <cfRule type="cellIs" dxfId="15885" priority="109" operator="lessThan">
      <formula>$AS$18</formula>
    </cfRule>
    <cfRule type="cellIs" dxfId="15884" priority="110" operator="greaterThan">
      <formula>$AT$18</formula>
    </cfRule>
    <cfRule type="cellIs" dxfId="15883" priority="111" operator="lessThan">
      <formula>$AQ$18</formula>
    </cfRule>
    <cfRule type="cellIs" dxfId="15882" priority="112" operator="greaterThan">
      <formula>$AR$18</formula>
    </cfRule>
  </conditionalFormatting>
  <conditionalFormatting sqref="AB10">
    <cfRule type="cellIs" dxfId="15881" priority="108" operator="greaterThan">
      <formula>$E$10</formula>
    </cfRule>
  </conditionalFormatting>
  <conditionalFormatting sqref="AB11">
    <cfRule type="cellIs" dxfId="15880" priority="107" operator="greaterThan">
      <formula>$E$11</formula>
    </cfRule>
  </conditionalFormatting>
  <conditionalFormatting sqref="AB12">
    <cfRule type="cellIs" dxfId="15879" priority="106" operator="greaterThan">
      <formula>$E$12</formula>
    </cfRule>
  </conditionalFormatting>
  <conditionalFormatting sqref="AB13">
    <cfRule type="cellIs" dxfId="15878" priority="104" operator="greaterThan">
      <formula>$E$13</formula>
    </cfRule>
    <cfRule type="cellIs" dxfId="15877" priority="105" operator="greaterThan">
      <formula>$G$13</formula>
    </cfRule>
  </conditionalFormatting>
  <conditionalFormatting sqref="AB14">
    <cfRule type="cellIs" dxfId="15876" priority="102" operator="greaterThan">
      <formula>$E$14</formula>
    </cfRule>
    <cfRule type="cellIs" dxfId="15875" priority="103" operator="greaterThan">
      <formula>$G$14</formula>
    </cfRule>
  </conditionalFormatting>
  <conditionalFormatting sqref="AB15">
    <cfRule type="cellIs" dxfId="15874" priority="101" operator="greaterThan">
      <formula>$E$15</formula>
    </cfRule>
  </conditionalFormatting>
  <conditionalFormatting sqref="AB16">
    <cfRule type="cellIs" dxfId="15873" priority="100" operator="greaterThan">
      <formula>$E$16</formula>
    </cfRule>
  </conditionalFormatting>
  <conditionalFormatting sqref="AB16">
    <cfRule type="cellIs" dxfId="15872" priority="99" operator="greaterThan">
      <formula>$G$16</formula>
    </cfRule>
  </conditionalFormatting>
  <conditionalFormatting sqref="AB17">
    <cfRule type="cellIs" dxfId="15871" priority="97" operator="greaterThan">
      <formula>$E$17</formula>
    </cfRule>
  </conditionalFormatting>
  <conditionalFormatting sqref="AB17">
    <cfRule type="cellIs" dxfId="15870" priority="98" operator="greaterThan">
      <formula>$G$17</formula>
    </cfRule>
  </conditionalFormatting>
  <conditionalFormatting sqref="AB19">
    <cfRule type="cellIs" dxfId="15869" priority="96" operator="greaterThan">
      <formula>$E$19</formula>
    </cfRule>
  </conditionalFormatting>
  <conditionalFormatting sqref="AB20">
    <cfRule type="cellIs" dxfId="15868" priority="94" operator="greaterThan">
      <formula>$E$20</formula>
    </cfRule>
    <cfRule type="cellIs" dxfId="15867" priority="95" operator="greaterThan">
      <formula>$G$20</formula>
    </cfRule>
  </conditionalFormatting>
  <conditionalFormatting sqref="AB21">
    <cfRule type="cellIs" dxfId="15866" priority="92" operator="greaterThan">
      <formula>$E$21</formula>
    </cfRule>
    <cfRule type="cellIs" dxfId="15865" priority="93" operator="greaterThan">
      <formula>$G$21</formula>
    </cfRule>
  </conditionalFormatting>
  <conditionalFormatting sqref="AB22">
    <cfRule type="cellIs" dxfId="15864" priority="90" operator="greaterThan">
      <formula>$E$22</formula>
    </cfRule>
    <cfRule type="cellIs" dxfId="15863" priority="91" operator="greaterThan">
      <formula>$G$22</formula>
    </cfRule>
  </conditionalFormatting>
  <conditionalFormatting sqref="AB23">
    <cfRule type="cellIs" dxfId="15862" priority="89" operator="greaterThan">
      <formula>$E$23</formula>
    </cfRule>
  </conditionalFormatting>
  <conditionalFormatting sqref="AB27">
    <cfRule type="cellIs" dxfId="15861" priority="81" operator="greaterThan">
      <formula>$E$27</formula>
    </cfRule>
    <cfRule type="cellIs" dxfId="15860" priority="82" operator="greaterThan">
      <formula>$G$27</formula>
    </cfRule>
  </conditionalFormatting>
  <conditionalFormatting sqref="AB28">
    <cfRule type="cellIs" dxfId="15859" priority="79" operator="greaterThan">
      <formula>$E$28</formula>
    </cfRule>
    <cfRule type="cellIs" dxfId="15858" priority="80" operator="greaterThan">
      <formula>$G$28</formula>
    </cfRule>
  </conditionalFormatting>
  <conditionalFormatting sqref="AB29">
    <cfRule type="cellIs" dxfId="15857" priority="56" operator="greaterThan">
      <formula>$E$29</formula>
    </cfRule>
  </conditionalFormatting>
  <conditionalFormatting sqref="AB30">
    <cfRule type="expression" priority="19" stopIfTrue="1">
      <formula>$AC$30="U"</formula>
    </cfRule>
    <cfRule type="cellIs" dxfId="15856" priority="76" operator="greaterThan">
      <formula>$E$30</formula>
    </cfRule>
    <cfRule type="cellIs" dxfId="15855" priority="77" operator="greaterThan">
      <formula>$G$30</formula>
    </cfRule>
  </conditionalFormatting>
  <conditionalFormatting sqref="AB31">
    <cfRule type="cellIs" dxfId="15854" priority="75" operator="greaterThan">
      <formula>$E$31</formula>
    </cfRule>
  </conditionalFormatting>
  <conditionalFormatting sqref="AB32">
    <cfRule type="cellIs" dxfId="15853" priority="73" operator="greaterThan">
      <formula>$E$32</formula>
    </cfRule>
    <cfRule type="cellIs" dxfId="15852" priority="74" operator="greaterThan">
      <formula>$G$32</formula>
    </cfRule>
  </conditionalFormatting>
  <conditionalFormatting sqref="AB33">
    <cfRule type="cellIs" dxfId="15851" priority="71" operator="greaterThan">
      <formula>$E$33</formula>
    </cfRule>
    <cfRule type="cellIs" dxfId="15850" priority="72" operator="greaterThan">
      <formula>$G$33</formula>
    </cfRule>
  </conditionalFormatting>
  <conditionalFormatting sqref="AB34">
    <cfRule type="cellIs" dxfId="15849" priority="68" operator="greaterThan">
      <formula>$E$34</formula>
    </cfRule>
    <cfRule type="cellIs" dxfId="15848" priority="69" operator="greaterThan">
      <formula>$G$34</formula>
    </cfRule>
    <cfRule type="cellIs" dxfId="15847" priority="70" operator="greaterThan">
      <formula>$F$34</formula>
    </cfRule>
  </conditionalFormatting>
  <conditionalFormatting sqref="AB35">
    <cfRule type="cellIs" dxfId="15846" priority="66" operator="greaterThan">
      <formula>$E$35</formula>
    </cfRule>
    <cfRule type="cellIs" dxfId="15845" priority="67" operator="greaterThan">
      <formula>$G$35</formula>
    </cfRule>
  </conditionalFormatting>
  <conditionalFormatting sqref="AB36">
    <cfRule type="cellIs" dxfId="15844" priority="64" operator="greaterThan">
      <formula>$E$36</formula>
    </cfRule>
    <cfRule type="cellIs" dxfId="15843" priority="65" operator="greaterThan">
      <formula>$G$36</formula>
    </cfRule>
  </conditionalFormatting>
  <conditionalFormatting sqref="AB37">
    <cfRule type="cellIs" dxfId="15842" priority="63" operator="greaterThan">
      <formula>$E$37</formula>
    </cfRule>
  </conditionalFormatting>
  <conditionalFormatting sqref="AB38">
    <cfRule type="cellIs" dxfId="15841" priority="61" operator="greaterThan">
      <formula>$E$38</formula>
    </cfRule>
    <cfRule type="cellIs" dxfId="15840" priority="62" operator="greaterThan">
      <formula>$G$38</formula>
    </cfRule>
  </conditionalFormatting>
  <conditionalFormatting sqref="AB39">
    <cfRule type="cellIs" dxfId="15839" priority="59" operator="greaterThan">
      <formula>$E$39</formula>
    </cfRule>
    <cfRule type="cellIs" dxfId="15838" priority="60" operator="greaterThan">
      <formula>$G$39</formula>
    </cfRule>
  </conditionalFormatting>
  <conditionalFormatting sqref="AB41">
    <cfRule type="cellIs" dxfId="15837" priority="57" operator="greaterThan">
      <formula>$E$41</formula>
    </cfRule>
    <cfRule type="cellIs" dxfId="15836" priority="58" operator="greaterThan">
      <formula>$G$41</formula>
    </cfRule>
  </conditionalFormatting>
  <conditionalFormatting sqref="AB29">
    <cfRule type="cellIs" dxfId="15835" priority="78" operator="greaterThan">
      <formula>$G$29</formula>
    </cfRule>
  </conditionalFormatting>
  <conditionalFormatting sqref="AB37">
    <cfRule type="cellIs" dxfId="15834" priority="55" operator="greaterThan">
      <formula>$G$37</formula>
    </cfRule>
  </conditionalFormatting>
  <conditionalFormatting sqref="AB40">
    <cfRule type="expression" priority="53" stopIfTrue="1">
      <formula>AC40="U"</formula>
    </cfRule>
    <cfRule type="cellIs" dxfId="15833" priority="54" operator="greaterThan">
      <formula>$E$40</formula>
    </cfRule>
  </conditionalFormatting>
  <conditionalFormatting sqref="AB45">
    <cfRule type="cellIs" dxfId="15832" priority="51" operator="greaterThan">
      <formula>$F$45</formula>
    </cfRule>
  </conditionalFormatting>
  <conditionalFormatting sqref="AB46">
    <cfRule type="cellIs" dxfId="15831" priority="50" operator="greaterThan">
      <formula>$G$46</formula>
    </cfRule>
  </conditionalFormatting>
  <conditionalFormatting sqref="AB72">
    <cfRule type="cellIs" dxfId="15830" priority="49" operator="greaterThan">
      <formula>$F$72</formula>
    </cfRule>
  </conditionalFormatting>
  <conditionalFormatting sqref="AB55">
    <cfRule type="cellIs" dxfId="15829" priority="48" operator="greaterThan">
      <formula>$G$55</formula>
    </cfRule>
  </conditionalFormatting>
  <conditionalFormatting sqref="AB60">
    <cfRule type="cellIs" dxfId="15828" priority="47" operator="greaterThan">
      <formula>$G$60</formula>
    </cfRule>
  </conditionalFormatting>
  <conditionalFormatting sqref="AB63">
    <cfRule type="cellIs" dxfId="15827" priority="46" operator="greaterThan">
      <formula>$G$63</formula>
    </cfRule>
  </conditionalFormatting>
  <conditionalFormatting sqref="AB66">
    <cfRule type="cellIs" dxfId="15826" priority="44" operator="greaterThan">
      <formula>$G$66</formula>
    </cfRule>
    <cfRule type="cellIs" dxfId="15825" priority="45" operator="greaterThan">
      <formula>$F$66</formula>
    </cfRule>
  </conditionalFormatting>
  <conditionalFormatting sqref="AB53">
    <cfRule type="cellIs" dxfId="15824" priority="43" operator="greaterThan">
      <formula>$F$53</formula>
    </cfRule>
  </conditionalFormatting>
  <conditionalFormatting sqref="AB52">
    <cfRule type="cellIs" dxfId="15823" priority="41" operator="greaterThan">
      <formula>$F$52</formula>
    </cfRule>
  </conditionalFormatting>
  <conditionalFormatting sqref="AB61">
    <cfRule type="cellIs" dxfId="15822" priority="38" operator="greaterThan">
      <formula>$F$61</formula>
    </cfRule>
  </conditionalFormatting>
  <conditionalFormatting sqref="AB62">
    <cfRule type="cellIs" dxfId="15821" priority="36" operator="greaterThan">
      <formula>$G$62</formula>
    </cfRule>
  </conditionalFormatting>
  <conditionalFormatting sqref="AB54">
    <cfRule type="cellIs" dxfId="15820" priority="39" operator="greaterThan">
      <formula>$G$54</formula>
    </cfRule>
    <cfRule type="cellIs" dxfId="15819" priority="40" operator="greaterThan">
      <formula>$F$54</formula>
    </cfRule>
  </conditionalFormatting>
  <conditionalFormatting sqref="AB61">
    <cfRule type="cellIs" dxfId="15818" priority="37" operator="greaterThan">
      <formula>$G$61</formula>
    </cfRule>
  </conditionalFormatting>
  <conditionalFormatting sqref="AB68">
    <cfRule type="cellIs" dxfId="15817" priority="35" operator="greaterThan">
      <formula>$G$68</formula>
    </cfRule>
  </conditionalFormatting>
  <conditionalFormatting sqref="AB70">
    <cfRule type="cellIs" dxfId="15816" priority="34" operator="greaterThan">
      <formula>$G$70</formula>
    </cfRule>
  </conditionalFormatting>
  <conditionalFormatting sqref="AB73">
    <cfRule type="cellIs" dxfId="15815" priority="33" operator="greaterThan">
      <formula>$G$73</formula>
    </cfRule>
  </conditionalFormatting>
  <conditionalFormatting sqref="AB75">
    <cfRule type="cellIs" dxfId="15814" priority="32" operator="greaterThan">
      <formula>$F$75</formula>
    </cfRule>
  </conditionalFormatting>
  <conditionalFormatting sqref="AB76">
    <cfRule type="cellIs" dxfId="15813" priority="31" operator="greaterThan">
      <formula>$F$76</formula>
    </cfRule>
  </conditionalFormatting>
  <conditionalFormatting sqref="AB78">
    <cfRule type="cellIs" dxfId="15812" priority="30" operator="greaterThan">
      <formula>$G$78</formula>
    </cfRule>
  </conditionalFormatting>
  <conditionalFormatting sqref="AB80">
    <cfRule type="cellIs" dxfId="15811" priority="29" operator="greaterThan">
      <formula>$F$80</formula>
    </cfRule>
  </conditionalFormatting>
  <conditionalFormatting sqref="AB82">
    <cfRule type="cellIs" dxfId="15810" priority="28" operator="greaterThan">
      <formula>$F$82</formula>
    </cfRule>
  </conditionalFormatting>
  <conditionalFormatting sqref="AB81">
    <cfRule type="cellIs" dxfId="15809" priority="26" operator="greaterThan">
      <formula>$G$81</formula>
    </cfRule>
    <cfRule type="cellIs" dxfId="15808" priority="27" operator="greaterThan">
      <formula>$F$81</formula>
    </cfRule>
  </conditionalFormatting>
  <conditionalFormatting sqref="AB84">
    <cfRule type="cellIs" dxfId="15807" priority="25" operator="greaterThan">
      <formula>$G$84</formula>
    </cfRule>
  </conditionalFormatting>
  <conditionalFormatting sqref="AB86">
    <cfRule type="cellIs" dxfId="15806" priority="23" operator="greaterThan">
      <formula>$G$86</formula>
    </cfRule>
    <cfRule type="cellIs" dxfId="15805" priority="24" operator="greaterThan">
      <formula>$F$86</formula>
    </cfRule>
  </conditionalFormatting>
  <conditionalFormatting sqref="AB89">
    <cfRule type="cellIs" dxfId="15804" priority="21" operator="greaterThan">
      <formula>$G$89</formula>
    </cfRule>
    <cfRule type="cellIs" dxfId="15803" priority="22" operator="greaterThan">
      <formula>$F$89</formula>
    </cfRule>
  </conditionalFormatting>
  <conditionalFormatting sqref="AB53">
    <cfRule type="cellIs" dxfId="15802" priority="42" operator="greaterThan">
      <formula>$G$53</formula>
    </cfRule>
  </conditionalFormatting>
  <conditionalFormatting sqref="AL30 AG30 W30 R30">
    <cfRule type="expression" priority="16" stopIfTrue="1">
      <formula>$S$30="U"</formula>
    </cfRule>
    <cfRule type="cellIs" dxfId="15801" priority="17" operator="greaterThan">
      <formula>$E$30</formula>
    </cfRule>
    <cfRule type="cellIs" dxfId="15800" priority="18" operator="greaterThan">
      <formula>$G$30</formula>
    </cfRule>
  </conditionalFormatting>
  <conditionalFormatting sqref="M89">
    <cfRule type="cellIs" dxfId="15799" priority="14" operator="greaterThan">
      <formula>$G$89</formula>
    </cfRule>
    <cfRule type="cellIs" dxfId="15798" priority="15" operator="greaterThan">
      <formula>$F$89</formula>
    </cfRule>
  </conditionalFormatting>
  <conditionalFormatting sqref="M67">
    <cfRule type="expression" priority="12" stopIfTrue="1">
      <formula>$N$67="U"</formula>
    </cfRule>
    <cfRule type="expression" dxfId="15797" priority="13">
      <formula>$M$67&gt;$E$67</formula>
    </cfRule>
  </conditionalFormatting>
  <conditionalFormatting sqref="W67">
    <cfRule type="expression" priority="10" stopIfTrue="1">
      <formula>$X$67="U"</formula>
    </cfRule>
    <cfRule type="expression" dxfId="15796" priority="11">
      <formula>$W$67&gt;$E$67</formula>
    </cfRule>
  </conditionalFormatting>
  <conditionalFormatting sqref="H30">
    <cfRule type="expression" priority="6" stopIfTrue="1">
      <formula>$I$30="U"</formula>
    </cfRule>
    <cfRule type="cellIs" dxfId="15795" priority="7" operator="greaterThan">
      <formula>$E$30</formula>
    </cfRule>
    <cfRule type="cellIs" dxfId="15794" priority="8" operator="greaterThan">
      <formula>$G$30</formula>
    </cfRule>
  </conditionalFormatting>
  <conditionalFormatting sqref="M30">
    <cfRule type="expression" priority="3" stopIfTrue="1">
      <formula>$AC$30="U"</formula>
    </cfRule>
    <cfRule type="cellIs" dxfId="15793" priority="4" operator="greaterThan">
      <formula>$E$30</formula>
    </cfRule>
    <cfRule type="cellIs" dxfId="15792" priority="5" operator="greaterThan">
      <formula>$G$30</formula>
    </cfRule>
  </conditionalFormatting>
  <conditionalFormatting sqref="R89">
    <cfRule type="expression" dxfId="15791" priority="1">
      <formula>$W$89&gt;$E$89</formula>
    </cfRule>
    <cfRule type="cellIs" dxfId="15790" priority="2" operator="greaterThan">
      <formula>$G$89</formula>
    </cfRule>
  </conditionalFormatting>
  <printOptions horizontalCentered="1"/>
  <pageMargins left="1" right="1" top="0.6" bottom="0.6" header="0.3" footer="0.3"/>
  <pageSetup paperSize="17" scale="80" orientation="landscape" r:id="rId1"/>
  <headerFooter>
    <oddFooter>&amp;L&amp;8&amp;Z&amp;F&amp;RPage &amp;P of &amp;N</oddFooter>
  </headerFooter>
  <rowBreaks count="1" manualBreakCount="1">
    <brk id="46" max="4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N1048558"/>
  <sheetViews>
    <sheetView view="pageBreakPreview" topLeftCell="A4" zoomScale="115" zoomScaleNormal="145" zoomScaleSheetLayoutView="115" workbookViewId="0">
      <pane xSplit="7995" ySplit="1410" topLeftCell="J67" activePane="bottomLeft"/>
      <selection activeCell="AL53" sqref="AL53"/>
      <selection pane="topRight" activeCell="AL53" sqref="AL53"/>
      <selection pane="bottomLeft" activeCell="A72" sqref="A72:XFD72"/>
      <selection pane="bottomRight" activeCell="AB89" sqref="AB89"/>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 min="43" max="43" width="8.7109375" style="214" customWidth="1"/>
    <col min="44" max="47" width="3.28515625" style="214" customWidth="1"/>
    <col min="48" max="48" width="8.7109375" style="214" customWidth="1"/>
    <col min="49" max="52" width="3.28515625" style="214" customWidth="1"/>
  </cols>
  <sheetData>
    <row r="1" spans="1:57" ht="15.75" x14ac:dyDescent="0.25">
      <c r="A1" s="483" t="s">
        <v>237</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85"/>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86"/>
      <c r="G6" s="489"/>
      <c r="H6" s="218">
        <v>42998</v>
      </c>
      <c r="I6" s="219" t="s">
        <v>15</v>
      </c>
      <c r="J6" s="219" t="s">
        <v>16</v>
      </c>
      <c r="K6" s="219" t="s">
        <v>190</v>
      </c>
      <c r="L6" s="220" t="s">
        <v>191</v>
      </c>
      <c r="M6" s="218">
        <v>42997</v>
      </c>
      <c r="N6" s="219" t="s">
        <v>15</v>
      </c>
      <c r="O6" s="219" t="s">
        <v>16</v>
      </c>
      <c r="P6" s="219" t="s">
        <v>190</v>
      </c>
      <c r="Q6" s="220" t="s">
        <v>191</v>
      </c>
      <c r="R6" s="218">
        <v>42997</v>
      </c>
      <c r="S6" s="219" t="s">
        <v>15</v>
      </c>
      <c r="T6" s="219" t="s">
        <v>16</v>
      </c>
      <c r="U6" s="219" t="s">
        <v>190</v>
      </c>
      <c r="V6" s="220" t="s">
        <v>191</v>
      </c>
      <c r="W6" s="218">
        <v>42998</v>
      </c>
      <c r="X6" s="219" t="s">
        <v>15</v>
      </c>
      <c r="Y6" s="219" t="s">
        <v>16</v>
      </c>
      <c r="Z6" s="219" t="s">
        <v>190</v>
      </c>
      <c r="AA6" s="220" t="s">
        <v>191</v>
      </c>
      <c r="AB6" s="218">
        <v>42997</v>
      </c>
      <c r="AC6" s="219" t="s">
        <v>15</v>
      </c>
      <c r="AD6" s="219" t="s">
        <v>16</v>
      </c>
      <c r="AE6" s="219" t="s">
        <v>190</v>
      </c>
      <c r="AF6" s="220" t="s">
        <v>191</v>
      </c>
      <c r="AG6" s="218">
        <v>42997</v>
      </c>
      <c r="AH6" s="219" t="s">
        <v>15</v>
      </c>
      <c r="AI6" s="219" t="s">
        <v>16</v>
      </c>
      <c r="AJ6" s="219" t="s">
        <v>190</v>
      </c>
      <c r="AK6" s="220" t="s">
        <v>191</v>
      </c>
      <c r="AL6" s="218">
        <v>42997</v>
      </c>
      <c r="AM6" s="219" t="s">
        <v>15</v>
      </c>
      <c r="AN6" s="219" t="s">
        <v>16</v>
      </c>
      <c r="AO6" s="219" t="s">
        <v>190</v>
      </c>
      <c r="AP6" s="220" t="s">
        <v>191</v>
      </c>
      <c r="AQ6" s="218"/>
      <c r="AR6" s="219" t="s">
        <v>15</v>
      </c>
      <c r="AS6" s="219" t="s">
        <v>16</v>
      </c>
      <c r="AT6" s="219" t="s">
        <v>190</v>
      </c>
      <c r="AU6" s="220" t="s">
        <v>191</v>
      </c>
      <c r="AV6" s="218">
        <v>42998</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182.28460000000001</v>
      </c>
      <c r="F8" s="224" t="s">
        <v>22</v>
      </c>
      <c r="G8" s="225" t="s">
        <v>22</v>
      </c>
      <c r="H8" s="226">
        <v>80</v>
      </c>
      <c r="I8" s="223"/>
      <c r="J8" s="223"/>
      <c r="K8" s="223" t="s">
        <v>233</v>
      </c>
      <c r="L8" s="227"/>
      <c r="M8" s="226">
        <v>58</v>
      </c>
      <c r="N8" s="223"/>
      <c r="O8" s="223"/>
      <c r="P8" s="223" t="s">
        <v>233</v>
      </c>
      <c r="Q8" s="227"/>
      <c r="R8" s="226">
        <v>280</v>
      </c>
      <c r="S8" s="223"/>
      <c r="T8" s="223"/>
      <c r="U8" s="223"/>
      <c r="V8" s="227"/>
      <c r="W8" s="226">
        <v>110</v>
      </c>
      <c r="X8" s="223"/>
      <c r="Y8" s="223"/>
      <c r="Z8" s="223" t="s">
        <v>233</v>
      </c>
      <c r="AA8" s="227"/>
      <c r="AB8" s="226">
        <v>610</v>
      </c>
      <c r="AC8" s="223"/>
      <c r="AD8" s="223"/>
      <c r="AE8" s="223"/>
      <c r="AF8" s="227"/>
      <c r="AG8" s="226">
        <v>110</v>
      </c>
      <c r="AH8" s="223"/>
      <c r="AI8" s="223"/>
      <c r="AJ8" s="223" t="s">
        <v>15</v>
      </c>
      <c r="AK8" s="227"/>
      <c r="AL8" s="226">
        <v>96</v>
      </c>
      <c r="AM8" s="223"/>
      <c r="AN8" s="223"/>
      <c r="AO8" s="223"/>
      <c r="AP8" s="227"/>
      <c r="AQ8" s="504" t="s">
        <v>205</v>
      </c>
      <c r="AR8" s="505"/>
      <c r="AS8" s="505"/>
      <c r="AT8" s="505"/>
      <c r="AU8" s="506"/>
      <c r="AV8" s="226">
        <v>90</v>
      </c>
      <c r="AW8" s="223"/>
      <c r="AX8" s="223"/>
      <c r="AY8" s="223" t="s">
        <v>233</v>
      </c>
      <c r="AZ8" s="227"/>
      <c r="BE8" s="20" t="s">
        <v>20</v>
      </c>
    </row>
    <row r="9" spans="1:57" s="214" customFormat="1" x14ac:dyDescent="0.25">
      <c r="A9" s="228" t="s">
        <v>23</v>
      </c>
      <c r="B9" s="222" t="s">
        <v>24</v>
      </c>
      <c r="C9" s="229"/>
      <c r="D9" s="229"/>
      <c r="E9" s="325">
        <v>0.1</v>
      </c>
      <c r="F9" s="230" t="s">
        <v>22</v>
      </c>
      <c r="G9" s="231" t="s">
        <v>22</v>
      </c>
      <c r="H9" s="232">
        <v>5.0000000000000001E-3</v>
      </c>
      <c r="I9" s="229" t="s">
        <v>25</v>
      </c>
      <c r="J9" s="229"/>
      <c r="K9" s="223"/>
      <c r="L9" s="233"/>
      <c r="M9" s="232">
        <v>1.4E-2</v>
      </c>
      <c r="N9" s="229"/>
      <c r="O9" s="229"/>
      <c r="P9" s="229"/>
      <c r="Q9" s="233"/>
      <c r="R9" s="232">
        <v>5.0000000000000001E-3</v>
      </c>
      <c r="S9" s="229" t="s">
        <v>25</v>
      </c>
      <c r="T9" s="229"/>
      <c r="U9" s="229"/>
      <c r="V9" s="233"/>
      <c r="W9" s="237">
        <v>10.9</v>
      </c>
      <c r="X9" s="229"/>
      <c r="Y9" s="229"/>
      <c r="Z9" s="229"/>
      <c r="AA9" s="233"/>
      <c r="AB9" s="232">
        <v>5.0999999999999997E-2</v>
      </c>
      <c r="AC9" s="229"/>
      <c r="AD9" s="229"/>
      <c r="AE9" s="229"/>
      <c r="AF9" s="233"/>
      <c r="AG9" s="232">
        <v>5.0000000000000001E-3</v>
      </c>
      <c r="AH9" s="229" t="s">
        <v>25</v>
      </c>
      <c r="AI9" s="229"/>
      <c r="AJ9" s="229"/>
      <c r="AK9" s="233"/>
      <c r="AL9" s="232">
        <v>7.0000000000000001E-3</v>
      </c>
      <c r="AM9" s="229"/>
      <c r="AN9" s="229"/>
      <c r="AO9" s="229"/>
      <c r="AP9" s="233"/>
      <c r="AQ9" s="301"/>
      <c r="AR9" s="298"/>
      <c r="AS9" s="298"/>
      <c r="AT9" s="298"/>
      <c r="AU9" s="299"/>
      <c r="AV9" s="232">
        <v>9.4E-2</v>
      </c>
      <c r="AW9" s="229"/>
      <c r="AX9" s="229"/>
      <c r="AY9" s="229"/>
      <c r="AZ9" s="233"/>
      <c r="BE9" s="33" t="s">
        <v>23</v>
      </c>
    </row>
    <row r="10" spans="1:57" s="214" customFormat="1" x14ac:dyDescent="0.25">
      <c r="A10" s="228" t="s">
        <v>26</v>
      </c>
      <c r="B10" s="222" t="s">
        <v>24</v>
      </c>
      <c r="C10" s="223"/>
      <c r="D10" s="223"/>
      <c r="E10" s="326">
        <v>170</v>
      </c>
      <c r="F10" s="235" t="s">
        <v>22</v>
      </c>
      <c r="G10" s="231" t="s">
        <v>22</v>
      </c>
      <c r="H10" s="236">
        <v>80</v>
      </c>
      <c r="I10" s="229"/>
      <c r="J10" s="229"/>
      <c r="K10" s="223" t="s">
        <v>233</v>
      </c>
      <c r="L10" s="233"/>
      <c r="M10" s="236">
        <v>58</v>
      </c>
      <c r="N10" s="229"/>
      <c r="O10" s="229"/>
      <c r="P10" s="223" t="s">
        <v>233</v>
      </c>
      <c r="Q10" s="233"/>
      <c r="R10" s="236">
        <v>280</v>
      </c>
      <c r="S10" s="229"/>
      <c r="T10" s="229"/>
      <c r="U10" s="229"/>
      <c r="V10" s="233"/>
      <c r="W10" s="236">
        <v>110</v>
      </c>
      <c r="X10" s="229"/>
      <c r="Y10" s="229"/>
      <c r="Z10" s="229" t="s">
        <v>233</v>
      </c>
      <c r="AA10" s="233"/>
      <c r="AB10" s="236">
        <v>610</v>
      </c>
      <c r="AC10" s="229"/>
      <c r="AD10" s="229"/>
      <c r="AE10" s="229"/>
      <c r="AF10" s="233"/>
      <c r="AG10" s="236">
        <v>110</v>
      </c>
      <c r="AH10" s="229"/>
      <c r="AI10" s="229"/>
      <c r="AJ10" s="229" t="s">
        <v>15</v>
      </c>
      <c r="AK10" s="233"/>
      <c r="AL10" s="236">
        <v>96</v>
      </c>
      <c r="AM10" s="229"/>
      <c r="AN10" s="229"/>
      <c r="AO10" s="229"/>
      <c r="AP10" s="233"/>
      <c r="AQ10" s="297"/>
      <c r="AR10" s="298"/>
      <c r="AS10" s="298"/>
      <c r="AT10" s="298"/>
      <c r="AU10" s="299"/>
      <c r="AV10" s="236">
        <v>90</v>
      </c>
      <c r="AW10" s="229"/>
      <c r="AX10" s="229"/>
      <c r="AY10" s="223" t="s">
        <v>233</v>
      </c>
      <c r="AZ10" s="233"/>
      <c r="BE10" s="33" t="s">
        <v>26</v>
      </c>
    </row>
    <row r="11" spans="1:57" s="214" customFormat="1" x14ac:dyDescent="0.25">
      <c r="A11" s="228" t="s">
        <v>27</v>
      </c>
      <c r="B11" s="222" t="s">
        <v>21</v>
      </c>
      <c r="C11" s="229"/>
      <c r="D11" s="229"/>
      <c r="E11" s="325">
        <v>33.2346</v>
      </c>
      <c r="F11" s="230" t="s">
        <v>22</v>
      </c>
      <c r="G11" s="231" t="s">
        <v>22</v>
      </c>
      <c r="H11" s="237">
        <v>17.399999999999999</v>
      </c>
      <c r="I11" s="229"/>
      <c r="J11" s="229"/>
      <c r="K11" s="223" t="s">
        <v>233</v>
      </c>
      <c r="L11" s="233"/>
      <c r="M11" s="237">
        <v>13.4</v>
      </c>
      <c r="N11" s="229"/>
      <c r="O11" s="229"/>
      <c r="P11" s="223" t="s">
        <v>233</v>
      </c>
      <c r="Q11" s="233"/>
      <c r="R11" s="237">
        <v>45.2</v>
      </c>
      <c r="S11" s="229"/>
      <c r="T11" s="229"/>
      <c r="U11" s="229"/>
      <c r="V11" s="233"/>
      <c r="W11" s="237">
        <v>10.7</v>
      </c>
      <c r="X11" s="229"/>
      <c r="Y11" s="229"/>
      <c r="Z11" s="229"/>
      <c r="AA11" s="233"/>
      <c r="AB11" s="237">
        <v>88.2</v>
      </c>
      <c r="AC11" s="229"/>
      <c r="AD11" s="229"/>
      <c r="AE11" s="229" t="s">
        <v>233</v>
      </c>
      <c r="AF11" s="233"/>
      <c r="AG11" s="237">
        <v>17.399999999999999</v>
      </c>
      <c r="AH11" s="229"/>
      <c r="AI11" s="229"/>
      <c r="AJ11" s="229" t="s">
        <v>15</v>
      </c>
      <c r="AK11" s="233"/>
      <c r="AL11" s="237">
        <v>19.600000000000001</v>
      </c>
      <c r="AM11" s="229"/>
      <c r="AN11" s="229"/>
      <c r="AO11" s="229" t="s">
        <v>15</v>
      </c>
      <c r="AP11" s="233"/>
      <c r="AQ11" s="300"/>
      <c r="AR11" s="298"/>
      <c r="AS11" s="298"/>
      <c r="AT11" s="298"/>
      <c r="AU11" s="299"/>
      <c r="AV11" s="237">
        <v>19.7</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236">
        <v>10</v>
      </c>
      <c r="I12" s="229" t="s">
        <v>25</v>
      </c>
      <c r="J12" s="229"/>
      <c r="K12" s="229"/>
      <c r="L12" s="233"/>
      <c r="M12" s="236">
        <v>10</v>
      </c>
      <c r="N12" s="229" t="s">
        <v>25</v>
      </c>
      <c r="O12" s="229"/>
      <c r="P12" s="229"/>
      <c r="Q12" s="233"/>
      <c r="R12" s="236">
        <v>10</v>
      </c>
      <c r="S12" s="229" t="s">
        <v>25</v>
      </c>
      <c r="T12" s="229"/>
      <c r="U12" s="229"/>
      <c r="V12" s="233"/>
      <c r="W12" s="236">
        <v>10</v>
      </c>
      <c r="X12" s="229" t="s">
        <v>25</v>
      </c>
      <c r="Y12" s="229"/>
      <c r="Z12" s="229"/>
      <c r="AA12" s="233"/>
      <c r="AB12" s="236">
        <v>10</v>
      </c>
      <c r="AC12" s="229" t="s">
        <v>25</v>
      </c>
      <c r="AD12" s="229"/>
      <c r="AE12" s="229" t="s">
        <v>15</v>
      </c>
      <c r="AF12" s="233"/>
      <c r="AG12" s="236">
        <v>10</v>
      </c>
      <c r="AH12" s="229" t="s">
        <v>25</v>
      </c>
      <c r="AI12" s="229"/>
      <c r="AJ12" s="229"/>
      <c r="AK12" s="233"/>
      <c r="AL12" s="236">
        <v>10</v>
      </c>
      <c r="AM12" s="229" t="s">
        <v>25</v>
      </c>
      <c r="AN12" s="229"/>
      <c r="AO12" s="229"/>
      <c r="AP12" s="233"/>
      <c r="AQ12" s="297"/>
      <c r="AR12" s="298"/>
      <c r="AS12" s="298"/>
      <c r="AT12" s="298"/>
      <c r="AU12" s="299"/>
      <c r="AV12" s="236">
        <v>10</v>
      </c>
      <c r="AW12" s="229" t="s">
        <v>25</v>
      </c>
      <c r="AX12" s="229"/>
      <c r="AY12" s="229"/>
      <c r="AZ12" s="233"/>
      <c r="BE12" s="50" t="s">
        <v>28</v>
      </c>
    </row>
    <row r="13" spans="1:57" s="214" customFormat="1" x14ac:dyDescent="0.25">
      <c r="A13" s="228" t="s">
        <v>29</v>
      </c>
      <c r="B13" s="222" t="s">
        <v>21</v>
      </c>
      <c r="C13" s="229"/>
      <c r="D13" s="229"/>
      <c r="E13" s="325">
        <v>14.2105</v>
      </c>
      <c r="F13" s="239">
        <v>250</v>
      </c>
      <c r="G13" s="231">
        <v>250</v>
      </c>
      <c r="H13" s="237">
        <v>10.3</v>
      </c>
      <c r="I13" s="229"/>
      <c r="J13" s="229"/>
      <c r="K13" s="223" t="s">
        <v>233</v>
      </c>
      <c r="L13" s="233"/>
      <c r="M13" s="237">
        <v>9.9</v>
      </c>
      <c r="N13" s="229"/>
      <c r="O13" s="229"/>
      <c r="P13" s="223" t="s">
        <v>233</v>
      </c>
      <c r="Q13" s="233"/>
      <c r="R13" s="237">
        <v>7</v>
      </c>
      <c r="S13" s="229"/>
      <c r="T13" s="229"/>
      <c r="U13" s="229"/>
      <c r="V13" s="233"/>
      <c r="W13" s="237">
        <v>5.9</v>
      </c>
      <c r="X13" s="229"/>
      <c r="Y13" s="229"/>
      <c r="Z13" s="229"/>
      <c r="AA13" s="233"/>
      <c r="AB13" s="237">
        <v>9.1</v>
      </c>
      <c r="AC13" s="229"/>
      <c r="AD13" s="229"/>
      <c r="AE13" s="229" t="s">
        <v>15</v>
      </c>
      <c r="AF13" s="233"/>
      <c r="AG13" s="237">
        <v>6.1</v>
      </c>
      <c r="AH13" s="229"/>
      <c r="AI13" s="229"/>
      <c r="AJ13" s="229" t="s">
        <v>15</v>
      </c>
      <c r="AK13" s="233"/>
      <c r="AL13" s="237">
        <v>6.7</v>
      </c>
      <c r="AM13" s="229"/>
      <c r="AN13" s="229"/>
      <c r="AO13" s="229" t="s">
        <v>15</v>
      </c>
      <c r="AP13" s="233"/>
      <c r="AQ13" s="300"/>
      <c r="AR13" s="298"/>
      <c r="AS13" s="298"/>
      <c r="AT13" s="298"/>
      <c r="AU13" s="299"/>
      <c r="AV13" s="237">
        <v>10.5</v>
      </c>
      <c r="AW13" s="229"/>
      <c r="AX13" s="229"/>
      <c r="AY13" s="229"/>
      <c r="AZ13" s="233"/>
      <c r="BE13" s="33" t="s">
        <v>29</v>
      </c>
    </row>
    <row r="14" spans="1:57" s="214" customFormat="1" x14ac:dyDescent="0.25">
      <c r="A14" s="228" t="s">
        <v>31</v>
      </c>
      <c r="B14" s="222" t="s">
        <v>21</v>
      </c>
      <c r="C14" s="223"/>
      <c r="D14" s="223"/>
      <c r="E14" s="325">
        <v>434.87759999999997</v>
      </c>
      <c r="F14" s="230" t="s">
        <v>22</v>
      </c>
      <c r="G14" s="240">
        <v>700</v>
      </c>
      <c r="H14" s="236">
        <v>240</v>
      </c>
      <c r="I14" s="229"/>
      <c r="J14" s="229"/>
      <c r="K14" s="223" t="s">
        <v>233</v>
      </c>
      <c r="L14" s="233"/>
      <c r="M14" s="236">
        <v>170</v>
      </c>
      <c r="N14" s="229"/>
      <c r="O14" s="229"/>
      <c r="P14" s="223"/>
      <c r="Q14" s="233"/>
      <c r="R14" s="236">
        <v>530</v>
      </c>
      <c r="S14" s="229"/>
      <c r="T14" s="229"/>
      <c r="U14" s="229"/>
      <c r="V14" s="233"/>
      <c r="W14" s="236">
        <v>260</v>
      </c>
      <c r="X14" s="229"/>
      <c r="Y14" s="229"/>
      <c r="Z14" s="229"/>
      <c r="AA14" s="233"/>
      <c r="AB14" s="236">
        <v>1100</v>
      </c>
      <c r="AC14" s="229"/>
      <c r="AD14" s="229"/>
      <c r="AE14" s="229"/>
      <c r="AF14" s="233"/>
      <c r="AG14" s="236">
        <v>250</v>
      </c>
      <c r="AH14" s="229"/>
      <c r="AI14" s="229"/>
      <c r="AJ14" s="229" t="s">
        <v>15</v>
      </c>
      <c r="AK14" s="233"/>
      <c r="AL14" s="236">
        <v>230</v>
      </c>
      <c r="AM14" s="229"/>
      <c r="AN14" s="229"/>
      <c r="AO14" s="229" t="s">
        <v>15</v>
      </c>
      <c r="AP14" s="233"/>
      <c r="AQ14" s="297"/>
      <c r="AR14" s="298"/>
      <c r="AS14" s="298"/>
      <c r="AT14" s="298"/>
      <c r="AU14" s="299"/>
      <c r="AV14" s="236">
        <v>280</v>
      </c>
      <c r="AW14" s="229"/>
      <c r="AX14" s="229"/>
      <c r="AY14" s="229"/>
      <c r="AZ14" s="233"/>
      <c r="BE14" s="33" t="s">
        <v>31</v>
      </c>
    </row>
    <row r="15" spans="1:57" s="214" customFormat="1" x14ac:dyDescent="0.25">
      <c r="A15" s="228" t="s">
        <v>32</v>
      </c>
      <c r="B15" s="222" t="s">
        <v>21</v>
      </c>
      <c r="C15" s="229"/>
      <c r="D15" s="229"/>
      <c r="E15" s="325">
        <v>29.5077</v>
      </c>
      <c r="F15" s="230" t="s">
        <v>22</v>
      </c>
      <c r="G15" s="231" t="s">
        <v>22</v>
      </c>
      <c r="H15" s="237">
        <v>15.7</v>
      </c>
      <c r="I15" s="229"/>
      <c r="J15" s="229"/>
      <c r="K15" s="223" t="s">
        <v>233</v>
      </c>
      <c r="L15" s="233"/>
      <c r="M15" s="234">
        <v>6.86</v>
      </c>
      <c r="N15" s="229"/>
      <c r="O15" s="229"/>
      <c r="P15" s="223" t="s">
        <v>233</v>
      </c>
      <c r="Q15" s="233"/>
      <c r="R15" s="237">
        <v>34.1</v>
      </c>
      <c r="S15" s="229"/>
      <c r="T15" s="229"/>
      <c r="U15" s="229"/>
      <c r="V15" s="233"/>
      <c r="W15" s="234">
        <v>9.23</v>
      </c>
      <c r="X15" s="229"/>
      <c r="Y15" s="229"/>
      <c r="Z15" s="229"/>
      <c r="AA15" s="233"/>
      <c r="AB15" s="237">
        <v>79.8</v>
      </c>
      <c r="AC15" s="229"/>
      <c r="AD15" s="229"/>
      <c r="AE15" s="229"/>
      <c r="AF15" s="233"/>
      <c r="AG15" s="237">
        <v>16.399999999999999</v>
      </c>
      <c r="AH15" s="229"/>
      <c r="AI15" s="229"/>
      <c r="AJ15" s="229" t="s">
        <v>15</v>
      </c>
      <c r="AK15" s="233"/>
      <c r="AL15" s="237">
        <v>17.100000000000001</v>
      </c>
      <c r="AM15" s="229"/>
      <c r="AN15" s="229"/>
      <c r="AO15" s="229" t="s">
        <v>15</v>
      </c>
      <c r="AP15" s="233"/>
      <c r="AQ15" s="300"/>
      <c r="AR15" s="298"/>
      <c r="AS15" s="298"/>
      <c r="AT15" s="298"/>
      <c r="AU15" s="299"/>
      <c r="AV15" s="237">
        <v>17.8</v>
      </c>
      <c r="AW15" s="229"/>
      <c r="AX15" s="229"/>
      <c r="AY15" s="223" t="s">
        <v>233</v>
      </c>
      <c r="AZ15" s="233"/>
      <c r="BE15" s="33" t="s">
        <v>32</v>
      </c>
    </row>
    <row r="16" spans="1:57" s="214" customFormat="1" x14ac:dyDescent="0.25">
      <c r="A16" s="228" t="s">
        <v>33</v>
      </c>
      <c r="B16" s="222" t="s">
        <v>30</v>
      </c>
      <c r="C16" s="229"/>
      <c r="D16" s="229"/>
      <c r="E16" s="325">
        <v>5.0460000000000003</v>
      </c>
      <c r="F16" s="239">
        <v>10</v>
      </c>
      <c r="G16" s="240">
        <v>10</v>
      </c>
      <c r="H16" s="237">
        <v>2.6</v>
      </c>
      <c r="I16" s="229"/>
      <c r="J16" s="229"/>
      <c r="K16" s="229"/>
      <c r="L16" s="233"/>
      <c r="M16" s="234">
        <v>0.54</v>
      </c>
      <c r="N16" s="229"/>
      <c r="O16" s="229"/>
      <c r="P16" s="229" t="s">
        <v>15</v>
      </c>
      <c r="Q16" s="233"/>
      <c r="R16" s="234">
        <v>0.01</v>
      </c>
      <c r="S16" s="229" t="s">
        <v>25</v>
      </c>
      <c r="T16" s="229"/>
      <c r="U16" s="229"/>
      <c r="V16" s="233"/>
      <c r="W16" s="234">
        <v>0.01</v>
      </c>
      <c r="X16" s="229" t="s">
        <v>25</v>
      </c>
      <c r="Y16" s="229"/>
      <c r="Z16" s="229"/>
      <c r="AA16" s="233"/>
      <c r="AB16" s="234">
        <v>0.01</v>
      </c>
      <c r="AC16" s="229" t="s">
        <v>25</v>
      </c>
      <c r="AD16" s="229"/>
      <c r="AE16" s="229"/>
      <c r="AF16" s="233"/>
      <c r="AG16" s="237">
        <v>0.5</v>
      </c>
      <c r="AH16" s="229"/>
      <c r="AI16" s="229"/>
      <c r="AJ16" s="229" t="s">
        <v>233</v>
      </c>
      <c r="AK16" s="233"/>
      <c r="AL16" s="234">
        <v>0.69</v>
      </c>
      <c r="AM16" s="229"/>
      <c r="AN16" s="229"/>
      <c r="AO16" s="229" t="s">
        <v>233</v>
      </c>
      <c r="AP16" s="233"/>
      <c r="AQ16" s="300"/>
      <c r="AR16" s="298"/>
      <c r="AS16" s="298"/>
      <c r="AT16" s="298"/>
      <c r="AU16" s="299"/>
      <c r="AV16" s="237">
        <v>2.4</v>
      </c>
      <c r="AW16" s="229"/>
      <c r="AX16" s="229"/>
      <c r="AY16" s="229"/>
      <c r="AZ16" s="233"/>
      <c r="BE16" s="33" t="s">
        <v>33</v>
      </c>
    </row>
    <row r="17" spans="1:57" s="214" customFormat="1" x14ac:dyDescent="0.25">
      <c r="A17" s="228" t="s">
        <v>34</v>
      </c>
      <c r="B17" s="222" t="s">
        <v>24</v>
      </c>
      <c r="C17" s="229"/>
      <c r="D17" s="229"/>
      <c r="E17" s="325">
        <v>2E-3</v>
      </c>
      <c r="F17" s="239">
        <v>1</v>
      </c>
      <c r="G17" s="240">
        <v>1</v>
      </c>
      <c r="H17" s="232">
        <v>1E-3</v>
      </c>
      <c r="I17" s="229" t="s">
        <v>25</v>
      </c>
      <c r="J17" s="229"/>
      <c r="K17" s="229"/>
      <c r="L17" s="233"/>
      <c r="M17" s="232">
        <v>1E-3</v>
      </c>
      <c r="N17" s="229"/>
      <c r="O17" s="229"/>
      <c r="P17" s="229"/>
      <c r="Q17" s="233"/>
      <c r="R17" s="232">
        <v>1E-3</v>
      </c>
      <c r="S17" s="229" t="s">
        <v>25</v>
      </c>
      <c r="T17" s="229"/>
      <c r="U17" s="229"/>
      <c r="V17" s="233"/>
      <c r="W17" s="232">
        <v>1E-3</v>
      </c>
      <c r="X17" s="229" t="s">
        <v>25</v>
      </c>
      <c r="Y17" s="229"/>
      <c r="Z17" s="229"/>
      <c r="AA17" s="233"/>
      <c r="AB17" s="232">
        <v>1E-3</v>
      </c>
      <c r="AC17" s="229"/>
      <c r="AD17" s="229"/>
      <c r="AE17" s="229"/>
      <c r="AF17" s="233"/>
      <c r="AG17" s="232">
        <v>3.0000000000000001E-3</v>
      </c>
      <c r="AH17" s="229"/>
      <c r="AI17" s="229"/>
      <c r="AJ17" s="229"/>
      <c r="AK17" s="233"/>
      <c r="AL17" s="232">
        <v>1E-3</v>
      </c>
      <c r="AM17" s="229"/>
      <c r="AN17" s="229"/>
      <c r="AO17" s="229"/>
      <c r="AP17" s="233"/>
      <c r="AQ17" s="301"/>
      <c r="AR17" s="298"/>
      <c r="AS17" s="298"/>
      <c r="AT17" s="298"/>
      <c r="AU17" s="299"/>
      <c r="AV17" s="232">
        <v>1E-3</v>
      </c>
      <c r="AW17" s="229" t="s">
        <v>25</v>
      </c>
      <c r="AX17" s="229"/>
      <c r="AY17" s="229"/>
      <c r="AZ17" s="233"/>
      <c r="BE17" s="33" t="s">
        <v>34</v>
      </c>
    </row>
    <row r="18" spans="1:57" s="214" customFormat="1" x14ac:dyDescent="0.25">
      <c r="A18" s="228" t="s">
        <v>35</v>
      </c>
      <c r="B18" s="222" t="s">
        <v>21</v>
      </c>
      <c r="C18" s="229"/>
      <c r="D18" s="229"/>
      <c r="E18" s="325" t="s">
        <v>232</v>
      </c>
      <c r="F18" s="239" t="s">
        <v>37</v>
      </c>
      <c r="G18" s="240" t="s">
        <v>37</v>
      </c>
      <c r="H18" s="234">
        <v>6.98</v>
      </c>
      <c r="I18" s="229"/>
      <c r="J18" s="229"/>
      <c r="K18" s="229" t="s">
        <v>15</v>
      </c>
      <c r="L18" s="233"/>
      <c r="M18" s="234">
        <v>6.76</v>
      </c>
      <c r="N18" s="229"/>
      <c r="O18" s="229"/>
      <c r="P18" s="229" t="s">
        <v>15</v>
      </c>
      <c r="Q18" s="233"/>
      <c r="R18" s="234">
        <v>7.29</v>
      </c>
      <c r="S18" s="229"/>
      <c r="T18" s="229"/>
      <c r="U18" s="229"/>
      <c r="V18" s="233"/>
      <c r="W18" s="234">
        <v>6.93</v>
      </c>
      <c r="X18" s="229"/>
      <c r="Y18" s="229"/>
      <c r="Z18" s="229" t="s">
        <v>15</v>
      </c>
      <c r="AA18" s="233"/>
      <c r="AB18" s="234">
        <v>7.19</v>
      </c>
      <c r="AC18" s="229"/>
      <c r="AD18" s="229"/>
      <c r="AE18" s="229" t="s">
        <v>15</v>
      </c>
      <c r="AF18" s="233"/>
      <c r="AG18" s="234">
        <v>7.16</v>
      </c>
      <c r="AH18" s="229"/>
      <c r="AI18" s="229"/>
      <c r="AJ18" s="229" t="s">
        <v>15</v>
      </c>
      <c r="AK18" s="233"/>
      <c r="AL18" s="234">
        <v>7.28</v>
      </c>
      <c r="AM18" s="229"/>
      <c r="AN18" s="229"/>
      <c r="AO18" s="229" t="s">
        <v>15</v>
      </c>
      <c r="AP18" s="233"/>
      <c r="AQ18" s="300"/>
      <c r="AR18" s="298"/>
      <c r="AS18" s="298"/>
      <c r="AT18" s="298"/>
      <c r="AU18" s="299"/>
      <c r="AV18" s="234">
        <v>7.03</v>
      </c>
      <c r="AW18" s="229"/>
      <c r="AX18" s="229"/>
      <c r="AY18" s="229" t="s">
        <v>15</v>
      </c>
      <c r="AZ18" s="233"/>
      <c r="BA18" s="241">
        <v>6.5</v>
      </c>
      <c r="BB18" s="214">
        <v>8.5</v>
      </c>
      <c r="BC18" s="214">
        <v>6.42</v>
      </c>
      <c r="BD18" s="241">
        <v>8.16</v>
      </c>
      <c r="BE18" s="33" t="s">
        <v>35</v>
      </c>
    </row>
    <row r="19" spans="1:57" s="214" customFormat="1" x14ac:dyDescent="0.25">
      <c r="A19" s="228" t="s">
        <v>38</v>
      </c>
      <c r="B19" s="222" t="s">
        <v>21</v>
      </c>
      <c r="C19" s="229"/>
      <c r="D19" s="229"/>
      <c r="E19" s="325">
        <v>3.2894000000000001</v>
      </c>
      <c r="F19" s="230" t="s">
        <v>22</v>
      </c>
      <c r="G19" s="231" t="s">
        <v>22</v>
      </c>
      <c r="H19" s="234">
        <v>2.86</v>
      </c>
      <c r="I19" s="229"/>
      <c r="J19" s="229"/>
      <c r="K19" s="223" t="s">
        <v>233</v>
      </c>
      <c r="L19" s="233"/>
      <c r="M19" s="234">
        <v>0.95</v>
      </c>
      <c r="N19" s="229"/>
      <c r="O19" s="229"/>
      <c r="P19" s="223" t="s">
        <v>233</v>
      </c>
      <c r="Q19" s="233"/>
      <c r="R19" s="234">
        <v>1.8</v>
      </c>
      <c r="S19" s="229"/>
      <c r="T19" s="229"/>
      <c r="U19" s="229"/>
      <c r="V19" s="233"/>
      <c r="W19" s="234">
        <v>4.1399999999999997</v>
      </c>
      <c r="X19" s="229"/>
      <c r="Y19" s="229"/>
      <c r="Z19" s="229"/>
      <c r="AA19" s="233"/>
      <c r="AB19" s="237">
        <v>4.2</v>
      </c>
      <c r="AC19" s="229"/>
      <c r="AD19" s="229"/>
      <c r="AE19" s="229" t="s">
        <v>15</v>
      </c>
      <c r="AF19" s="233"/>
      <c r="AG19" s="234">
        <v>1.56</v>
      </c>
      <c r="AH19" s="229"/>
      <c r="AI19" s="229"/>
      <c r="AJ19" s="229"/>
      <c r="AK19" s="233"/>
      <c r="AL19" s="234">
        <v>1.53</v>
      </c>
      <c r="AM19" s="229"/>
      <c r="AN19" s="229"/>
      <c r="AO19" s="229"/>
      <c r="AP19" s="233"/>
      <c r="AQ19" s="300"/>
      <c r="AR19" s="298"/>
      <c r="AS19" s="298"/>
      <c r="AT19" s="298"/>
      <c r="AU19" s="299"/>
      <c r="AV19" s="234">
        <v>2.92</v>
      </c>
      <c r="AW19" s="229"/>
      <c r="AX19" s="229"/>
      <c r="AY19" s="223" t="s">
        <v>233</v>
      </c>
      <c r="AZ19" s="233"/>
      <c r="BE19" s="33" t="s">
        <v>38</v>
      </c>
    </row>
    <row r="20" spans="1:57" s="214" customFormat="1" x14ac:dyDescent="0.25">
      <c r="A20" s="228" t="s">
        <v>39</v>
      </c>
      <c r="B20" s="222" t="s">
        <v>21</v>
      </c>
      <c r="C20" s="229"/>
      <c r="D20" s="229"/>
      <c r="E20" s="325">
        <v>8.1290999999999993</v>
      </c>
      <c r="F20" s="230" t="s">
        <v>22</v>
      </c>
      <c r="G20" s="240">
        <v>20</v>
      </c>
      <c r="H20" s="234">
        <v>1.0900000000000001</v>
      </c>
      <c r="I20" s="229"/>
      <c r="J20" s="229"/>
      <c r="K20" s="223"/>
      <c r="L20" s="233"/>
      <c r="M20" s="234">
        <v>7.74</v>
      </c>
      <c r="N20" s="229"/>
      <c r="O20" s="229"/>
      <c r="P20" s="229"/>
      <c r="Q20" s="233"/>
      <c r="R20" s="234">
        <v>7.53</v>
      </c>
      <c r="S20" s="229"/>
      <c r="T20" s="229"/>
      <c r="U20" s="229" t="s">
        <v>15</v>
      </c>
      <c r="V20" s="233"/>
      <c r="W20" s="234">
        <v>1.18</v>
      </c>
      <c r="X20" s="229"/>
      <c r="Y20" s="229"/>
      <c r="Z20" s="229" t="s">
        <v>233</v>
      </c>
      <c r="AA20" s="233"/>
      <c r="AB20" s="237">
        <v>24.5</v>
      </c>
      <c r="AC20" s="229"/>
      <c r="AD20" s="229"/>
      <c r="AE20" s="229" t="s">
        <v>15</v>
      </c>
      <c r="AF20" s="233"/>
      <c r="AG20" s="234">
        <v>6.59</v>
      </c>
      <c r="AH20" s="229"/>
      <c r="AI20" s="229"/>
      <c r="AJ20" s="229" t="s">
        <v>15</v>
      </c>
      <c r="AK20" s="233"/>
      <c r="AL20" s="234">
        <v>7.17</v>
      </c>
      <c r="AM20" s="229"/>
      <c r="AN20" s="229"/>
      <c r="AO20" s="229" t="s">
        <v>15</v>
      </c>
      <c r="AP20" s="233"/>
      <c r="AQ20" s="297"/>
      <c r="AR20" s="298"/>
      <c r="AS20" s="298"/>
      <c r="AT20" s="298"/>
      <c r="AU20" s="299"/>
      <c r="AV20" s="234">
        <v>1.17</v>
      </c>
      <c r="AW20" s="229"/>
      <c r="AX20" s="229"/>
      <c r="AY20" s="229"/>
      <c r="AZ20" s="233"/>
      <c r="BE20" s="33" t="s">
        <v>39</v>
      </c>
    </row>
    <row r="21" spans="1:57" s="214" customFormat="1" x14ac:dyDescent="0.25">
      <c r="A21" s="228" t="s">
        <v>40</v>
      </c>
      <c r="B21" s="222" t="s">
        <v>30</v>
      </c>
      <c r="C21" s="229"/>
      <c r="D21" s="229"/>
      <c r="E21" s="325">
        <v>21.349900000000002</v>
      </c>
      <c r="F21" s="239">
        <v>250</v>
      </c>
      <c r="G21" s="240">
        <v>250</v>
      </c>
      <c r="H21" s="237">
        <v>12.9</v>
      </c>
      <c r="I21" s="229"/>
      <c r="J21" s="229"/>
      <c r="K21" s="229"/>
      <c r="L21" s="233"/>
      <c r="M21" s="237">
        <v>7.3</v>
      </c>
      <c r="N21" s="229"/>
      <c r="O21" s="229"/>
      <c r="P21" s="229"/>
      <c r="Q21" s="233"/>
      <c r="R21" s="237">
        <v>5.9</v>
      </c>
      <c r="S21" s="229"/>
      <c r="T21" s="229"/>
      <c r="U21" s="229"/>
      <c r="V21" s="233"/>
      <c r="W21" s="237">
        <v>10.3</v>
      </c>
      <c r="X21" s="229"/>
      <c r="Y21" s="229"/>
      <c r="Z21" s="229"/>
      <c r="AA21" s="233"/>
      <c r="AB21" s="234">
        <v>0.66</v>
      </c>
      <c r="AC21" s="229"/>
      <c r="AD21" s="229"/>
      <c r="AE21" s="229" t="s">
        <v>15</v>
      </c>
      <c r="AF21" s="233"/>
      <c r="AG21" s="237">
        <v>9.3000000000000007</v>
      </c>
      <c r="AH21" s="229"/>
      <c r="AI21" s="229"/>
      <c r="AJ21" s="229"/>
      <c r="AK21" s="233"/>
      <c r="AL21" s="237">
        <v>8.6999999999999993</v>
      </c>
      <c r="AM21" s="229"/>
      <c r="AN21" s="229"/>
      <c r="AO21" s="229"/>
      <c r="AP21" s="233"/>
      <c r="AQ21" s="300"/>
      <c r="AR21" s="298"/>
      <c r="AS21" s="298"/>
      <c r="AT21" s="298"/>
      <c r="AU21" s="299"/>
      <c r="AV21" s="237">
        <v>16.899999999999999</v>
      </c>
      <c r="AW21" s="229"/>
      <c r="AX21" s="229"/>
      <c r="AY21" s="229"/>
      <c r="AZ21" s="233"/>
      <c r="BE21" s="33" t="s">
        <v>40</v>
      </c>
    </row>
    <row r="22" spans="1:57" s="214" customFormat="1" x14ac:dyDescent="0.25">
      <c r="A22" s="228" t="s">
        <v>41</v>
      </c>
      <c r="B22" s="222" t="s">
        <v>24</v>
      </c>
      <c r="C22" s="229"/>
      <c r="D22" s="229"/>
      <c r="E22" s="326">
        <v>250</v>
      </c>
      <c r="F22" s="242">
        <v>500</v>
      </c>
      <c r="G22" s="231">
        <v>500</v>
      </c>
      <c r="H22" s="236">
        <v>150</v>
      </c>
      <c r="I22" s="229"/>
      <c r="J22" s="229"/>
      <c r="K22" s="229"/>
      <c r="L22" s="233"/>
      <c r="M22" s="236">
        <v>120</v>
      </c>
      <c r="N22" s="229"/>
      <c r="O22" s="229"/>
      <c r="P22" s="229"/>
      <c r="Q22" s="233"/>
      <c r="R22" s="236">
        <v>340</v>
      </c>
      <c r="S22" s="229"/>
      <c r="T22" s="229"/>
      <c r="U22" s="229"/>
      <c r="V22" s="233"/>
      <c r="W22" s="236">
        <v>140</v>
      </c>
      <c r="X22" s="229"/>
      <c r="Y22" s="229"/>
      <c r="Z22" s="229"/>
      <c r="AA22" s="233"/>
      <c r="AB22" s="236">
        <v>640</v>
      </c>
      <c r="AC22" s="229"/>
      <c r="AD22" s="229"/>
      <c r="AE22" s="229"/>
      <c r="AF22" s="233"/>
      <c r="AG22" s="236">
        <v>170</v>
      </c>
      <c r="AH22" s="229"/>
      <c r="AI22" s="229"/>
      <c r="AJ22" s="229"/>
      <c r="AK22" s="233"/>
      <c r="AL22" s="236">
        <v>150</v>
      </c>
      <c r="AM22" s="229"/>
      <c r="AN22" s="229"/>
      <c r="AO22" s="229"/>
      <c r="AP22" s="233"/>
      <c r="AQ22" s="297"/>
      <c r="AR22" s="298"/>
      <c r="AS22" s="298"/>
      <c r="AT22" s="298"/>
      <c r="AU22" s="299"/>
      <c r="AV22" s="236">
        <v>150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338">
        <v>0.59</v>
      </c>
      <c r="I23" s="244"/>
      <c r="J23" s="244"/>
      <c r="K23" s="244"/>
      <c r="L23" s="248"/>
      <c r="M23" s="338">
        <v>0.62</v>
      </c>
      <c r="N23" s="244"/>
      <c r="O23" s="244"/>
      <c r="P23" s="244"/>
      <c r="Q23" s="248"/>
      <c r="R23" s="247">
        <v>1.9</v>
      </c>
      <c r="S23" s="244"/>
      <c r="T23" s="244"/>
      <c r="U23" s="244"/>
      <c r="V23" s="248"/>
      <c r="W23" s="247">
        <v>4.5</v>
      </c>
      <c r="X23" s="244"/>
      <c r="Y23" s="244"/>
      <c r="Z23" s="244"/>
      <c r="AA23" s="248"/>
      <c r="AB23" s="247">
        <v>8.3000000000000007</v>
      </c>
      <c r="AC23" s="244"/>
      <c r="AD23" s="244"/>
      <c r="AE23" s="244"/>
      <c r="AF23" s="248"/>
      <c r="AG23" s="338">
        <v>0.76</v>
      </c>
      <c r="AH23" s="244"/>
      <c r="AI23" s="244"/>
      <c r="AJ23" s="244"/>
      <c r="AK23" s="248"/>
      <c r="AL23" s="247">
        <v>7.2</v>
      </c>
      <c r="AM23" s="244"/>
      <c r="AN23" s="244"/>
      <c r="AO23" s="244"/>
      <c r="AP23" s="248"/>
      <c r="AQ23" s="302"/>
      <c r="AR23" s="303"/>
      <c r="AS23" s="303"/>
      <c r="AT23" s="303"/>
      <c r="AU23" s="304"/>
      <c r="AV23" s="247">
        <v>0.5</v>
      </c>
      <c r="AW23" s="244" t="s">
        <v>25</v>
      </c>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19">
        <v>2.0000000000000001E-4</v>
      </c>
      <c r="I25" s="223" t="s">
        <v>25</v>
      </c>
      <c r="J25" s="251"/>
      <c r="K25" s="251"/>
      <c r="L25" s="252"/>
      <c r="M25" s="253">
        <v>2.0000000000000001E-4</v>
      </c>
      <c r="N25" s="223" t="s">
        <v>25</v>
      </c>
      <c r="O25" s="223"/>
      <c r="P25" s="223"/>
      <c r="Q25" s="227"/>
      <c r="R25" s="253">
        <v>2.0000000000000001E-4</v>
      </c>
      <c r="S25" s="223" t="s">
        <v>25</v>
      </c>
      <c r="T25" s="223"/>
      <c r="U25" s="223"/>
      <c r="V25" s="227"/>
      <c r="W25" s="253">
        <v>2.0000000000000001E-4</v>
      </c>
      <c r="X25" s="223" t="s">
        <v>25</v>
      </c>
      <c r="Y25" s="223"/>
      <c r="Z25" s="223"/>
      <c r="AA25" s="227"/>
      <c r="AB25" s="253">
        <v>2.0000000000000001E-4</v>
      </c>
      <c r="AC25" s="223" t="s">
        <v>25</v>
      </c>
      <c r="AD25" s="223"/>
      <c r="AE25" s="223"/>
      <c r="AF25" s="227"/>
      <c r="AG25" s="253">
        <v>2.0000000000000001E-4</v>
      </c>
      <c r="AH25" s="223" t="s">
        <v>25</v>
      </c>
      <c r="AI25" s="223"/>
      <c r="AJ25" s="223"/>
      <c r="AK25" s="227"/>
      <c r="AL25" s="253">
        <v>2.0000000000000001E-4</v>
      </c>
      <c r="AM25" s="223" t="s">
        <v>25</v>
      </c>
      <c r="AN25" s="223"/>
      <c r="AO25" s="223"/>
      <c r="AP25" s="227"/>
      <c r="AQ25" s="504" t="s">
        <v>205</v>
      </c>
      <c r="AR25" s="505"/>
      <c r="AS25" s="505"/>
      <c r="AT25" s="505"/>
      <c r="AU25" s="506"/>
      <c r="AV25" s="253">
        <v>2.0000000000000001E-4</v>
      </c>
      <c r="AW25" s="229" t="s">
        <v>25</v>
      </c>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261">
        <v>1.99E-3</v>
      </c>
      <c r="I26" s="229"/>
      <c r="J26" s="229"/>
      <c r="K26" s="229"/>
      <c r="L26" s="233"/>
      <c r="M26" s="256">
        <v>3.5500000000000001E-4</v>
      </c>
      <c r="N26" s="229"/>
      <c r="O26" s="229"/>
      <c r="P26" s="229"/>
      <c r="Q26" s="233"/>
      <c r="R26" s="258">
        <v>1.7899999999999999E-2</v>
      </c>
      <c r="S26" s="229"/>
      <c r="T26" s="229"/>
      <c r="U26" s="229"/>
      <c r="V26" s="233"/>
      <c r="W26" s="255">
        <v>5.5100000000000001E-3</v>
      </c>
      <c r="X26" s="229"/>
      <c r="Y26" s="229"/>
      <c r="Z26" s="229" t="s">
        <v>15</v>
      </c>
      <c r="AA26" s="233"/>
      <c r="AB26" s="259">
        <v>1.6E-2</v>
      </c>
      <c r="AC26" s="229"/>
      <c r="AD26" s="229"/>
      <c r="AE26" s="229"/>
      <c r="AF26" s="233"/>
      <c r="AG26" s="255">
        <v>5.6999999999999998E-4</v>
      </c>
      <c r="AH26" s="229"/>
      <c r="AI26" s="229"/>
      <c r="AJ26" s="229"/>
      <c r="AK26" s="233"/>
      <c r="AL26" s="256">
        <v>4.75E-4</v>
      </c>
      <c r="AM26" s="229"/>
      <c r="AN26" s="229"/>
      <c r="AO26" s="229"/>
      <c r="AP26" s="233"/>
      <c r="AQ26" s="301"/>
      <c r="AR26" s="298"/>
      <c r="AS26" s="298"/>
      <c r="AT26" s="298"/>
      <c r="AU26" s="299"/>
      <c r="AV26" s="255">
        <v>2.1800000000000001E-3</v>
      </c>
      <c r="AW26" s="229"/>
      <c r="AX26" s="229"/>
      <c r="AY26" s="229"/>
      <c r="AZ26" s="233"/>
      <c r="BE26" s="77" t="s">
        <v>46</v>
      </c>
    </row>
    <row r="27" spans="1:57" s="214" customFormat="1" x14ac:dyDescent="0.25">
      <c r="A27" s="228" t="s">
        <v>47</v>
      </c>
      <c r="B27" s="222" t="s">
        <v>24</v>
      </c>
      <c r="C27" s="229"/>
      <c r="D27" s="229"/>
      <c r="E27" s="325">
        <v>1.89E-2</v>
      </c>
      <c r="F27" s="239">
        <v>2</v>
      </c>
      <c r="G27" s="231">
        <v>1</v>
      </c>
      <c r="H27" s="257">
        <v>1.0699999999999999E-2</v>
      </c>
      <c r="I27" s="229"/>
      <c r="J27" s="229"/>
      <c r="K27" s="229" t="s">
        <v>233</v>
      </c>
      <c r="L27" s="233"/>
      <c r="M27" s="258">
        <v>8.6999999999999994E-3</v>
      </c>
      <c r="N27" s="229"/>
      <c r="O27" s="229"/>
      <c r="P27" s="229"/>
      <c r="Q27" s="233"/>
      <c r="R27" s="258">
        <v>1.6400000000000001E-2</v>
      </c>
      <c r="S27" s="229"/>
      <c r="T27" s="229"/>
      <c r="U27" s="229"/>
      <c r="V27" s="233"/>
      <c r="W27" s="258">
        <v>1.09E-2</v>
      </c>
      <c r="X27" s="229"/>
      <c r="Y27" s="229"/>
      <c r="Z27" s="229"/>
      <c r="AA27" s="233"/>
      <c r="AB27" s="258">
        <v>5.0200000000000002E-2</v>
      </c>
      <c r="AC27" s="229"/>
      <c r="AD27" s="229"/>
      <c r="AE27" s="229"/>
      <c r="AF27" s="233"/>
      <c r="AG27" s="258">
        <v>1.11E-2</v>
      </c>
      <c r="AH27" s="229"/>
      <c r="AI27" s="229"/>
      <c r="AJ27" s="229" t="s">
        <v>15</v>
      </c>
      <c r="AK27" s="233"/>
      <c r="AL27" s="258">
        <v>1.2500000000000001E-2</v>
      </c>
      <c r="AM27" s="223"/>
      <c r="AN27" s="229"/>
      <c r="AO27" s="229"/>
      <c r="AP27" s="233"/>
      <c r="AQ27" s="306"/>
      <c r="AR27" s="298"/>
      <c r="AS27" s="298"/>
      <c r="AT27" s="298"/>
      <c r="AU27" s="299"/>
      <c r="AV27" s="259">
        <v>8.9999999999999993E-3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257">
        <v>2.9999999999999997E-4</v>
      </c>
      <c r="I28" s="223"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258">
        <v>2.9999999999999997E-4</v>
      </c>
      <c r="AC28" s="229" t="s">
        <v>25</v>
      </c>
      <c r="AD28" s="229"/>
      <c r="AE28" s="229"/>
      <c r="AF28" s="233"/>
      <c r="AG28" s="258">
        <v>2.9999999999999997E-4</v>
      </c>
      <c r="AH28" s="229" t="s">
        <v>25</v>
      </c>
      <c r="AI28" s="229"/>
      <c r="AJ28" s="229"/>
      <c r="AK28" s="233"/>
      <c r="AL28" s="258">
        <v>2.9999999999999997E-4</v>
      </c>
      <c r="AM28" s="223" t="s">
        <v>25</v>
      </c>
      <c r="AN28" s="229"/>
      <c r="AO28" s="229"/>
      <c r="AP28" s="233"/>
      <c r="AQ28" s="306"/>
      <c r="AR28" s="298"/>
      <c r="AS28" s="298"/>
      <c r="AT28" s="298"/>
      <c r="AU28" s="299"/>
      <c r="AV28" s="258">
        <v>2.9999999999999997E-4</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254">
        <v>2.5000000000000001E-5</v>
      </c>
      <c r="I29" s="223" t="s">
        <v>25</v>
      </c>
      <c r="J29" s="229"/>
      <c r="K29" s="229"/>
      <c r="L29" s="233"/>
      <c r="M29" s="256">
        <v>2.6999999999999999E-5</v>
      </c>
      <c r="N29" s="223"/>
      <c r="O29" s="229"/>
      <c r="P29" s="229"/>
      <c r="Q29" s="233"/>
      <c r="R29" s="256">
        <v>2.5000000000000001E-5</v>
      </c>
      <c r="S29" s="223" t="s">
        <v>25</v>
      </c>
      <c r="T29" s="229"/>
      <c r="U29" s="229"/>
      <c r="V29" s="233"/>
      <c r="W29" s="256">
        <v>2.5000000000000001E-5</v>
      </c>
      <c r="X29" s="223" t="s">
        <v>25</v>
      </c>
      <c r="Y29" s="229"/>
      <c r="Z29" s="229"/>
      <c r="AA29" s="233"/>
      <c r="AB29" s="256">
        <v>2.5000000000000001E-5</v>
      </c>
      <c r="AC29" s="229" t="s">
        <v>25</v>
      </c>
      <c r="AD29" s="229"/>
      <c r="AE29" s="229"/>
      <c r="AF29" s="233"/>
      <c r="AG29" s="256">
        <v>2.5000000000000001E-5</v>
      </c>
      <c r="AH29" s="229" t="s">
        <v>25</v>
      </c>
      <c r="AI29" s="229"/>
      <c r="AJ29" s="229"/>
      <c r="AK29" s="233"/>
      <c r="AL29" s="256">
        <v>2.5000000000000001E-5</v>
      </c>
      <c r="AM29" s="223" t="s">
        <v>25</v>
      </c>
      <c r="AN29" s="229"/>
      <c r="AO29" s="229"/>
      <c r="AP29" s="233"/>
      <c r="AQ29" s="307"/>
      <c r="AR29" s="298"/>
      <c r="AS29" s="298"/>
      <c r="AT29" s="298"/>
      <c r="AU29" s="299"/>
      <c r="AV29" s="256">
        <v>2.5000000000000001E-5</v>
      </c>
      <c r="AW29" s="229" t="s">
        <v>25</v>
      </c>
      <c r="AX29" s="229"/>
      <c r="AY29" s="229"/>
      <c r="AZ29" s="233"/>
      <c r="BE29" s="77" t="s">
        <v>49</v>
      </c>
    </row>
    <row r="30" spans="1:57" s="214" customFormat="1" x14ac:dyDescent="0.25">
      <c r="A30" s="228" t="s">
        <v>50</v>
      </c>
      <c r="B30" s="222" t="s">
        <v>21</v>
      </c>
      <c r="C30" s="229"/>
      <c r="D30" s="229"/>
      <c r="E30" s="325">
        <v>7.0000000000000001E-3</v>
      </c>
      <c r="F30" s="239">
        <v>0.1</v>
      </c>
      <c r="G30" s="231">
        <v>0.05</v>
      </c>
      <c r="H30" s="232">
        <v>5.0000000000000001E-3</v>
      </c>
      <c r="I30" s="223" t="s">
        <v>25</v>
      </c>
      <c r="J30" s="229"/>
      <c r="K30" s="229"/>
      <c r="L30" s="233"/>
      <c r="M30" s="259">
        <v>5.0000000000000001E-3</v>
      </c>
      <c r="N30" s="223" t="s">
        <v>25</v>
      </c>
      <c r="O30" s="229"/>
      <c r="P30" s="229"/>
      <c r="Q30" s="233"/>
      <c r="R30" s="259">
        <v>5.0000000000000001E-3</v>
      </c>
      <c r="S30" s="223" t="s">
        <v>25</v>
      </c>
      <c r="T30" s="229"/>
      <c r="U30" s="229"/>
      <c r="V30" s="233"/>
      <c r="W30" s="259">
        <v>5.0000000000000001E-3</v>
      </c>
      <c r="X30" s="223" t="s">
        <v>25</v>
      </c>
      <c r="Y30" s="229"/>
      <c r="Z30" s="229"/>
      <c r="AA30" s="233"/>
      <c r="AB30" s="259">
        <v>5.0000000000000001E-3</v>
      </c>
      <c r="AC30" s="229" t="s">
        <v>25</v>
      </c>
      <c r="AD30" s="229"/>
      <c r="AE30" s="229"/>
      <c r="AF30" s="233"/>
      <c r="AG30" s="259">
        <v>5.0000000000000001E-3</v>
      </c>
      <c r="AH30" s="229" t="s">
        <v>25</v>
      </c>
      <c r="AI30" s="229"/>
      <c r="AJ30" s="229"/>
      <c r="AK30" s="233"/>
      <c r="AL30" s="259">
        <v>5.0000000000000001E-3</v>
      </c>
      <c r="AM30" s="223" t="s">
        <v>25</v>
      </c>
      <c r="AN30" s="229"/>
      <c r="AO30" s="229"/>
      <c r="AP30" s="233"/>
      <c r="AQ30" s="306"/>
      <c r="AR30" s="298"/>
      <c r="AS30" s="298"/>
      <c r="AT30" s="298"/>
      <c r="AU30" s="299"/>
      <c r="AV30" s="259">
        <v>5.0000000000000001E-3</v>
      </c>
      <c r="AW30" s="229" t="s">
        <v>25</v>
      </c>
      <c r="AX30" s="229"/>
      <c r="AY30" s="229"/>
      <c r="AZ30" s="233"/>
      <c r="BE30" s="77" t="s">
        <v>50</v>
      </c>
    </row>
    <row r="31" spans="1:57" s="214" customFormat="1" x14ac:dyDescent="0.25">
      <c r="A31" s="228" t="s">
        <v>51</v>
      </c>
      <c r="B31" s="222" t="s">
        <v>24</v>
      </c>
      <c r="C31" s="229"/>
      <c r="D31" s="229"/>
      <c r="E31" s="325">
        <v>6.0000000000000001E-3</v>
      </c>
      <c r="F31" s="239" t="s">
        <v>22</v>
      </c>
      <c r="G31" s="231" t="s">
        <v>22</v>
      </c>
      <c r="H31" s="232">
        <v>5.0000000000000001E-3</v>
      </c>
      <c r="I31" s="223" t="s">
        <v>25</v>
      </c>
      <c r="J31" s="229"/>
      <c r="K31" s="229"/>
      <c r="L31" s="233"/>
      <c r="M31" s="259">
        <v>5.0000000000000001E-3</v>
      </c>
      <c r="N31" s="223" t="s">
        <v>25</v>
      </c>
      <c r="O31" s="229"/>
      <c r="P31" s="229"/>
      <c r="Q31" s="233"/>
      <c r="R31" s="259">
        <v>5.0000000000000001E-3</v>
      </c>
      <c r="S31" s="223" t="s">
        <v>25</v>
      </c>
      <c r="T31" s="229"/>
      <c r="U31" s="229"/>
      <c r="V31" s="233"/>
      <c r="W31" s="259">
        <v>5.0000000000000001E-3</v>
      </c>
      <c r="X31" s="223" t="s">
        <v>25</v>
      </c>
      <c r="Y31" s="229"/>
      <c r="Z31" s="229"/>
      <c r="AA31" s="233"/>
      <c r="AB31" s="259">
        <v>5.0000000000000001E-3</v>
      </c>
      <c r="AC31" s="229" t="s">
        <v>25</v>
      </c>
      <c r="AD31" s="229"/>
      <c r="AE31" s="229"/>
      <c r="AF31" s="233"/>
      <c r="AG31" s="259">
        <v>5.0000000000000001E-3</v>
      </c>
      <c r="AH31" s="229" t="s">
        <v>25</v>
      </c>
      <c r="AI31" s="229"/>
      <c r="AJ31" s="229"/>
      <c r="AK31" s="233"/>
      <c r="AL31" s="259">
        <v>5.0000000000000001E-3</v>
      </c>
      <c r="AM31" s="223" t="s">
        <v>25</v>
      </c>
      <c r="AN31" s="229"/>
      <c r="AO31" s="229"/>
      <c r="AP31" s="233"/>
      <c r="AQ31" s="301"/>
      <c r="AR31" s="298"/>
      <c r="AS31" s="298"/>
      <c r="AT31" s="298"/>
      <c r="AU31" s="299"/>
      <c r="AV31" s="259">
        <v>5.0000000000000001E-3</v>
      </c>
      <c r="AW31" s="229" t="s">
        <v>25</v>
      </c>
      <c r="AX31" s="229"/>
      <c r="AY31" s="229"/>
      <c r="AZ31" s="233"/>
      <c r="BE31" s="77" t="s">
        <v>51</v>
      </c>
    </row>
    <row r="32" spans="1:57" s="214" customFormat="1" x14ac:dyDescent="0.25">
      <c r="A32" s="228" t="s">
        <v>52</v>
      </c>
      <c r="B32" s="222" t="s">
        <v>24</v>
      </c>
      <c r="C32" s="229"/>
      <c r="D32" s="229"/>
      <c r="E32" s="325">
        <v>8.0000000000000002E-3</v>
      </c>
      <c r="F32" s="239">
        <v>1.3</v>
      </c>
      <c r="G32" s="231">
        <v>1</v>
      </c>
      <c r="H32" s="232">
        <v>5.0000000000000001E-3</v>
      </c>
      <c r="I32" s="223" t="s">
        <v>25</v>
      </c>
      <c r="J32" s="229"/>
      <c r="K32" s="229"/>
      <c r="L32" s="233"/>
      <c r="M32" s="259">
        <v>5.0000000000000001E-3</v>
      </c>
      <c r="N32" s="223" t="s">
        <v>25</v>
      </c>
      <c r="O32" s="229"/>
      <c r="P32" s="229"/>
      <c r="Q32" s="233"/>
      <c r="R32" s="259">
        <v>5.0000000000000001E-3</v>
      </c>
      <c r="S32" s="223" t="s">
        <v>25</v>
      </c>
      <c r="T32" s="229"/>
      <c r="U32" s="229"/>
      <c r="V32" s="233"/>
      <c r="W32" s="259">
        <v>5.0000000000000001E-3</v>
      </c>
      <c r="X32" s="223" t="s">
        <v>25</v>
      </c>
      <c r="Y32" s="229"/>
      <c r="Z32" s="229"/>
      <c r="AA32" s="233"/>
      <c r="AB32" s="259">
        <v>5.0000000000000001E-3</v>
      </c>
      <c r="AC32" s="229" t="s">
        <v>25</v>
      </c>
      <c r="AD32" s="229"/>
      <c r="AE32" s="229"/>
      <c r="AF32" s="233"/>
      <c r="AG32" s="259">
        <v>5.0000000000000001E-3</v>
      </c>
      <c r="AH32" s="229" t="s">
        <v>25</v>
      </c>
      <c r="AI32" s="229"/>
      <c r="AJ32" s="229"/>
      <c r="AK32" s="233"/>
      <c r="AL32" s="259">
        <v>5.0000000000000001E-3</v>
      </c>
      <c r="AM32" s="223" t="s">
        <v>25</v>
      </c>
      <c r="AN32" s="229"/>
      <c r="AO32" s="229"/>
      <c r="AP32" s="233"/>
      <c r="AQ32" s="301"/>
      <c r="AR32" s="298"/>
      <c r="AS32" s="298"/>
      <c r="AT32" s="298"/>
      <c r="AU32" s="299"/>
      <c r="AV32" s="259">
        <v>5.0000000000000001E-3</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232">
        <v>2.7E-2</v>
      </c>
      <c r="I33" s="223"/>
      <c r="J33" s="229"/>
      <c r="K33" s="229"/>
      <c r="L33" s="233"/>
      <c r="M33" s="259">
        <v>7.0000000000000001E-3</v>
      </c>
      <c r="N33" s="223"/>
      <c r="O33" s="229"/>
      <c r="P33" s="229"/>
      <c r="Q33" s="233"/>
      <c r="R33" s="259">
        <v>0.34399999999999997</v>
      </c>
      <c r="S33" s="229"/>
      <c r="T33" s="229"/>
      <c r="U33" s="229"/>
      <c r="V33" s="233"/>
      <c r="W33" s="259">
        <v>0.155</v>
      </c>
      <c r="X33" s="229"/>
      <c r="Y33" s="229"/>
      <c r="Z33" s="229"/>
      <c r="AA33" s="233"/>
      <c r="AB33" s="259">
        <v>0.33200000000000002</v>
      </c>
      <c r="AC33" s="229"/>
      <c r="AD33" s="229"/>
      <c r="AE33" s="229" t="s">
        <v>233</v>
      </c>
      <c r="AF33" s="233"/>
      <c r="AG33" s="259">
        <v>5.0000000000000001E-3</v>
      </c>
      <c r="AH33" s="229" t="s">
        <v>25</v>
      </c>
      <c r="AI33" s="229"/>
      <c r="AJ33" s="229"/>
      <c r="AK33" s="233"/>
      <c r="AL33" s="259">
        <v>5.0000000000000001E-3</v>
      </c>
      <c r="AM33" s="229" t="s">
        <v>25</v>
      </c>
      <c r="AN33" s="229"/>
      <c r="AO33" s="229"/>
      <c r="AP33" s="233"/>
      <c r="AQ33" s="301"/>
      <c r="AR33" s="298"/>
      <c r="AS33" s="298"/>
      <c r="AT33" s="298"/>
      <c r="AU33" s="299"/>
      <c r="AV33" s="259">
        <v>5.0000000000000001E-3</v>
      </c>
      <c r="AW33" s="229" t="s">
        <v>25</v>
      </c>
      <c r="AX33" s="229"/>
      <c r="AY33" s="229"/>
      <c r="AZ33" s="233"/>
      <c r="BE33" s="77" t="s">
        <v>53</v>
      </c>
    </row>
    <row r="34" spans="1:57" s="214" customFormat="1" x14ac:dyDescent="0.25">
      <c r="A34" s="228" t="s">
        <v>54</v>
      </c>
      <c r="B34" s="222" t="s">
        <v>24</v>
      </c>
      <c r="C34" s="229"/>
      <c r="D34" s="229"/>
      <c r="E34" s="325">
        <v>4.0000000000000001E-3</v>
      </c>
      <c r="F34" s="239">
        <v>1.4999999999999999E-2</v>
      </c>
      <c r="G34" s="231">
        <v>0.05</v>
      </c>
      <c r="H34" s="261">
        <v>5.0000000000000002E-5</v>
      </c>
      <c r="I34" s="223" t="s">
        <v>25</v>
      </c>
      <c r="J34" s="229"/>
      <c r="K34" s="229"/>
      <c r="L34" s="233"/>
      <c r="M34" s="255">
        <v>5.0000000000000002E-5</v>
      </c>
      <c r="N34" s="223" t="s">
        <v>25</v>
      </c>
      <c r="O34" s="229"/>
      <c r="P34" s="229"/>
      <c r="Q34" s="233"/>
      <c r="R34" s="255">
        <v>5.0000000000000002E-5</v>
      </c>
      <c r="S34" s="229" t="s">
        <v>25</v>
      </c>
      <c r="T34" s="229"/>
      <c r="U34" s="229"/>
      <c r="V34" s="233"/>
      <c r="W34" s="255">
        <v>5.0000000000000002E-5</v>
      </c>
      <c r="X34" s="223" t="s">
        <v>25</v>
      </c>
      <c r="Y34" s="229"/>
      <c r="Z34" s="229"/>
      <c r="AA34" s="233"/>
      <c r="AB34" s="255">
        <v>5.0000000000000002E-5</v>
      </c>
      <c r="AC34" s="229" t="s">
        <v>25</v>
      </c>
      <c r="AD34" s="229"/>
      <c r="AE34" s="229"/>
      <c r="AF34" s="233"/>
      <c r="AG34" s="255">
        <v>5.0000000000000002E-5</v>
      </c>
      <c r="AH34" s="229" t="s">
        <v>25</v>
      </c>
      <c r="AI34" s="229"/>
      <c r="AJ34" s="229"/>
      <c r="AK34" s="233"/>
      <c r="AL34" s="255">
        <v>5.0000000000000002E-5</v>
      </c>
      <c r="AM34" s="223" t="s">
        <v>25</v>
      </c>
      <c r="AN34" s="229"/>
      <c r="AO34" s="229"/>
      <c r="AP34" s="233"/>
      <c r="AQ34" s="305"/>
      <c r="AR34" s="298"/>
      <c r="AS34" s="298"/>
      <c r="AT34" s="298"/>
      <c r="AU34" s="299"/>
      <c r="AV34" s="255">
        <v>5.0000000000000002E-5</v>
      </c>
      <c r="AW34" s="229" t="s">
        <v>25</v>
      </c>
      <c r="AX34" s="229"/>
      <c r="AY34" s="229"/>
      <c r="AZ34" s="233"/>
      <c r="BE34" s="77" t="s">
        <v>54</v>
      </c>
    </row>
    <row r="35" spans="1:57" s="214" customFormat="1" x14ac:dyDescent="0.25">
      <c r="A35" s="228" t="s">
        <v>55</v>
      </c>
      <c r="B35" s="222" t="s">
        <v>24</v>
      </c>
      <c r="C35" s="229"/>
      <c r="D35" s="229"/>
      <c r="E35" s="325">
        <v>1.84E-2</v>
      </c>
      <c r="F35" s="239">
        <v>0.05</v>
      </c>
      <c r="G35" s="231">
        <v>0.05</v>
      </c>
      <c r="H35" s="257">
        <v>4.1999999999999997E-3</v>
      </c>
      <c r="I35" s="229"/>
      <c r="J35" s="229"/>
      <c r="K35" s="229"/>
      <c r="L35" s="233"/>
      <c r="M35" s="258">
        <v>5.5199999999999999E-2</v>
      </c>
      <c r="N35" s="229"/>
      <c r="O35" s="229"/>
      <c r="P35" s="229"/>
      <c r="Q35" s="233"/>
      <c r="R35" s="259">
        <v>1.8109999999999999</v>
      </c>
      <c r="S35" s="229"/>
      <c r="T35" s="229"/>
      <c r="U35" s="229" t="s">
        <v>15</v>
      </c>
      <c r="V35" s="233"/>
      <c r="W35" s="259">
        <v>1.1870000000000001</v>
      </c>
      <c r="X35" s="229"/>
      <c r="Y35" s="229"/>
      <c r="Z35" s="229" t="s">
        <v>233</v>
      </c>
      <c r="AA35" s="233"/>
      <c r="AB35" s="260">
        <v>25.42</v>
      </c>
      <c r="AC35" s="229"/>
      <c r="AD35" s="229"/>
      <c r="AE35" s="229"/>
      <c r="AF35" s="233"/>
      <c r="AG35" s="258">
        <v>8.3999999999999995E-3</v>
      </c>
      <c r="AH35" s="229"/>
      <c r="AI35" s="229"/>
      <c r="AJ35" s="229" t="s">
        <v>15</v>
      </c>
      <c r="AK35" s="233"/>
      <c r="AL35" s="259">
        <v>7.0000000000000001E-3</v>
      </c>
      <c r="AM35" s="229"/>
      <c r="AN35" s="229"/>
      <c r="AO35" s="229" t="s">
        <v>15</v>
      </c>
      <c r="AP35" s="233"/>
      <c r="AQ35" s="306"/>
      <c r="AR35" s="298"/>
      <c r="AS35" s="298"/>
      <c r="AT35" s="298"/>
      <c r="AU35" s="299"/>
      <c r="AV35" s="259">
        <v>2.7000000000000001E-3</v>
      </c>
      <c r="AW35" s="229"/>
      <c r="AX35" s="229"/>
      <c r="AY35" s="229"/>
      <c r="AZ35" s="233"/>
      <c r="BE35" s="77" t="s">
        <v>55</v>
      </c>
    </row>
    <row r="36" spans="1:57" s="214" customFormat="1" x14ac:dyDescent="0.25">
      <c r="A36" s="228" t="s">
        <v>56</v>
      </c>
      <c r="B36" s="222" t="s">
        <v>24</v>
      </c>
      <c r="C36" s="229"/>
      <c r="D36" s="229"/>
      <c r="E36" s="325">
        <v>0.03</v>
      </c>
      <c r="F36" s="239" t="s">
        <v>22</v>
      </c>
      <c r="G36" s="231">
        <v>0.1</v>
      </c>
      <c r="H36" s="232">
        <v>2E-3</v>
      </c>
      <c r="I36" s="223" t="s">
        <v>25</v>
      </c>
      <c r="J36" s="229"/>
      <c r="K36" s="229"/>
      <c r="L36" s="233"/>
      <c r="M36" s="259">
        <v>2E-3</v>
      </c>
      <c r="N36" s="223" t="s">
        <v>25</v>
      </c>
      <c r="O36" s="229"/>
      <c r="P36" s="229"/>
      <c r="Q36" s="233"/>
      <c r="R36" s="259">
        <v>2E-3</v>
      </c>
      <c r="S36" s="229" t="s">
        <v>25</v>
      </c>
      <c r="T36" s="229"/>
      <c r="U36" s="229"/>
      <c r="V36" s="233"/>
      <c r="W36" s="259">
        <v>2E-3</v>
      </c>
      <c r="X36" s="223" t="s">
        <v>25</v>
      </c>
      <c r="Y36" s="229"/>
      <c r="Z36" s="229"/>
      <c r="AA36" s="233"/>
      <c r="AB36" s="259">
        <v>2E-3</v>
      </c>
      <c r="AC36" s="229" t="s">
        <v>25</v>
      </c>
      <c r="AD36" s="229"/>
      <c r="AE36" s="229"/>
      <c r="AF36" s="233"/>
      <c r="AG36" s="259">
        <v>2E-3</v>
      </c>
      <c r="AH36" s="229" t="s">
        <v>25</v>
      </c>
      <c r="AI36" s="229"/>
      <c r="AJ36" s="229"/>
      <c r="AK36" s="233"/>
      <c r="AL36" s="259">
        <v>2E-3</v>
      </c>
      <c r="AM36" s="223" t="s">
        <v>25</v>
      </c>
      <c r="AN36" s="229"/>
      <c r="AO36" s="229"/>
      <c r="AP36" s="233"/>
      <c r="AQ36" s="301"/>
      <c r="AR36" s="298"/>
      <c r="AS36" s="298"/>
      <c r="AT36" s="298"/>
      <c r="AU36" s="299"/>
      <c r="AV36" s="259">
        <v>2E-3</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261">
        <v>8.8000000000000003E-4</v>
      </c>
      <c r="I37" s="229"/>
      <c r="J37" s="229"/>
      <c r="K37" s="229"/>
      <c r="L37" s="233"/>
      <c r="M37" s="255">
        <v>2.5000000000000001E-4</v>
      </c>
      <c r="N37" s="223" t="s">
        <v>25</v>
      </c>
      <c r="O37" s="229"/>
      <c r="P37" s="229"/>
      <c r="Q37" s="233"/>
      <c r="R37" s="258">
        <v>4.0000000000000002E-4</v>
      </c>
      <c r="S37" s="229"/>
      <c r="T37" s="229"/>
      <c r="U37" s="229"/>
      <c r="V37" s="233"/>
      <c r="W37" s="255">
        <v>2.5000000000000001E-4</v>
      </c>
      <c r="X37" s="223" t="s">
        <v>25</v>
      </c>
      <c r="Y37" s="229"/>
      <c r="Z37" s="229"/>
      <c r="AA37" s="233"/>
      <c r="AB37" s="255">
        <v>3.8000000000000002E-4</v>
      </c>
      <c r="AC37" s="229"/>
      <c r="AD37" s="229"/>
      <c r="AE37" s="229"/>
      <c r="AF37" s="233"/>
      <c r="AG37" s="255">
        <v>3.6000000000000002E-4</v>
      </c>
      <c r="AH37" s="229"/>
      <c r="AI37" s="229"/>
      <c r="AJ37" s="229"/>
      <c r="AK37" s="233"/>
      <c r="AL37" s="255">
        <v>3.4000000000000002E-4</v>
      </c>
      <c r="AM37" s="229"/>
      <c r="AN37" s="229"/>
      <c r="AO37" s="229"/>
      <c r="AP37" s="233"/>
      <c r="AQ37" s="307"/>
      <c r="AR37" s="298"/>
      <c r="AS37" s="298"/>
      <c r="AT37" s="298"/>
      <c r="AU37" s="299"/>
      <c r="AV37" s="255">
        <v>5.5999999999999995E-4</v>
      </c>
      <c r="AW37" s="229"/>
      <c r="AX37" s="229"/>
      <c r="AY37" s="229"/>
      <c r="AZ37" s="233"/>
      <c r="BE37" s="77" t="s">
        <v>57</v>
      </c>
    </row>
    <row r="38" spans="1:57" s="214" customFormat="1" x14ac:dyDescent="0.25">
      <c r="A38" s="228" t="s">
        <v>58</v>
      </c>
      <c r="B38" s="222" t="s">
        <v>24</v>
      </c>
      <c r="C38" s="229"/>
      <c r="D38" s="229"/>
      <c r="E38" s="325">
        <v>6.9999999999999999E-4</v>
      </c>
      <c r="F38" s="239">
        <v>0.1</v>
      </c>
      <c r="G38" s="231">
        <v>0.05</v>
      </c>
      <c r="H38" s="261">
        <v>1.2E-4</v>
      </c>
      <c r="I38" s="223"/>
      <c r="J38" s="229"/>
      <c r="K38" s="229"/>
      <c r="L38" s="233"/>
      <c r="M38" s="255">
        <v>5.0000000000000002E-5</v>
      </c>
      <c r="N38" s="223" t="s">
        <v>25</v>
      </c>
      <c r="O38" s="229"/>
      <c r="P38" s="229"/>
      <c r="Q38" s="233"/>
      <c r="R38" s="255">
        <v>5.0000000000000002E-5</v>
      </c>
      <c r="S38" s="229" t="s">
        <v>25</v>
      </c>
      <c r="T38" s="229"/>
      <c r="U38" s="229"/>
      <c r="V38" s="233"/>
      <c r="W38" s="255">
        <v>5.0000000000000002E-5</v>
      </c>
      <c r="X38" s="223" t="s">
        <v>25</v>
      </c>
      <c r="Y38" s="229"/>
      <c r="Z38" s="229"/>
      <c r="AA38" s="233"/>
      <c r="AB38" s="255">
        <v>5.0000000000000002E-5</v>
      </c>
      <c r="AC38" s="229" t="s">
        <v>25</v>
      </c>
      <c r="AD38" s="229"/>
      <c r="AE38" s="229"/>
      <c r="AF38" s="233"/>
      <c r="AG38" s="255">
        <v>5.0000000000000002E-5</v>
      </c>
      <c r="AH38" s="229" t="s">
        <v>25</v>
      </c>
      <c r="AI38" s="229"/>
      <c r="AJ38" s="229"/>
      <c r="AK38" s="233"/>
      <c r="AL38" s="255">
        <v>5.0000000000000002E-5</v>
      </c>
      <c r="AM38" s="223" t="s">
        <v>25</v>
      </c>
      <c r="AN38" s="229"/>
      <c r="AO38" s="229"/>
      <c r="AP38" s="233"/>
      <c r="AQ38" s="307"/>
      <c r="AR38" s="298"/>
      <c r="AS38" s="298"/>
      <c r="AT38" s="298"/>
      <c r="AU38" s="299"/>
      <c r="AV38" s="255">
        <v>5.0000000000000002E-5</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261">
        <v>1.0000000000000001E-5</v>
      </c>
      <c r="I39" s="223" t="s">
        <v>25</v>
      </c>
      <c r="J39" s="229"/>
      <c r="K39" s="229"/>
      <c r="L39" s="233"/>
      <c r="M39" s="255">
        <v>1.0000000000000001E-5</v>
      </c>
      <c r="N39" s="223" t="s">
        <v>25</v>
      </c>
      <c r="O39" s="229"/>
      <c r="P39" s="229"/>
      <c r="Q39" s="233"/>
      <c r="R39" s="255">
        <v>1.0000000000000001E-5</v>
      </c>
      <c r="S39" s="229" t="s">
        <v>25</v>
      </c>
      <c r="T39" s="229"/>
      <c r="U39" s="229"/>
      <c r="V39" s="233"/>
      <c r="W39" s="255">
        <v>1.0000000000000001E-5</v>
      </c>
      <c r="X39" s="223" t="s">
        <v>25</v>
      </c>
      <c r="Y39" s="229"/>
      <c r="Z39" s="229"/>
      <c r="AA39" s="233"/>
      <c r="AB39" s="255">
        <v>1.0000000000000001E-5</v>
      </c>
      <c r="AC39" s="229" t="s">
        <v>25</v>
      </c>
      <c r="AD39" s="229"/>
      <c r="AE39" s="229"/>
      <c r="AF39" s="233"/>
      <c r="AG39" s="255">
        <v>1.0000000000000001E-5</v>
      </c>
      <c r="AH39" s="229" t="s">
        <v>25</v>
      </c>
      <c r="AI39" s="229"/>
      <c r="AJ39" s="229"/>
      <c r="AK39" s="233"/>
      <c r="AL39" s="255">
        <v>1.0000000000000001E-5</v>
      </c>
      <c r="AM39" s="223" t="s">
        <v>25</v>
      </c>
      <c r="AN39" s="229"/>
      <c r="AO39" s="229"/>
      <c r="AP39" s="233"/>
      <c r="AQ39" s="307"/>
      <c r="AR39" s="298"/>
      <c r="AS39" s="298"/>
      <c r="AT39" s="298"/>
      <c r="AU39" s="299"/>
      <c r="AV39" s="255">
        <v>1.0000000000000001E-5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234">
        <v>0.01</v>
      </c>
      <c r="I40" s="223" t="s">
        <v>25</v>
      </c>
      <c r="J40" s="229"/>
      <c r="K40" s="229"/>
      <c r="L40" s="233"/>
      <c r="M40" s="260">
        <v>0.01</v>
      </c>
      <c r="N40" s="223" t="s">
        <v>25</v>
      </c>
      <c r="O40" s="229"/>
      <c r="P40" s="229"/>
      <c r="Q40" s="233"/>
      <c r="R40" s="260">
        <v>0.01</v>
      </c>
      <c r="S40" s="229" t="s">
        <v>25</v>
      </c>
      <c r="T40" s="229"/>
      <c r="U40" s="229"/>
      <c r="V40" s="233"/>
      <c r="W40" s="260">
        <v>0.01</v>
      </c>
      <c r="X40" s="223" t="s">
        <v>25</v>
      </c>
      <c r="Y40" s="229"/>
      <c r="Z40" s="229"/>
      <c r="AA40" s="233"/>
      <c r="AB40" s="260">
        <v>0.01</v>
      </c>
      <c r="AC40" s="229" t="s">
        <v>25</v>
      </c>
      <c r="AD40" s="229"/>
      <c r="AE40" s="229"/>
      <c r="AF40" s="233"/>
      <c r="AG40" s="260">
        <v>0.01</v>
      </c>
      <c r="AH40" s="229" t="s">
        <v>25</v>
      </c>
      <c r="AI40" s="229"/>
      <c r="AJ40" s="229"/>
      <c r="AK40" s="233"/>
      <c r="AL40" s="260">
        <v>0.01</v>
      </c>
      <c r="AM40" s="223" t="s">
        <v>25</v>
      </c>
      <c r="AN40" s="229"/>
      <c r="AO40" s="229"/>
      <c r="AP40" s="233"/>
      <c r="AQ40" s="300"/>
      <c r="AR40" s="298"/>
      <c r="AS40" s="298"/>
      <c r="AT40" s="298"/>
      <c r="AU40" s="299"/>
      <c r="AV40" s="260">
        <v>0.01</v>
      </c>
      <c r="AW40" s="229" t="s">
        <v>25</v>
      </c>
      <c r="AX40" s="229"/>
      <c r="AY40" s="229"/>
      <c r="AZ40" s="233"/>
      <c r="BE40" s="77" t="s">
        <v>60</v>
      </c>
    </row>
    <row r="41" spans="1:57" s="214" customFormat="1" ht="15.75" thickBot="1" x14ac:dyDescent="0.3">
      <c r="A41" s="243" t="s">
        <v>61</v>
      </c>
      <c r="B41" s="222" t="s">
        <v>24</v>
      </c>
      <c r="C41" s="244"/>
      <c r="D41" s="244"/>
      <c r="E41" s="328">
        <v>1.4999999999999999E-2</v>
      </c>
      <c r="F41" s="245">
        <v>5</v>
      </c>
      <c r="G41" s="246">
        <v>5</v>
      </c>
      <c r="H41" s="262">
        <v>2E-3</v>
      </c>
      <c r="I41" s="223" t="s">
        <v>25</v>
      </c>
      <c r="J41" s="263"/>
      <c r="K41" s="263"/>
      <c r="L41" s="264"/>
      <c r="M41" s="265">
        <v>2E-3</v>
      </c>
      <c r="N41" s="244" t="s">
        <v>25</v>
      </c>
      <c r="O41" s="244"/>
      <c r="P41" s="244"/>
      <c r="Q41" s="248"/>
      <c r="R41" s="265">
        <v>2E-3</v>
      </c>
      <c r="S41" s="229" t="s">
        <v>25</v>
      </c>
      <c r="T41" s="244"/>
      <c r="U41" s="244"/>
      <c r="V41" s="248"/>
      <c r="W41" s="265">
        <v>2E-3</v>
      </c>
      <c r="X41" s="223" t="s">
        <v>25</v>
      </c>
      <c r="Y41" s="244"/>
      <c r="Z41" s="244"/>
      <c r="AA41" s="248"/>
      <c r="AB41" s="265">
        <v>2E-3</v>
      </c>
      <c r="AC41" s="229" t="s">
        <v>25</v>
      </c>
      <c r="AD41" s="244"/>
      <c r="AE41" s="244"/>
      <c r="AF41" s="248"/>
      <c r="AG41" s="265">
        <v>2E-3</v>
      </c>
      <c r="AH41" s="244" t="s">
        <v>25</v>
      </c>
      <c r="AI41" s="244"/>
      <c r="AJ41" s="244"/>
      <c r="AK41" s="248"/>
      <c r="AL41" s="265">
        <v>2E-3</v>
      </c>
      <c r="AM41" s="223" t="s">
        <v>25</v>
      </c>
      <c r="AN41" s="244"/>
      <c r="AO41" s="244"/>
      <c r="AP41" s="248"/>
      <c r="AQ41" s="308"/>
      <c r="AR41" s="303"/>
      <c r="AS41" s="303"/>
      <c r="AT41" s="303"/>
      <c r="AU41" s="304"/>
      <c r="AV41" s="265">
        <v>2E-3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346">
        <v>0.2</v>
      </c>
      <c r="AW67" s="229"/>
      <c r="AX67" s="267"/>
      <c r="AY67" s="267"/>
      <c r="AZ67" s="273"/>
      <c r="BB67" s="111" t="s">
        <v>88</v>
      </c>
      <c r="BD67" s="214"/>
    </row>
    <row r="68" spans="1:5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237">
        <v>0.5</v>
      </c>
      <c r="AH68" s="229" t="s">
        <v>25</v>
      </c>
      <c r="AI68" s="267"/>
      <c r="AJ68" s="267"/>
      <c r="AK68" s="273"/>
      <c r="AL68" s="237">
        <v>0.5</v>
      </c>
      <c r="AM68" s="229" t="s">
        <v>25</v>
      </c>
      <c r="AN68" s="267"/>
      <c r="AO68" s="267"/>
      <c r="AP68" s="273"/>
      <c r="AQ68" s="312"/>
      <c r="AR68" s="298"/>
      <c r="AS68" s="310"/>
      <c r="AT68" s="310"/>
      <c r="AU68" s="311"/>
      <c r="AV68" s="237">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36">
        <v>1</v>
      </c>
      <c r="AH69" s="229" t="s">
        <v>25</v>
      </c>
      <c r="AI69" s="267"/>
      <c r="AJ69" s="267"/>
      <c r="AK69" s="273"/>
      <c r="AL69" s="236">
        <v>1</v>
      </c>
      <c r="AM69" s="229" t="s">
        <v>25</v>
      </c>
      <c r="AN69" s="267"/>
      <c r="AO69" s="267"/>
      <c r="AP69" s="273"/>
      <c r="AQ69" s="297"/>
      <c r="AR69" s="298"/>
      <c r="AS69" s="310"/>
      <c r="AT69" s="310"/>
      <c r="AU69" s="311"/>
      <c r="AV69" s="236">
        <v>1</v>
      </c>
      <c r="AW69" s="229" t="s">
        <v>25</v>
      </c>
      <c r="AX69" s="267"/>
      <c r="AY69" s="267"/>
      <c r="AZ69" s="273"/>
      <c r="BB69" s="111" t="s">
        <v>90</v>
      </c>
      <c r="BD69" s="214"/>
    </row>
    <row r="70" spans="1:56" x14ac:dyDescent="0.25">
      <c r="A70" s="228" t="s">
        <v>91</v>
      </c>
      <c r="B70" s="222" t="s">
        <v>24</v>
      </c>
      <c r="C70" s="229"/>
      <c r="D70" s="229"/>
      <c r="E70" s="322">
        <v>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36">
        <v>1</v>
      </c>
      <c r="AH70" s="229" t="s">
        <v>25</v>
      </c>
      <c r="AI70" s="267"/>
      <c r="AJ70" s="267"/>
      <c r="AK70" s="273"/>
      <c r="AL70" s="236">
        <v>1</v>
      </c>
      <c r="AM70" s="229" t="s">
        <v>25</v>
      </c>
      <c r="AN70" s="267"/>
      <c r="AO70" s="267"/>
      <c r="AP70" s="273"/>
      <c r="AQ70" s="297"/>
      <c r="AR70" s="298"/>
      <c r="AS70" s="310"/>
      <c r="AT70" s="310"/>
      <c r="AU70" s="311"/>
      <c r="AV70" s="236">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36">
        <v>1</v>
      </c>
      <c r="AH71" s="229" t="s">
        <v>25</v>
      </c>
      <c r="AI71" s="267"/>
      <c r="AJ71" s="267"/>
      <c r="AK71" s="273"/>
      <c r="AL71" s="236">
        <v>1</v>
      </c>
      <c r="AM71" s="229" t="s">
        <v>25</v>
      </c>
      <c r="AN71" s="267"/>
      <c r="AO71" s="267"/>
      <c r="AP71" s="273"/>
      <c r="AQ71" s="297"/>
      <c r="AR71" s="298"/>
      <c r="AS71" s="310"/>
      <c r="AT71" s="310"/>
      <c r="AU71" s="311"/>
      <c r="AV71" s="236">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237">
        <v>0.2</v>
      </c>
      <c r="I72" s="229" t="s">
        <v>25</v>
      </c>
      <c r="J72" s="267"/>
      <c r="K72" s="267"/>
      <c r="L72" s="273"/>
      <c r="M72" s="237">
        <v>0.2</v>
      </c>
      <c r="N72" s="229" t="s">
        <v>25</v>
      </c>
      <c r="O72" s="267"/>
      <c r="P72" s="267"/>
      <c r="Q72" s="273"/>
      <c r="R72" s="295">
        <v>1.23</v>
      </c>
      <c r="S72" s="229"/>
      <c r="T72" s="267"/>
      <c r="U72" s="267"/>
      <c r="V72" s="273"/>
      <c r="W72" s="237">
        <v>0.2</v>
      </c>
      <c r="X72" s="229" t="s">
        <v>25</v>
      </c>
      <c r="Y72" s="267"/>
      <c r="Z72" s="267"/>
      <c r="AA72" s="273"/>
      <c r="AB72" s="295">
        <v>0.25</v>
      </c>
      <c r="AC72" s="229"/>
      <c r="AD72" s="267"/>
      <c r="AE72" s="267"/>
      <c r="AF72" s="273"/>
      <c r="AG72" s="237">
        <v>0.2</v>
      </c>
      <c r="AH72" s="229" t="s">
        <v>25</v>
      </c>
      <c r="AI72" s="267"/>
      <c r="AJ72" s="267"/>
      <c r="AK72" s="273"/>
      <c r="AL72" s="237">
        <v>0.2</v>
      </c>
      <c r="AM72" s="229" t="s">
        <v>25</v>
      </c>
      <c r="AN72" s="267"/>
      <c r="AO72" s="267"/>
      <c r="AP72" s="273"/>
      <c r="AQ72" s="312"/>
      <c r="AR72" s="298"/>
      <c r="AS72" s="310"/>
      <c r="AT72" s="310"/>
      <c r="AU72" s="311"/>
      <c r="AV72" s="237">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234">
        <v>0.01</v>
      </c>
      <c r="AH74" s="229" t="s">
        <v>25</v>
      </c>
      <c r="AI74" s="267"/>
      <c r="AJ74" s="267"/>
      <c r="AK74" s="273"/>
      <c r="AL74" s="234">
        <v>0.01</v>
      </c>
      <c r="AM74" s="229" t="s">
        <v>25</v>
      </c>
      <c r="AN74" s="267"/>
      <c r="AO74" s="267"/>
      <c r="AP74" s="273"/>
      <c r="AQ74" s="300"/>
      <c r="AR74" s="298"/>
      <c r="AS74" s="310"/>
      <c r="AT74" s="310"/>
      <c r="AU74" s="311"/>
      <c r="AV74" s="234">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36">
        <v>1</v>
      </c>
      <c r="AH76" s="229" t="s">
        <v>25</v>
      </c>
      <c r="AI76" s="267"/>
      <c r="AJ76" s="267"/>
      <c r="AK76" s="273"/>
      <c r="AL76" s="236">
        <v>1</v>
      </c>
      <c r="AM76" s="229" t="s">
        <v>25</v>
      </c>
      <c r="AN76" s="267"/>
      <c r="AO76" s="267"/>
      <c r="AP76" s="273"/>
      <c r="AQ76" s="297"/>
      <c r="AR76" s="298"/>
      <c r="AS76" s="310"/>
      <c r="AT76" s="310"/>
      <c r="AU76" s="311"/>
      <c r="AV76" s="236">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36">
        <v>1</v>
      </c>
      <c r="AH77" s="229" t="s">
        <v>25</v>
      </c>
      <c r="AI77" s="267"/>
      <c r="AJ77" s="267"/>
      <c r="AK77" s="273"/>
      <c r="AL77" s="236">
        <v>1</v>
      </c>
      <c r="AM77" s="229" t="s">
        <v>25</v>
      </c>
      <c r="AN77" s="267"/>
      <c r="AO77" s="267"/>
      <c r="AP77" s="273"/>
      <c r="AQ77" s="297"/>
      <c r="AR77" s="298"/>
      <c r="AS77" s="310"/>
      <c r="AT77" s="310"/>
      <c r="AU77" s="311"/>
      <c r="AV77" s="236">
        <v>1</v>
      </c>
      <c r="AW77" s="229" t="s">
        <v>25</v>
      </c>
      <c r="AX77" s="267"/>
      <c r="AY77" s="267"/>
      <c r="AZ77" s="273"/>
      <c r="BB77" s="123" t="s">
        <v>98</v>
      </c>
      <c r="BD77" s="214"/>
    </row>
    <row r="78" spans="1:5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36">
        <v>2</v>
      </c>
      <c r="AH78" s="229" t="s">
        <v>25</v>
      </c>
      <c r="AI78" s="267"/>
      <c r="AJ78" s="267"/>
      <c r="AK78" s="273"/>
      <c r="AL78" s="236">
        <v>2</v>
      </c>
      <c r="AM78" s="229" t="s">
        <v>25</v>
      </c>
      <c r="AN78" s="267"/>
      <c r="AO78" s="267"/>
      <c r="AP78" s="273"/>
      <c r="AQ78" s="297"/>
      <c r="AR78" s="298"/>
      <c r="AS78" s="310"/>
      <c r="AT78" s="310"/>
      <c r="AU78" s="311"/>
      <c r="AV78" s="236">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36">
        <v>1</v>
      </c>
      <c r="AH79" s="229" t="s">
        <v>25</v>
      </c>
      <c r="AI79" s="267"/>
      <c r="AJ79" s="267"/>
      <c r="AK79" s="273"/>
      <c r="AL79" s="236">
        <v>1</v>
      </c>
      <c r="AM79" s="229" t="s">
        <v>25</v>
      </c>
      <c r="AN79" s="267"/>
      <c r="AO79" s="267"/>
      <c r="AP79" s="273"/>
      <c r="AQ79" s="297"/>
      <c r="AR79" s="298"/>
      <c r="AS79" s="310"/>
      <c r="AT79" s="310"/>
      <c r="AU79" s="311"/>
      <c r="AV79" s="236">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36">
        <v>1</v>
      </c>
      <c r="AH80" s="229" t="s">
        <v>25</v>
      </c>
      <c r="AI80" s="267"/>
      <c r="AJ80" s="267"/>
      <c r="AK80" s="273"/>
      <c r="AL80" s="236">
        <v>1</v>
      </c>
      <c r="AM80" s="229" t="s">
        <v>25</v>
      </c>
      <c r="AN80" s="267"/>
      <c r="AO80" s="267"/>
      <c r="AP80" s="273"/>
      <c r="AQ80" s="297"/>
      <c r="AR80" s="298"/>
      <c r="AS80" s="310"/>
      <c r="AT80" s="310"/>
      <c r="AU80" s="311"/>
      <c r="AV80" s="236">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237">
        <v>0.8</v>
      </c>
      <c r="AH81" s="229" t="s">
        <v>25</v>
      </c>
      <c r="AI81" s="267"/>
      <c r="AJ81" s="267"/>
      <c r="AK81" s="273"/>
      <c r="AL81" s="237">
        <v>0.8</v>
      </c>
      <c r="AM81" s="229" t="s">
        <v>25</v>
      </c>
      <c r="AN81" s="267"/>
      <c r="AO81" s="267"/>
      <c r="AP81" s="273"/>
      <c r="AQ81" s="312"/>
      <c r="AR81" s="298"/>
      <c r="AS81" s="310"/>
      <c r="AT81" s="310"/>
      <c r="AU81" s="311"/>
      <c r="AV81" s="237">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36">
        <v>1</v>
      </c>
      <c r="AH82" s="229" t="s">
        <v>25</v>
      </c>
      <c r="AI82" s="267"/>
      <c r="AJ82" s="267"/>
      <c r="AK82" s="273"/>
      <c r="AL82" s="236">
        <v>1</v>
      </c>
      <c r="AM82" s="229" t="s">
        <v>25</v>
      </c>
      <c r="AN82" s="267"/>
      <c r="AO82" s="267"/>
      <c r="AP82" s="273"/>
      <c r="AQ82" s="297"/>
      <c r="AR82" s="298"/>
      <c r="AS82" s="310"/>
      <c r="AT82" s="310"/>
      <c r="AU82" s="311"/>
      <c r="AV82" s="236">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36">
        <v>1</v>
      </c>
      <c r="AH83" s="229" t="s">
        <v>25</v>
      </c>
      <c r="AI83" s="267"/>
      <c r="AJ83" s="267"/>
      <c r="AK83" s="273"/>
      <c r="AL83" s="236">
        <v>1</v>
      </c>
      <c r="AM83" s="229" t="s">
        <v>25</v>
      </c>
      <c r="AN83" s="267"/>
      <c r="AO83" s="267"/>
      <c r="AP83" s="273"/>
      <c r="AQ83" s="297"/>
      <c r="AR83" s="298"/>
      <c r="AS83" s="310"/>
      <c r="AT83" s="310"/>
      <c r="AU83" s="311"/>
      <c r="AV83" s="236">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237">
        <v>0.2</v>
      </c>
      <c r="AH84" s="229" t="s">
        <v>25</v>
      </c>
      <c r="AI84" s="267"/>
      <c r="AJ84" s="267"/>
      <c r="AK84" s="273"/>
      <c r="AL84" s="237">
        <v>0.2</v>
      </c>
      <c r="AM84" s="229" t="s">
        <v>25</v>
      </c>
      <c r="AN84" s="267"/>
      <c r="AO84" s="267"/>
      <c r="AP84" s="273"/>
      <c r="AQ84" s="312"/>
      <c r="AR84" s="298"/>
      <c r="AS84" s="310"/>
      <c r="AT84" s="310"/>
      <c r="AU84" s="311"/>
      <c r="AV84" s="237">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36">
        <v>5</v>
      </c>
      <c r="AH85" s="229" t="s">
        <v>25</v>
      </c>
      <c r="AI85" s="267"/>
      <c r="AJ85" s="267"/>
      <c r="AK85" s="273"/>
      <c r="AL85" s="236">
        <v>5</v>
      </c>
      <c r="AM85" s="229" t="s">
        <v>25</v>
      </c>
      <c r="AN85" s="267"/>
      <c r="AO85" s="267"/>
      <c r="AP85" s="273"/>
      <c r="AQ85" s="297"/>
      <c r="AR85" s="298"/>
      <c r="AS85" s="310"/>
      <c r="AT85" s="310"/>
      <c r="AU85" s="311"/>
      <c r="AV85" s="236">
        <v>5</v>
      </c>
      <c r="AW85" s="229" t="s">
        <v>25</v>
      </c>
      <c r="AX85" s="267"/>
      <c r="AY85" s="267"/>
      <c r="AZ85" s="273"/>
      <c r="BB85" s="123" t="s">
        <v>106</v>
      </c>
      <c r="BD85" s="214"/>
    </row>
    <row r="86" spans="1:5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36">
        <v>1</v>
      </c>
      <c r="AH86" s="229" t="s">
        <v>25</v>
      </c>
      <c r="AI86" s="267"/>
      <c r="AJ86" s="267"/>
      <c r="AK86" s="273"/>
      <c r="AL86" s="236">
        <v>1</v>
      </c>
      <c r="AM86" s="229" t="s">
        <v>25</v>
      </c>
      <c r="AN86" s="267"/>
      <c r="AO86" s="267"/>
      <c r="AP86" s="273"/>
      <c r="AQ86" s="297"/>
      <c r="AR86" s="298"/>
      <c r="AS86" s="310"/>
      <c r="AT86" s="310"/>
      <c r="AU86" s="311"/>
      <c r="AV86" s="236">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36">
        <v>1</v>
      </c>
      <c r="AH87" s="229" t="s">
        <v>25</v>
      </c>
      <c r="AI87" s="267"/>
      <c r="AJ87" s="267"/>
      <c r="AK87" s="273"/>
      <c r="AL87" s="236">
        <v>1</v>
      </c>
      <c r="AM87" s="229" t="s">
        <v>25</v>
      </c>
      <c r="AN87" s="267"/>
      <c r="AO87" s="267"/>
      <c r="AP87" s="273"/>
      <c r="AQ87" s="297"/>
      <c r="AR87" s="298"/>
      <c r="AS87" s="310"/>
      <c r="AT87" s="310"/>
      <c r="AU87" s="311"/>
      <c r="AV87" s="236">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36">
        <v>5</v>
      </c>
      <c r="AH88" s="229" t="s">
        <v>25</v>
      </c>
      <c r="AI88" s="267"/>
      <c r="AJ88" s="267"/>
      <c r="AK88" s="273"/>
      <c r="AL88" s="236">
        <v>5</v>
      </c>
      <c r="AM88" s="229" t="s">
        <v>25</v>
      </c>
      <c r="AN88" s="267"/>
      <c r="AO88" s="267"/>
      <c r="AP88" s="273"/>
      <c r="AQ88" s="297"/>
      <c r="AR88" s="298"/>
      <c r="AS88" s="310"/>
      <c r="AT88" s="310"/>
      <c r="AU88" s="311"/>
      <c r="AV88" s="236">
        <v>5</v>
      </c>
      <c r="AW88" s="229" t="s">
        <v>25</v>
      </c>
      <c r="AX88" s="267"/>
      <c r="AY88" s="267"/>
      <c r="AZ88" s="273"/>
      <c r="BB88" s="111" t="s">
        <v>109</v>
      </c>
      <c r="BD88" s="214"/>
    </row>
    <row r="89" spans="1:56"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342">
        <v>0.4</v>
      </c>
      <c r="S89" s="263"/>
      <c r="T89" s="275"/>
      <c r="U89" s="275"/>
      <c r="V89" s="276"/>
      <c r="W89" s="283">
        <v>0.01</v>
      </c>
      <c r="X89" s="263" t="s">
        <v>25</v>
      </c>
      <c r="Y89" s="275"/>
      <c r="Z89" s="275"/>
      <c r="AA89" s="276"/>
      <c r="AB89" s="283">
        <v>4.21</v>
      </c>
      <c r="AC89" s="263"/>
      <c r="AD89" s="275"/>
      <c r="AE89" s="275"/>
      <c r="AF89" s="276"/>
      <c r="AG89" s="283">
        <v>0.16</v>
      </c>
      <c r="AH89" s="263"/>
      <c r="AI89" s="275"/>
      <c r="AJ89" s="275"/>
      <c r="AK89" s="276"/>
      <c r="AL89" s="342">
        <v>0.1</v>
      </c>
      <c r="AM89" s="263"/>
      <c r="AN89" s="275"/>
      <c r="AO89" s="275"/>
      <c r="AP89" s="276"/>
      <c r="AQ89" s="315"/>
      <c r="AR89" s="303"/>
      <c r="AS89" s="316"/>
      <c r="AT89" s="316"/>
      <c r="AU89" s="317"/>
      <c r="AV89" s="283">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199</v>
      </c>
      <c r="B93" s="285"/>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ht="12.95" customHeight="1" x14ac:dyDescent="0.25">
      <c r="A94" s="139" t="s">
        <v>200</v>
      </c>
      <c r="B94" s="285"/>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293" t="s">
        <v>201</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96" spans="1:56" x14ac:dyDescent="0.25">
      <c r="A96" s="293" t="s">
        <v>204</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row>
    <row r="1048558" spans="1:66" s="214" customFormat="1" x14ac:dyDescent="0.25">
      <c r="A1048558"/>
      <c r="C1048558"/>
      <c r="D1048558"/>
      <c r="E1048558"/>
      <c r="F1048558" s="213"/>
      <c r="S1048558" s="266"/>
      <c r="AC1048558" s="266"/>
      <c r="BA1048558"/>
      <c r="BB1048558"/>
      <c r="BC1048558"/>
      <c r="BD1048558"/>
      <c r="BE1048558"/>
      <c r="BF1048558"/>
      <c r="BG1048558"/>
      <c r="BH1048558"/>
      <c r="BI1048558"/>
      <c r="BJ1048558"/>
      <c r="BK1048558"/>
      <c r="BL1048558"/>
      <c r="BM1048558"/>
      <c r="BN1048558"/>
    </row>
  </sheetData>
  <mergeCells count="27">
    <mergeCell ref="AQ25:AU25"/>
    <mergeCell ref="A42:AZ42"/>
    <mergeCell ref="AQ43:AU43"/>
    <mergeCell ref="A47:AZ47"/>
    <mergeCell ref="AQ48:AU48"/>
    <mergeCell ref="A24:AZ24"/>
    <mergeCell ref="H5:L5"/>
    <mergeCell ref="M5:Q5"/>
    <mergeCell ref="R5:V5"/>
    <mergeCell ref="W5:AA5"/>
    <mergeCell ref="AB5:AF5"/>
    <mergeCell ref="AG5:AK5"/>
    <mergeCell ref="AL5:AP5"/>
    <mergeCell ref="AQ5:AU5"/>
    <mergeCell ref="AV5:AZ5"/>
    <mergeCell ref="A7:AZ7"/>
    <mergeCell ref="AQ8:AU8"/>
    <mergeCell ref="A1:AZ1"/>
    <mergeCell ref="A2:AZ2"/>
    <mergeCell ref="B4:B6"/>
    <mergeCell ref="C4:C6"/>
    <mergeCell ref="D4:D6"/>
    <mergeCell ref="E4:E6"/>
    <mergeCell ref="F4:F6"/>
    <mergeCell ref="G4:G6"/>
    <mergeCell ref="H4:AP4"/>
    <mergeCell ref="AQ4:AZ4"/>
  </mergeCells>
  <conditionalFormatting sqref="AL18 AG18 AB18 M18">
    <cfRule type="cellIs" dxfId="15789" priority="565" operator="lessThan">
      <formula>$BC$18</formula>
    </cfRule>
    <cfRule type="cellIs" dxfId="15788" priority="566" operator="greaterThan">
      <formula>$BD$18</formula>
    </cfRule>
    <cfRule type="cellIs" dxfId="15787" priority="567" operator="lessThan">
      <formula>$BA$18</formula>
    </cfRule>
    <cfRule type="cellIs" dxfId="15786" priority="568" operator="greaterThan">
      <formula>$BB$18</formula>
    </cfRule>
  </conditionalFormatting>
  <conditionalFormatting sqref="AV10 AL10 AG10 AB10 M10">
    <cfRule type="cellIs" dxfId="15785" priority="564" operator="greaterThan">
      <formula>$E$10</formula>
    </cfRule>
  </conditionalFormatting>
  <conditionalFormatting sqref="AV11 AL11 AG11 AB11 M11">
    <cfRule type="cellIs" dxfId="15784" priority="563" operator="greaterThan">
      <formula>$E$11</formula>
    </cfRule>
  </conditionalFormatting>
  <conditionalFormatting sqref="AV12 AL12 AG12 AB12 M12">
    <cfRule type="cellIs" dxfId="15783" priority="562" operator="greaterThan">
      <formula>$E$12</formula>
    </cfRule>
  </conditionalFormatting>
  <conditionalFormatting sqref="AV13 AL13 AG13 AB13 M13">
    <cfRule type="cellIs" dxfId="15782" priority="560" operator="greaterThan">
      <formula>$E$13</formula>
    </cfRule>
    <cfRule type="cellIs" dxfId="15781" priority="561" operator="greaterThan">
      <formula>$G$13</formula>
    </cfRule>
  </conditionalFormatting>
  <conditionalFormatting sqref="AV14 AL14 AG14 AB14 M14">
    <cfRule type="cellIs" dxfId="15780" priority="558" operator="greaterThan">
      <formula>$E$14</formula>
    </cfRule>
    <cfRule type="cellIs" dxfId="15779" priority="559" operator="greaterThan">
      <formula>$G$14</formula>
    </cfRule>
  </conditionalFormatting>
  <conditionalFormatting sqref="AV15 AL15 AG15 AB15 M15">
    <cfRule type="cellIs" dxfId="15778" priority="557" operator="greaterThan">
      <formula>$E$15</formula>
    </cfRule>
  </conditionalFormatting>
  <conditionalFormatting sqref="AV16 AL16 AG16 AB16 M16">
    <cfRule type="cellIs" dxfId="15777" priority="556" operator="greaterThan">
      <formula>$E$16</formula>
    </cfRule>
  </conditionalFormatting>
  <conditionalFormatting sqref="AV16 AL16 AG16 AB16 M16">
    <cfRule type="cellIs" dxfId="15776" priority="555" operator="greaterThan">
      <formula>$G$16</formula>
    </cfRule>
  </conditionalFormatting>
  <conditionalFormatting sqref="AV17 AL17 AG17 AB17 M17">
    <cfRule type="cellIs" dxfId="15775" priority="553" operator="greaterThan">
      <formula>$E$17</formula>
    </cfRule>
  </conditionalFormatting>
  <conditionalFormatting sqref="AV17 AL17 AG17 AB17 M17">
    <cfRule type="cellIs" dxfId="15774" priority="554" operator="greaterThan">
      <formula>$G$17</formula>
    </cfRule>
  </conditionalFormatting>
  <conditionalFormatting sqref="AV19 AL19 AG19 AB19 M19">
    <cfRule type="cellIs" dxfId="15773" priority="552" operator="greaterThan">
      <formula>$E$19</formula>
    </cfRule>
  </conditionalFormatting>
  <conditionalFormatting sqref="AV20 AL20 AG20 AB20 M20">
    <cfRule type="cellIs" dxfId="15772" priority="550" operator="greaterThan">
      <formula>$E$20</formula>
    </cfRule>
    <cfRule type="cellIs" dxfId="15771" priority="551" operator="greaterThan">
      <formula>$G$20</formula>
    </cfRule>
  </conditionalFormatting>
  <conditionalFormatting sqref="AV21 AL21 AG21 AB21 M21">
    <cfRule type="cellIs" dxfId="15770" priority="548" operator="greaterThan">
      <formula>$E$21</formula>
    </cfRule>
    <cfRule type="cellIs" dxfId="15769" priority="549" operator="greaterThan">
      <formula>$G$21</formula>
    </cfRule>
  </conditionalFormatting>
  <conditionalFormatting sqref="AV22 AL22 AG22 AB22 M22">
    <cfRule type="cellIs" dxfId="15768" priority="546" operator="greaterThan">
      <formula>$E$22</formula>
    </cfRule>
    <cfRule type="cellIs" dxfId="15767" priority="547" operator="greaterThan">
      <formula>$G$22</formula>
    </cfRule>
  </conditionalFormatting>
  <conditionalFormatting sqref="AV23 AL23 AG23 AB23 M23">
    <cfRule type="cellIs" dxfId="15766" priority="545" operator="greaterThan">
      <formula>$E$23</formula>
    </cfRule>
  </conditionalFormatting>
  <conditionalFormatting sqref="AV8 AL8 AG8 AB8 M8">
    <cfRule type="cellIs" dxfId="15765" priority="544" operator="greaterThan">
      <formula>$E$8</formula>
    </cfRule>
  </conditionalFormatting>
  <conditionalFormatting sqref="AV9 AL9 AG9 AB9 M9">
    <cfRule type="cellIs" dxfId="15764" priority="543" operator="greaterThan">
      <formula>$E$9</formula>
    </cfRule>
  </conditionalFormatting>
  <conditionalFormatting sqref="AV18">
    <cfRule type="cellIs" dxfId="15763" priority="539" operator="lessThan">
      <formula>$BC$18</formula>
    </cfRule>
    <cfRule type="cellIs" dxfId="15762" priority="540" operator="greaterThan">
      <formula>$BD$18</formula>
    </cfRule>
    <cfRule type="cellIs" dxfId="15761" priority="541" operator="lessThan">
      <formula>$BA$18</formula>
    </cfRule>
    <cfRule type="cellIs" dxfId="15760" priority="542" operator="greaterThan">
      <formula>$BB$18</formula>
    </cfRule>
  </conditionalFormatting>
  <conditionalFormatting sqref="M26">
    <cfRule type="cellIs" dxfId="15759" priority="537" operator="greaterThan">
      <formula>$E$26</formula>
    </cfRule>
    <cfRule type="cellIs" dxfId="15758" priority="538" operator="greaterThan">
      <formula>$G$26</formula>
    </cfRule>
  </conditionalFormatting>
  <conditionalFormatting sqref="M25">
    <cfRule type="cellIs" dxfId="15757" priority="535" operator="greaterThan">
      <formula>$E$25</formula>
    </cfRule>
    <cfRule type="cellIs" dxfId="15756" priority="536" operator="greaterThan">
      <formula>$G$25</formula>
    </cfRule>
  </conditionalFormatting>
  <conditionalFormatting sqref="M27">
    <cfRule type="cellIs" dxfId="15755" priority="533" operator="greaterThan">
      <formula>$E$27</formula>
    </cfRule>
    <cfRule type="cellIs" dxfId="15754" priority="534" operator="greaterThan">
      <formula>$G$27</formula>
    </cfRule>
  </conditionalFormatting>
  <conditionalFormatting sqref="M28">
    <cfRule type="cellIs" dxfId="15753" priority="531" operator="greaterThan">
      <formula>$E$28</formula>
    </cfRule>
    <cfRule type="cellIs" dxfId="15752" priority="532" operator="greaterThan">
      <formula>$G$28</formula>
    </cfRule>
  </conditionalFormatting>
  <conditionalFormatting sqref="M29">
    <cfRule type="cellIs" dxfId="15751" priority="506" operator="greaterThan">
      <formula>$E$29</formula>
    </cfRule>
  </conditionalFormatting>
  <conditionalFormatting sqref="M30">
    <cfRule type="cellIs" dxfId="15750" priority="528" operator="greaterThan">
      <formula>$E$30</formula>
    </cfRule>
    <cfRule type="cellIs" dxfId="15749" priority="529" operator="greaterThan">
      <formula>$G$30</formula>
    </cfRule>
  </conditionalFormatting>
  <conditionalFormatting sqref="M31">
    <cfRule type="cellIs" dxfId="15748" priority="527" operator="greaterThan">
      <formula>$E$31</formula>
    </cfRule>
  </conditionalFormatting>
  <conditionalFormatting sqref="M32">
    <cfRule type="cellIs" dxfId="15747" priority="525" operator="greaterThan">
      <formula>$E$32</formula>
    </cfRule>
    <cfRule type="cellIs" dxfId="15746" priority="526" operator="greaterThan">
      <formula>$G$32</formula>
    </cfRule>
  </conditionalFormatting>
  <conditionalFormatting sqref="M33">
    <cfRule type="cellIs" dxfId="15745" priority="523" operator="greaterThan">
      <formula>$E$33</formula>
    </cfRule>
    <cfRule type="cellIs" dxfId="15744" priority="524" operator="greaterThan">
      <formula>$G$33</formula>
    </cfRule>
  </conditionalFormatting>
  <conditionalFormatting sqref="M34">
    <cfRule type="cellIs" dxfId="15743" priority="520" operator="greaterThan">
      <formula>$E$34</formula>
    </cfRule>
    <cfRule type="cellIs" dxfId="15742" priority="521" operator="greaterThan">
      <formula>$G$34</formula>
    </cfRule>
    <cfRule type="cellIs" dxfId="15741" priority="522" operator="greaterThan">
      <formula>$F$34</formula>
    </cfRule>
  </conditionalFormatting>
  <conditionalFormatting sqref="M35">
    <cfRule type="cellIs" dxfId="15740" priority="518" operator="greaterThan">
      <formula>$E$35</formula>
    </cfRule>
    <cfRule type="cellIs" dxfId="15739" priority="519" operator="greaterThan">
      <formula>$G$35</formula>
    </cfRule>
  </conditionalFormatting>
  <conditionalFormatting sqref="M36">
    <cfRule type="cellIs" dxfId="15738" priority="516" operator="greaterThan">
      <formula>$E$36</formula>
    </cfRule>
    <cfRule type="cellIs" dxfId="15737" priority="517" operator="greaterThan">
      <formula>$G$36</formula>
    </cfRule>
  </conditionalFormatting>
  <conditionalFormatting sqref="M37">
    <cfRule type="cellIs" dxfId="15736" priority="515" operator="greaterThan">
      <formula>$E$37</formula>
    </cfRule>
  </conditionalFormatting>
  <conditionalFormatting sqref="M38">
    <cfRule type="cellIs" dxfId="15735" priority="513" operator="greaterThan">
      <formula>$E$38</formula>
    </cfRule>
    <cfRule type="cellIs" dxfId="15734" priority="514" operator="greaterThan">
      <formula>$G$38</formula>
    </cfRule>
  </conditionalFormatting>
  <conditionalFormatting sqref="M39">
    <cfRule type="cellIs" dxfId="15733" priority="511" operator="greaterThan">
      <formula>$E$39</formula>
    </cfRule>
    <cfRule type="cellIs" dxfId="15732" priority="512" operator="greaterThan">
      <formula>$G$39</formula>
    </cfRule>
  </conditionalFormatting>
  <conditionalFormatting sqref="M40">
    <cfRule type="cellIs" dxfId="15731" priority="509" operator="greaterThan">
      <formula>$E$40</formula>
    </cfRule>
    <cfRule type="cellIs" dxfId="15730" priority="510" operator="greaterThan">
      <formula>$G$40</formula>
    </cfRule>
  </conditionalFormatting>
  <conditionalFormatting sqref="M41">
    <cfRule type="cellIs" dxfId="15729" priority="507" operator="greaterThan">
      <formula>$E$41</formula>
    </cfRule>
    <cfRule type="cellIs" dxfId="15728" priority="508" operator="greaterThan">
      <formula>$G$41</formula>
    </cfRule>
  </conditionalFormatting>
  <conditionalFormatting sqref="M29">
    <cfRule type="cellIs" dxfId="15727" priority="530" operator="greaterThan">
      <formula>$G$29</formula>
    </cfRule>
  </conditionalFormatting>
  <conditionalFormatting sqref="M37">
    <cfRule type="cellIs" dxfId="15726" priority="505" operator="greaterThan">
      <formula>$G$37</formula>
    </cfRule>
  </conditionalFormatting>
  <conditionalFormatting sqref="AV26 AL26 AG26 AB26">
    <cfRule type="cellIs" dxfId="15725" priority="503" operator="greaterThan">
      <formula>$E$26</formula>
    </cfRule>
    <cfRule type="cellIs" dxfId="15724" priority="504" operator="greaterThan">
      <formula>$G$26</formula>
    </cfRule>
  </conditionalFormatting>
  <conditionalFormatting sqref="AV25 AL25 AG25 AB25">
    <cfRule type="cellIs" dxfId="15723" priority="501" operator="greaterThan">
      <formula>$E$25</formula>
    </cfRule>
    <cfRule type="cellIs" dxfId="15722" priority="502" operator="greaterThan">
      <formula>$G$25</formula>
    </cfRule>
  </conditionalFormatting>
  <conditionalFormatting sqref="AV27 AL27 AG27 AB27">
    <cfRule type="cellIs" dxfId="15721" priority="499" operator="greaterThan">
      <formula>$E$27</formula>
    </cfRule>
    <cfRule type="cellIs" dxfId="15720" priority="500" operator="greaterThan">
      <formula>$G$27</formula>
    </cfRule>
  </conditionalFormatting>
  <conditionalFormatting sqref="AV28 AL28 AG28 AB28">
    <cfRule type="cellIs" dxfId="15719" priority="497" operator="greaterThan">
      <formula>$E$28</formula>
    </cfRule>
    <cfRule type="cellIs" dxfId="15718" priority="498" operator="greaterThan">
      <formula>$G$28</formula>
    </cfRule>
  </conditionalFormatting>
  <conditionalFormatting sqref="AG29 AB29 AL29 AV29">
    <cfRule type="cellIs" dxfId="15717" priority="472" operator="greaterThan">
      <formula>$E$29</formula>
    </cfRule>
  </conditionalFormatting>
  <conditionalFormatting sqref="AV30 AL30 AG30 AB30">
    <cfRule type="cellIs" dxfId="15716" priority="494" operator="greaterThan">
      <formula>$E$30</formula>
    </cfRule>
    <cfRule type="cellIs" dxfId="15715" priority="495" operator="greaterThan">
      <formula>$G$30</formula>
    </cfRule>
  </conditionalFormatting>
  <conditionalFormatting sqref="AV31 AL31 AG31 AB31">
    <cfRule type="cellIs" dxfId="15714" priority="493" operator="greaterThan">
      <formula>$E$31</formula>
    </cfRule>
  </conditionalFormatting>
  <conditionalFormatting sqref="AV32 AL32 AG32 AB32">
    <cfRule type="cellIs" dxfId="15713" priority="491" operator="greaterThan">
      <formula>$E$32</formula>
    </cfRule>
    <cfRule type="cellIs" dxfId="15712" priority="492" operator="greaterThan">
      <formula>$G$32</formula>
    </cfRule>
  </conditionalFormatting>
  <conditionalFormatting sqref="AV33 AL33 AG33 AB33">
    <cfRule type="cellIs" dxfId="15711" priority="489" operator="greaterThan">
      <formula>$E$33</formula>
    </cfRule>
    <cfRule type="cellIs" dxfId="15710" priority="490" operator="greaterThan">
      <formula>$G$33</formula>
    </cfRule>
  </conditionalFormatting>
  <conditionalFormatting sqref="AV34 AL34 AG34 AB34">
    <cfRule type="cellIs" dxfId="15709" priority="486" operator="greaterThan">
      <formula>$E$34</formula>
    </cfRule>
    <cfRule type="cellIs" dxfId="15708" priority="487" operator="greaterThan">
      <formula>$G$34</formula>
    </cfRule>
    <cfRule type="cellIs" dxfId="15707" priority="488" operator="greaterThan">
      <formula>$F$34</formula>
    </cfRule>
  </conditionalFormatting>
  <conditionalFormatting sqref="AV35 AL35 AG35 AB35">
    <cfRule type="cellIs" dxfId="15706" priority="484" operator="greaterThan">
      <formula>$E$35</formula>
    </cfRule>
    <cfRule type="cellIs" dxfId="15705" priority="485" operator="greaterThan">
      <formula>$G$35</formula>
    </cfRule>
  </conditionalFormatting>
  <conditionalFormatting sqref="AV36 AL36 AG36 AB36">
    <cfRule type="cellIs" dxfId="15704" priority="482" operator="greaterThan">
      <formula>$E$36</formula>
    </cfRule>
    <cfRule type="cellIs" dxfId="15703" priority="483" operator="greaterThan">
      <formula>$G$36</formula>
    </cfRule>
  </conditionalFormatting>
  <conditionalFormatting sqref="AV37 AL37 AG37 AB37">
    <cfRule type="cellIs" dxfId="15702" priority="481" operator="greaterThan">
      <formula>$E$37</formula>
    </cfRule>
  </conditionalFormatting>
  <conditionalFormatting sqref="AV38 AL38 AG38 AB38">
    <cfRule type="cellIs" dxfId="15701" priority="479" operator="greaterThan">
      <formula>$E$38</formula>
    </cfRule>
    <cfRule type="cellIs" dxfId="15700" priority="480" operator="greaterThan">
      <formula>$G$38</formula>
    </cfRule>
  </conditionalFormatting>
  <conditionalFormatting sqref="AV39 AL39 AG39 AB39">
    <cfRule type="cellIs" dxfId="15699" priority="477" operator="greaterThan">
      <formula>$E$39</formula>
    </cfRule>
    <cfRule type="cellIs" dxfId="15698" priority="478" operator="greaterThan">
      <formula>$G$39</formula>
    </cfRule>
  </conditionalFormatting>
  <conditionalFormatting sqref="AV40 AL40 AG40 AB40">
    <cfRule type="cellIs" dxfId="15697" priority="475" operator="greaterThan">
      <formula>$E$40</formula>
    </cfRule>
    <cfRule type="cellIs" dxfId="15696" priority="476" operator="greaterThan">
      <formula>$G$40</formula>
    </cfRule>
  </conditionalFormatting>
  <conditionalFormatting sqref="AV41 AL41 AG41 AB41">
    <cfRule type="cellIs" dxfId="15695" priority="473" operator="greaterThan">
      <formula>$E$41</formula>
    </cfRule>
    <cfRule type="cellIs" dxfId="15694" priority="474" operator="greaterThan">
      <formula>$G$41</formula>
    </cfRule>
  </conditionalFormatting>
  <conditionalFormatting sqref="AG29 AB29 AL29 AV29">
    <cfRule type="cellIs" dxfId="15693" priority="496" operator="greaterThan">
      <formula>$G$29</formula>
    </cfRule>
  </conditionalFormatting>
  <conditionalFormatting sqref="AV37 AL37 AG37 AB37">
    <cfRule type="cellIs" dxfId="15692" priority="471" operator="greaterThan">
      <formula>$G$37</formula>
    </cfRule>
  </conditionalFormatting>
  <conditionalFormatting sqref="H18">
    <cfRule type="cellIs" dxfId="15691" priority="467" operator="lessThan">
      <formula>$BC$18</formula>
    </cfRule>
    <cfRule type="cellIs" dxfId="15690" priority="468" operator="greaterThan">
      <formula>$BD$18</formula>
    </cfRule>
    <cfRule type="cellIs" dxfId="15689" priority="469" operator="lessThan">
      <formula>$BA$18</formula>
    </cfRule>
    <cfRule type="cellIs" dxfId="15688" priority="470" operator="greaterThan">
      <formula>$BB$18</formula>
    </cfRule>
  </conditionalFormatting>
  <conditionalFormatting sqref="H10">
    <cfRule type="cellIs" dxfId="15687" priority="466" operator="greaterThan">
      <formula>$E$10</formula>
    </cfRule>
  </conditionalFormatting>
  <conditionalFormatting sqref="H11">
    <cfRule type="cellIs" dxfId="15686" priority="465" operator="greaterThan">
      <formula>$E$11</formula>
    </cfRule>
  </conditionalFormatting>
  <conditionalFormatting sqref="H12">
    <cfRule type="cellIs" dxfId="15685" priority="464" operator="greaterThan">
      <formula>$E$12</formula>
    </cfRule>
  </conditionalFormatting>
  <conditionalFormatting sqref="H13">
    <cfRule type="cellIs" dxfId="15684" priority="462" operator="greaterThan">
      <formula>$E$13</formula>
    </cfRule>
    <cfRule type="cellIs" dxfId="15683" priority="463" operator="greaterThan">
      <formula>$G$13</formula>
    </cfRule>
  </conditionalFormatting>
  <conditionalFormatting sqref="H14">
    <cfRule type="cellIs" dxfId="15682" priority="460" operator="greaterThan">
      <formula>$E$14</formula>
    </cfRule>
    <cfRule type="cellIs" dxfId="15681" priority="461" operator="greaterThan">
      <formula>$G$14</formula>
    </cfRule>
  </conditionalFormatting>
  <conditionalFormatting sqref="H15">
    <cfRule type="cellIs" dxfId="15680" priority="459" operator="greaterThan">
      <formula>$E$15</formula>
    </cfRule>
  </conditionalFormatting>
  <conditionalFormatting sqref="H16">
    <cfRule type="cellIs" dxfId="15679" priority="458" operator="greaterThan">
      <formula>$E$16</formula>
    </cfRule>
  </conditionalFormatting>
  <conditionalFormatting sqref="H16">
    <cfRule type="cellIs" dxfId="15678" priority="457" operator="greaterThan">
      <formula>$G$16</formula>
    </cfRule>
  </conditionalFormatting>
  <conditionalFormatting sqref="H17">
    <cfRule type="cellIs" dxfId="15677" priority="455" operator="greaterThan">
      <formula>$E$17</formula>
    </cfRule>
  </conditionalFormatting>
  <conditionalFormatting sqref="H17">
    <cfRule type="cellIs" dxfId="15676" priority="456" operator="greaterThan">
      <formula>$G$17</formula>
    </cfRule>
  </conditionalFormatting>
  <conditionalFormatting sqref="H19">
    <cfRule type="cellIs" dxfId="15675" priority="454" operator="greaterThan">
      <formula>$E$19</formula>
    </cfRule>
  </conditionalFormatting>
  <conditionalFormatting sqref="H20">
    <cfRule type="cellIs" dxfId="15674" priority="452" operator="greaterThan">
      <formula>$E$20</formula>
    </cfRule>
    <cfRule type="cellIs" dxfId="15673" priority="453" operator="greaterThan">
      <formula>$G$20</formula>
    </cfRule>
  </conditionalFormatting>
  <conditionalFormatting sqref="H21">
    <cfRule type="cellIs" dxfId="15672" priority="450" operator="greaterThan">
      <formula>$E$21</formula>
    </cfRule>
    <cfRule type="cellIs" dxfId="15671" priority="451" operator="greaterThan">
      <formula>$G$21</formula>
    </cfRule>
  </conditionalFormatting>
  <conditionalFormatting sqref="H22">
    <cfRule type="cellIs" dxfId="15670" priority="448" operator="greaterThan">
      <formula>$E$22</formula>
    </cfRule>
    <cfRule type="cellIs" dxfId="15669" priority="449" operator="greaterThan">
      <formula>$G$22</formula>
    </cfRule>
  </conditionalFormatting>
  <conditionalFormatting sqref="H23">
    <cfRule type="cellIs" dxfId="15668" priority="447" operator="greaterThan">
      <formula>$E$23</formula>
    </cfRule>
  </conditionalFormatting>
  <conditionalFormatting sqref="H8">
    <cfRule type="cellIs" dxfId="15667" priority="446" operator="greaterThan">
      <formula>$E$8</formula>
    </cfRule>
  </conditionalFormatting>
  <conditionalFormatting sqref="H9">
    <cfRule type="cellIs" dxfId="15666" priority="445" operator="greaterThan">
      <formula>$E$9</formula>
    </cfRule>
  </conditionalFormatting>
  <conditionalFormatting sqref="H26">
    <cfRule type="cellIs" dxfId="15665" priority="443" operator="greaterThan">
      <formula>$E$26</formula>
    </cfRule>
    <cfRule type="cellIs" dxfId="15664" priority="444" operator="greaterThan">
      <formula>$G$26</formula>
    </cfRule>
  </conditionalFormatting>
  <conditionalFormatting sqref="H25">
    <cfRule type="cellIs" dxfId="15663" priority="441" operator="greaterThan">
      <formula>$E$25</formula>
    </cfRule>
    <cfRule type="cellIs" dxfId="15662" priority="442" operator="greaterThan">
      <formula>$G$25</formula>
    </cfRule>
  </conditionalFormatting>
  <conditionalFormatting sqref="H27">
    <cfRule type="cellIs" dxfId="15661" priority="439" operator="greaterThan">
      <formula>$E$27</formula>
    </cfRule>
    <cfRule type="cellIs" dxfId="15660" priority="440" operator="greaterThan">
      <formula>$G$27</formula>
    </cfRule>
  </conditionalFormatting>
  <conditionalFormatting sqref="H28">
    <cfRule type="cellIs" dxfId="15659" priority="437" operator="greaterThan">
      <formula>$E$28</formula>
    </cfRule>
    <cfRule type="cellIs" dxfId="15658" priority="438" operator="greaterThan">
      <formula>$G$28</formula>
    </cfRule>
  </conditionalFormatting>
  <conditionalFormatting sqref="H29">
    <cfRule type="cellIs" dxfId="15657" priority="412" operator="greaterThan">
      <formula>$E$29</formula>
    </cfRule>
  </conditionalFormatting>
  <conditionalFormatting sqref="H30">
    <cfRule type="cellIs" dxfId="15656" priority="434" operator="greaterThan">
      <formula>$E$30</formula>
    </cfRule>
    <cfRule type="cellIs" dxfId="15655" priority="435" operator="greaterThan">
      <formula>$G$30</formula>
    </cfRule>
  </conditionalFormatting>
  <conditionalFormatting sqref="H31">
    <cfRule type="cellIs" dxfId="15654" priority="433" operator="greaterThan">
      <formula>$E$31</formula>
    </cfRule>
  </conditionalFormatting>
  <conditionalFormatting sqref="H32">
    <cfRule type="cellIs" dxfId="15653" priority="431" operator="greaterThan">
      <formula>$E$32</formula>
    </cfRule>
    <cfRule type="cellIs" dxfId="15652" priority="432" operator="greaterThan">
      <formula>$G$32</formula>
    </cfRule>
  </conditionalFormatting>
  <conditionalFormatting sqref="H33">
    <cfRule type="cellIs" dxfId="15651" priority="429" operator="greaterThan">
      <formula>$E$33</formula>
    </cfRule>
    <cfRule type="cellIs" dxfId="15650" priority="430" operator="greaterThan">
      <formula>$G$33</formula>
    </cfRule>
  </conditionalFormatting>
  <conditionalFormatting sqref="H34">
    <cfRule type="cellIs" dxfId="15649" priority="426" operator="greaterThan">
      <formula>$E$34</formula>
    </cfRule>
    <cfRule type="cellIs" dxfId="15648" priority="427" operator="greaterThan">
      <formula>$G$34</formula>
    </cfRule>
    <cfRule type="cellIs" dxfId="15647" priority="428" operator="greaterThan">
      <formula>$F$34</formula>
    </cfRule>
  </conditionalFormatting>
  <conditionalFormatting sqref="H35">
    <cfRule type="cellIs" dxfId="15646" priority="424" operator="greaterThan">
      <formula>$E$35</formula>
    </cfRule>
    <cfRule type="cellIs" dxfId="15645" priority="425" operator="greaterThan">
      <formula>$G$35</formula>
    </cfRule>
  </conditionalFormatting>
  <conditionalFormatting sqref="H36">
    <cfRule type="cellIs" dxfId="15644" priority="422" operator="greaterThan">
      <formula>$E$36</formula>
    </cfRule>
    <cfRule type="cellIs" dxfId="15643" priority="423" operator="greaterThan">
      <formula>$G$36</formula>
    </cfRule>
  </conditionalFormatting>
  <conditionalFormatting sqref="H37">
    <cfRule type="cellIs" dxfId="15642" priority="421" operator="greaterThan">
      <formula>$E$37</formula>
    </cfRule>
  </conditionalFormatting>
  <conditionalFormatting sqref="H38">
    <cfRule type="cellIs" dxfId="15641" priority="419" operator="greaterThan">
      <formula>$E$38</formula>
    </cfRule>
    <cfRule type="cellIs" dxfId="15640" priority="420" operator="greaterThan">
      <formula>$G$38</formula>
    </cfRule>
  </conditionalFormatting>
  <conditionalFormatting sqref="H39">
    <cfRule type="cellIs" dxfId="15639" priority="417" operator="greaterThan">
      <formula>$E$39</formula>
    </cfRule>
    <cfRule type="cellIs" dxfId="15638" priority="418" operator="greaterThan">
      <formula>$G$39</formula>
    </cfRule>
  </conditionalFormatting>
  <conditionalFormatting sqref="H40">
    <cfRule type="cellIs" dxfId="15637" priority="415" operator="greaterThan">
      <formula>$E$40</formula>
    </cfRule>
    <cfRule type="cellIs" dxfId="15636" priority="416" operator="greaterThan">
      <formula>$G$40</formula>
    </cfRule>
  </conditionalFormatting>
  <conditionalFormatting sqref="H41">
    <cfRule type="cellIs" dxfId="15635" priority="413" operator="greaterThan">
      <formula>$E$41</formula>
    </cfRule>
    <cfRule type="cellIs" dxfId="15634" priority="414" operator="greaterThan">
      <formula>$G$41</formula>
    </cfRule>
  </conditionalFormatting>
  <conditionalFormatting sqref="H29">
    <cfRule type="cellIs" dxfId="15633" priority="436" operator="greaterThan">
      <formula>$G$29</formula>
    </cfRule>
  </conditionalFormatting>
  <conditionalFormatting sqref="H37">
    <cfRule type="cellIs" dxfId="15632" priority="411" operator="greaterThan">
      <formula>$G$37</formula>
    </cfRule>
  </conditionalFormatting>
  <conditionalFormatting sqref="AV48">
    <cfRule type="cellIs" dxfId="15631" priority="380" operator="greaterThan">
      <formula>$F$48</formula>
    </cfRule>
  </conditionalFormatting>
  <conditionalFormatting sqref="AV72">
    <cfRule type="cellIs" dxfId="15630" priority="410" operator="greaterThan">
      <formula>$F$72</formula>
    </cfRule>
  </conditionalFormatting>
  <conditionalFormatting sqref="AV55">
    <cfRule type="cellIs" dxfId="15629" priority="409" operator="greaterThan">
      <formula>$G$55</formula>
    </cfRule>
  </conditionalFormatting>
  <conditionalFormatting sqref="AV60">
    <cfRule type="cellIs" dxfId="15628" priority="408" operator="greaterThan">
      <formula>$G$60</formula>
    </cfRule>
  </conditionalFormatting>
  <conditionalFormatting sqref="AV63">
    <cfRule type="cellIs" dxfId="15627" priority="407" operator="greaterThan">
      <formula>$G$63</formula>
    </cfRule>
  </conditionalFormatting>
  <conditionalFormatting sqref="AV66">
    <cfRule type="cellIs" dxfId="15626" priority="405" operator="greaterThan">
      <formula>$G$66</formula>
    </cfRule>
    <cfRule type="cellIs" dxfId="15625" priority="406" operator="greaterThan">
      <formula>$F$66</formula>
    </cfRule>
  </conditionalFormatting>
  <conditionalFormatting sqref="AV53">
    <cfRule type="cellIs" dxfId="15624" priority="404" operator="greaterThan">
      <formula>$F$53</formula>
    </cfRule>
  </conditionalFormatting>
  <conditionalFormatting sqref="AV52">
    <cfRule type="cellIs" dxfId="15623" priority="402" operator="greaterThan">
      <formula>$F$52</formula>
    </cfRule>
  </conditionalFormatting>
  <conditionalFormatting sqref="AV61">
    <cfRule type="cellIs" dxfId="15622" priority="399" operator="greaterThan">
      <formula>$F$61</formula>
    </cfRule>
  </conditionalFormatting>
  <conditionalFormatting sqref="AV62">
    <cfRule type="cellIs" dxfId="15621" priority="397" operator="greaterThan">
      <formula>$G$62</formula>
    </cfRule>
  </conditionalFormatting>
  <conditionalFormatting sqref="AV54">
    <cfRule type="cellIs" dxfId="15620" priority="400" operator="greaterThan">
      <formula>$G$54</formula>
    </cfRule>
    <cfRule type="cellIs" dxfId="15619" priority="401" operator="greaterThan">
      <formula>$F$54</formula>
    </cfRule>
  </conditionalFormatting>
  <conditionalFormatting sqref="AV61">
    <cfRule type="cellIs" dxfId="15618" priority="398" operator="greaterThan">
      <formula>$G$61</formula>
    </cfRule>
  </conditionalFormatting>
  <conditionalFormatting sqref="AV67">
    <cfRule type="cellIs" dxfId="15617" priority="396" operator="greaterThan">
      <formula>$F$67</formula>
    </cfRule>
  </conditionalFormatting>
  <conditionalFormatting sqref="AV68">
    <cfRule type="cellIs" dxfId="15616" priority="395" operator="greaterThan">
      <formula>$G$68</formula>
    </cfRule>
  </conditionalFormatting>
  <conditionalFormatting sqref="AV70">
    <cfRule type="cellIs" dxfId="15615" priority="394" operator="greaterThan">
      <formula>$G$70</formula>
    </cfRule>
  </conditionalFormatting>
  <conditionalFormatting sqref="AV73">
    <cfRule type="cellIs" dxfId="15614" priority="393" operator="greaterThan">
      <formula>$G$73</formula>
    </cfRule>
  </conditionalFormatting>
  <conditionalFormatting sqref="AV75">
    <cfRule type="cellIs" dxfId="15613" priority="392" operator="greaterThan">
      <formula>$F$75</formula>
    </cfRule>
  </conditionalFormatting>
  <conditionalFormatting sqref="AV76">
    <cfRule type="cellIs" dxfId="15612" priority="391" operator="greaterThan">
      <formula>$F$76</formula>
    </cfRule>
  </conditionalFormatting>
  <conditionalFormatting sqref="AV78">
    <cfRule type="cellIs" dxfId="15611" priority="390" operator="greaterThan">
      <formula>$G$78</formula>
    </cfRule>
  </conditionalFormatting>
  <conditionalFormatting sqref="AV80">
    <cfRule type="cellIs" dxfId="15610" priority="389" operator="greaterThan">
      <formula>$F$80</formula>
    </cfRule>
  </conditionalFormatting>
  <conditionalFormatting sqref="AV82">
    <cfRule type="cellIs" dxfId="15609" priority="388" operator="greaterThan">
      <formula>$F$82</formula>
    </cfRule>
  </conditionalFormatting>
  <conditionalFormatting sqref="AV81">
    <cfRule type="cellIs" dxfId="15608" priority="386" operator="greaterThan">
      <formula>$G$81</formula>
    </cfRule>
    <cfRule type="cellIs" dxfId="15607" priority="387" operator="greaterThan">
      <formula>$F$81</formula>
    </cfRule>
  </conditionalFormatting>
  <conditionalFormatting sqref="AV84">
    <cfRule type="cellIs" dxfId="15606" priority="385" operator="greaterThan">
      <formula>$G$84</formula>
    </cfRule>
  </conditionalFormatting>
  <conditionalFormatting sqref="AV86">
    <cfRule type="cellIs" dxfId="15605" priority="383" operator="greaterThan">
      <formula>$G$86</formula>
    </cfRule>
    <cfRule type="cellIs" dxfId="15604" priority="384" operator="greaterThan">
      <formula>$F$86</formula>
    </cfRule>
  </conditionalFormatting>
  <conditionalFormatting sqref="AV89">
    <cfRule type="cellIs" dxfId="15603" priority="381" operator="greaterThan">
      <formula>$G$89</formula>
    </cfRule>
    <cfRule type="cellIs" dxfId="15602" priority="382" operator="greaterThan">
      <formula>$F$89</formula>
    </cfRule>
  </conditionalFormatting>
  <conditionalFormatting sqref="AV53">
    <cfRule type="cellIs" dxfId="15601" priority="403" operator="greaterThan">
      <formula>$G$53</formula>
    </cfRule>
  </conditionalFormatting>
  <conditionalFormatting sqref="AQ27">
    <cfRule type="cellIs" dxfId="15600" priority="378" operator="greaterThan">
      <formula>$E$27</formula>
    </cfRule>
    <cfRule type="cellIs" dxfId="15599" priority="379" operator="greaterThan">
      <formula>$G$27</formula>
    </cfRule>
  </conditionalFormatting>
  <conditionalFormatting sqref="AQ28">
    <cfRule type="cellIs" dxfId="15598" priority="376" operator="greaterThan">
      <formula>$E$28</formula>
    </cfRule>
    <cfRule type="cellIs" dxfId="15597" priority="377" operator="greaterThan">
      <formula>$G$28</formula>
    </cfRule>
  </conditionalFormatting>
  <conditionalFormatting sqref="AQ30">
    <cfRule type="cellIs" dxfId="15596" priority="374" operator="greaterThan">
      <formula>$E$30</formula>
    </cfRule>
    <cfRule type="cellIs" dxfId="15595" priority="375" operator="greaterThan">
      <formula>$G$30</formula>
    </cfRule>
  </conditionalFormatting>
  <conditionalFormatting sqref="AQ31">
    <cfRule type="cellIs" dxfId="15594" priority="373" operator="greaterThan">
      <formula>$E$31</formula>
    </cfRule>
  </conditionalFormatting>
  <conditionalFormatting sqref="AQ32">
    <cfRule type="cellIs" dxfId="15593" priority="371" operator="greaterThan">
      <formula>$E$32</formula>
    </cfRule>
    <cfRule type="cellIs" dxfId="15592" priority="372" operator="greaterThan">
      <formula>$G$32</formula>
    </cfRule>
  </conditionalFormatting>
  <conditionalFormatting sqref="AQ33">
    <cfRule type="cellIs" dxfId="15591" priority="369" operator="greaterThan">
      <formula>$E$33</formula>
    </cfRule>
    <cfRule type="cellIs" dxfId="15590" priority="370" operator="greaterThan">
      <formula>$G$33</formula>
    </cfRule>
  </conditionalFormatting>
  <conditionalFormatting sqref="AQ34">
    <cfRule type="cellIs" dxfId="15589" priority="366" operator="greaterThan">
      <formula>$E$34</formula>
    </cfRule>
    <cfRule type="cellIs" dxfId="15588" priority="367" operator="greaterThan">
      <formula>$G$34</formula>
    </cfRule>
    <cfRule type="cellIs" dxfId="15587" priority="368" operator="greaterThan">
      <formula>$F$34</formula>
    </cfRule>
  </conditionalFormatting>
  <conditionalFormatting sqref="AQ35">
    <cfRule type="cellIs" dxfId="15586" priority="364" operator="greaterThan">
      <formula>$E$35</formula>
    </cfRule>
    <cfRule type="cellIs" dxfId="15585" priority="365" operator="greaterThan">
      <formula>$G$35</formula>
    </cfRule>
  </conditionalFormatting>
  <conditionalFormatting sqref="AQ36">
    <cfRule type="cellIs" dxfId="15584" priority="362" operator="greaterThan">
      <formula>$E$36</formula>
    </cfRule>
    <cfRule type="cellIs" dxfId="15583" priority="363" operator="greaterThan">
      <formula>$G$36</formula>
    </cfRule>
  </conditionalFormatting>
  <conditionalFormatting sqref="AQ37">
    <cfRule type="cellIs" dxfId="15582" priority="361" operator="greaterThan">
      <formula>$E$37</formula>
    </cfRule>
  </conditionalFormatting>
  <conditionalFormatting sqref="AQ38">
    <cfRule type="cellIs" dxfId="15581" priority="359" operator="greaterThan">
      <formula>$E$38</formula>
    </cfRule>
    <cfRule type="cellIs" dxfId="15580" priority="360" operator="greaterThan">
      <formula>$G$38</formula>
    </cfRule>
  </conditionalFormatting>
  <conditionalFormatting sqref="AQ39">
    <cfRule type="cellIs" dxfId="15579" priority="357" operator="greaterThan">
      <formula>$E$39</formula>
    </cfRule>
    <cfRule type="cellIs" dxfId="15578" priority="358" operator="greaterThan">
      <formula>$G$39</formula>
    </cfRule>
  </conditionalFormatting>
  <conditionalFormatting sqref="AQ40">
    <cfRule type="cellIs" dxfId="15577" priority="355" operator="greaterThan">
      <formula>$E$40</formula>
    </cfRule>
    <cfRule type="cellIs" dxfId="15576" priority="356" operator="greaterThan">
      <formula>$G$40</formula>
    </cfRule>
  </conditionalFormatting>
  <conditionalFormatting sqref="AQ41">
    <cfRule type="cellIs" dxfId="15575" priority="353" operator="greaterThan">
      <formula>$E$41</formula>
    </cfRule>
    <cfRule type="cellIs" dxfId="15574" priority="354" operator="greaterThan">
      <formula>$G$41</formula>
    </cfRule>
  </conditionalFormatting>
  <conditionalFormatting sqref="AQ37">
    <cfRule type="cellIs" dxfId="15573" priority="352" operator="greaterThan">
      <formula>$G$37</formula>
    </cfRule>
  </conditionalFormatting>
  <conditionalFormatting sqref="AQ72">
    <cfRule type="cellIs" dxfId="15572" priority="351" operator="greaterThan">
      <formula>$F$72</formula>
    </cfRule>
  </conditionalFormatting>
  <conditionalFormatting sqref="AQ55">
    <cfRule type="cellIs" dxfId="15571" priority="350" operator="greaterThan">
      <formula>$G$55</formula>
    </cfRule>
  </conditionalFormatting>
  <conditionalFormatting sqref="AQ60">
    <cfRule type="cellIs" dxfId="15570" priority="349" operator="greaterThan">
      <formula>$G$60</formula>
    </cfRule>
  </conditionalFormatting>
  <conditionalFormatting sqref="AQ63">
    <cfRule type="cellIs" dxfId="15569" priority="348" operator="greaterThan">
      <formula>$G$63</formula>
    </cfRule>
  </conditionalFormatting>
  <conditionalFormatting sqref="AQ66">
    <cfRule type="cellIs" dxfId="15568" priority="346" operator="greaterThan">
      <formula>$G$66</formula>
    </cfRule>
    <cfRule type="cellIs" dxfId="15567" priority="347" operator="greaterThan">
      <formula>$F$66</formula>
    </cfRule>
  </conditionalFormatting>
  <conditionalFormatting sqref="AQ53">
    <cfRule type="cellIs" dxfId="15566" priority="345" operator="greaterThan">
      <formula>$F$53</formula>
    </cfRule>
  </conditionalFormatting>
  <conditionalFormatting sqref="AQ52">
    <cfRule type="cellIs" dxfId="15565" priority="343" operator="greaterThan">
      <formula>$F$52</formula>
    </cfRule>
  </conditionalFormatting>
  <conditionalFormatting sqref="AQ61">
    <cfRule type="cellIs" dxfId="15564" priority="340" operator="greaterThan">
      <formula>$F$61</formula>
    </cfRule>
  </conditionalFormatting>
  <conditionalFormatting sqref="AQ62">
    <cfRule type="cellIs" dxfId="15563" priority="338" operator="greaterThan">
      <formula>$G$62</formula>
    </cfRule>
  </conditionalFormatting>
  <conditionalFormatting sqref="AQ54">
    <cfRule type="cellIs" dxfId="15562" priority="341" operator="greaterThan">
      <formula>$G$54</formula>
    </cfRule>
    <cfRule type="cellIs" dxfId="15561" priority="342" operator="greaterThan">
      <formula>$F$54</formula>
    </cfRule>
  </conditionalFormatting>
  <conditionalFormatting sqref="AQ61">
    <cfRule type="cellIs" dxfId="15560" priority="339" operator="greaterThan">
      <formula>$G$61</formula>
    </cfRule>
  </conditionalFormatting>
  <conditionalFormatting sqref="AQ67">
    <cfRule type="cellIs" dxfId="15559" priority="337" operator="greaterThan">
      <formula>$F$67</formula>
    </cfRule>
  </conditionalFormatting>
  <conditionalFormatting sqref="AQ68">
    <cfRule type="cellIs" dxfId="15558" priority="336" operator="greaterThan">
      <formula>$G$68</formula>
    </cfRule>
  </conditionalFormatting>
  <conditionalFormatting sqref="AQ70">
    <cfRule type="cellIs" dxfId="15557" priority="335" operator="greaterThan">
      <formula>$G$70</formula>
    </cfRule>
  </conditionalFormatting>
  <conditionalFormatting sqref="AQ73">
    <cfRule type="cellIs" dxfId="15556" priority="334" operator="greaterThan">
      <formula>$G$73</formula>
    </cfRule>
  </conditionalFormatting>
  <conditionalFormatting sqref="AQ75">
    <cfRule type="cellIs" dxfId="15555" priority="333" operator="greaterThan">
      <formula>$F$75</formula>
    </cfRule>
  </conditionalFormatting>
  <conditionalFormatting sqref="AQ76">
    <cfRule type="cellIs" dxfId="15554" priority="332" operator="greaterThan">
      <formula>$F$76</formula>
    </cfRule>
  </conditionalFormatting>
  <conditionalFormatting sqref="AQ78">
    <cfRule type="cellIs" dxfId="15553" priority="331" operator="greaterThan">
      <formula>$G$78</formula>
    </cfRule>
  </conditionalFormatting>
  <conditionalFormatting sqref="AQ80">
    <cfRule type="cellIs" dxfId="15552" priority="330" operator="greaterThan">
      <formula>$F$80</formula>
    </cfRule>
  </conditionalFormatting>
  <conditionalFormatting sqref="AQ82">
    <cfRule type="cellIs" dxfId="15551" priority="329" operator="greaterThan">
      <formula>$F$82</formula>
    </cfRule>
  </conditionalFormatting>
  <conditionalFormatting sqref="AQ81">
    <cfRule type="cellIs" dxfId="15550" priority="327" operator="greaterThan">
      <formula>$G$81</formula>
    </cfRule>
    <cfRule type="cellIs" dxfId="15549" priority="328" operator="greaterThan">
      <formula>$F$81</formula>
    </cfRule>
  </conditionalFormatting>
  <conditionalFormatting sqref="AQ84">
    <cfRule type="cellIs" dxfId="15548" priority="326" operator="greaterThan">
      <formula>$G$84</formula>
    </cfRule>
  </conditionalFormatting>
  <conditionalFormatting sqref="AQ86">
    <cfRule type="cellIs" dxfId="15547" priority="324" operator="greaterThan">
      <formula>$G$86</formula>
    </cfRule>
    <cfRule type="cellIs" dxfId="15546" priority="325" operator="greaterThan">
      <formula>$F$86</formula>
    </cfRule>
  </conditionalFormatting>
  <conditionalFormatting sqref="AQ89">
    <cfRule type="cellIs" dxfId="15545" priority="322" operator="greaterThan">
      <formula>$G$89</formula>
    </cfRule>
    <cfRule type="cellIs" dxfId="15544" priority="323" operator="greaterThan">
      <formula>$F$89</formula>
    </cfRule>
  </conditionalFormatting>
  <conditionalFormatting sqref="AQ53">
    <cfRule type="cellIs" dxfId="15543" priority="344" operator="greaterThan">
      <formula>$G$53</formula>
    </cfRule>
  </conditionalFormatting>
  <conditionalFormatting sqref="AB48">
    <cfRule type="cellIs" dxfId="15542" priority="293" operator="greaterThan">
      <formula>$F$48</formula>
    </cfRule>
  </conditionalFormatting>
  <conditionalFormatting sqref="AB72">
    <cfRule type="cellIs" dxfId="15541" priority="321" operator="greaterThan">
      <formula>$F$72</formula>
    </cfRule>
  </conditionalFormatting>
  <conditionalFormatting sqref="AB55">
    <cfRule type="cellIs" dxfId="15540" priority="320" operator="greaterThan">
      <formula>$G$55</formula>
    </cfRule>
  </conditionalFormatting>
  <conditionalFormatting sqref="AB60">
    <cfRule type="cellIs" dxfId="15539" priority="319" operator="greaterThan">
      <formula>$G$60</formula>
    </cfRule>
  </conditionalFormatting>
  <conditionalFormatting sqref="AB63">
    <cfRule type="cellIs" dxfId="15538" priority="318" operator="greaterThan">
      <formula>$G$63</formula>
    </cfRule>
  </conditionalFormatting>
  <conditionalFormatting sqref="AB66">
    <cfRule type="cellIs" dxfId="15537" priority="316" operator="greaterThan">
      <formula>$G$66</formula>
    </cfRule>
    <cfRule type="cellIs" dxfId="15536" priority="317" operator="greaterThan">
      <formula>$F$66</formula>
    </cfRule>
  </conditionalFormatting>
  <conditionalFormatting sqref="AB53">
    <cfRule type="cellIs" dxfId="15535" priority="315" operator="greaterThan">
      <formula>$F$53</formula>
    </cfRule>
  </conditionalFormatting>
  <conditionalFormatting sqref="AB52">
    <cfRule type="cellIs" dxfId="15534" priority="313" operator="greaterThan">
      <formula>$F$52</formula>
    </cfRule>
  </conditionalFormatting>
  <conditionalFormatting sqref="AB61">
    <cfRule type="cellIs" dxfId="15533" priority="310" operator="greaterThan">
      <formula>$F$61</formula>
    </cfRule>
  </conditionalFormatting>
  <conditionalFormatting sqref="AB62">
    <cfRule type="cellIs" dxfId="15532" priority="308" operator="greaterThan">
      <formula>$G$62</formula>
    </cfRule>
  </conditionalFormatting>
  <conditionalFormatting sqref="AB54">
    <cfRule type="cellIs" dxfId="15531" priority="311" operator="greaterThan">
      <formula>$G$54</formula>
    </cfRule>
    <cfRule type="cellIs" dxfId="15530" priority="312" operator="greaterThan">
      <formula>$F$54</formula>
    </cfRule>
  </conditionalFormatting>
  <conditionalFormatting sqref="AB61">
    <cfRule type="cellIs" dxfId="15529" priority="309" operator="greaterThan">
      <formula>$G$61</formula>
    </cfRule>
  </conditionalFormatting>
  <conditionalFormatting sqref="AB67">
    <cfRule type="cellIs" dxfId="15528" priority="307" operator="greaterThan">
      <formula>$F$67</formula>
    </cfRule>
  </conditionalFormatting>
  <conditionalFormatting sqref="AB68">
    <cfRule type="cellIs" dxfId="15527" priority="306" operator="greaterThan">
      <formula>$G$68</formula>
    </cfRule>
  </conditionalFormatting>
  <conditionalFormatting sqref="AB70">
    <cfRule type="cellIs" dxfId="15526" priority="305" operator="greaterThan">
      <formula>$G$70</formula>
    </cfRule>
  </conditionalFormatting>
  <conditionalFormatting sqref="AB73">
    <cfRule type="cellIs" dxfId="15525" priority="304" operator="greaterThan">
      <formula>$G$73</formula>
    </cfRule>
  </conditionalFormatting>
  <conditionalFormatting sqref="AB75">
    <cfRule type="cellIs" dxfId="15524" priority="303" operator="greaterThan">
      <formula>$F$75</formula>
    </cfRule>
  </conditionalFormatting>
  <conditionalFormatting sqref="AB76">
    <cfRule type="cellIs" dxfId="15523" priority="302" operator="greaterThan">
      <formula>$F$76</formula>
    </cfRule>
  </conditionalFormatting>
  <conditionalFormatting sqref="AB78">
    <cfRule type="cellIs" dxfId="15522" priority="301" operator="greaterThan">
      <formula>$G$78</formula>
    </cfRule>
  </conditionalFormatting>
  <conditionalFormatting sqref="AB80">
    <cfRule type="cellIs" dxfId="15521" priority="300" operator="greaterThan">
      <formula>$F$80</formula>
    </cfRule>
  </conditionalFormatting>
  <conditionalFormatting sqref="AB82">
    <cfRule type="cellIs" dxfId="15520" priority="299" operator="greaterThan">
      <formula>$F$82</formula>
    </cfRule>
  </conditionalFormatting>
  <conditionalFormatting sqref="AB81">
    <cfRule type="cellIs" dxfId="15519" priority="297" operator="greaterThan">
      <formula>$G$81</formula>
    </cfRule>
    <cfRule type="cellIs" dxfId="15518" priority="298" operator="greaterThan">
      <formula>$F$81</formula>
    </cfRule>
  </conditionalFormatting>
  <conditionalFormatting sqref="AB84">
    <cfRule type="cellIs" dxfId="15517" priority="296" operator="greaterThan">
      <formula>$G$84</formula>
    </cfRule>
  </conditionalFormatting>
  <conditionalFormatting sqref="AB86">
    <cfRule type="cellIs" dxfId="15516" priority="294" operator="greaterThan">
      <formula>$G$86</formula>
    </cfRule>
    <cfRule type="cellIs" dxfId="15515" priority="295" operator="greaterThan">
      <formula>$F$86</formula>
    </cfRule>
  </conditionalFormatting>
  <conditionalFormatting sqref="AB53">
    <cfRule type="cellIs" dxfId="15514" priority="314" operator="greaterThan">
      <formula>$G$53</formula>
    </cfRule>
  </conditionalFormatting>
  <conditionalFormatting sqref="AL48">
    <cfRule type="cellIs" dxfId="15513" priority="262" operator="greaterThan">
      <formula>$F$48</formula>
    </cfRule>
  </conditionalFormatting>
  <conditionalFormatting sqref="AL72">
    <cfRule type="cellIs" dxfId="15512" priority="292" operator="greaterThan">
      <formula>$F$72</formula>
    </cfRule>
  </conditionalFormatting>
  <conditionalFormatting sqref="AL55">
    <cfRule type="cellIs" dxfId="15511" priority="291" operator="greaterThan">
      <formula>$G$55</formula>
    </cfRule>
  </conditionalFormatting>
  <conditionalFormatting sqref="AL60">
    <cfRule type="cellIs" dxfId="15510" priority="290" operator="greaterThan">
      <formula>$G$60</formula>
    </cfRule>
  </conditionalFormatting>
  <conditionalFormatting sqref="AL63">
    <cfRule type="cellIs" dxfId="15509" priority="289" operator="greaterThan">
      <formula>$G$63</formula>
    </cfRule>
  </conditionalFormatting>
  <conditionalFormatting sqref="AL66">
    <cfRule type="cellIs" dxfId="15508" priority="287" operator="greaterThan">
      <formula>$G$66</formula>
    </cfRule>
    <cfRule type="cellIs" dxfId="15507" priority="288" operator="greaterThan">
      <formula>$F$66</formula>
    </cfRule>
  </conditionalFormatting>
  <conditionalFormatting sqref="AL53">
    <cfRule type="cellIs" dxfId="15506" priority="286" operator="greaterThan">
      <formula>$F$53</formula>
    </cfRule>
  </conditionalFormatting>
  <conditionalFormatting sqref="AL52">
    <cfRule type="cellIs" dxfId="15505" priority="284" operator="greaterThan">
      <formula>$F$52</formula>
    </cfRule>
  </conditionalFormatting>
  <conditionalFormatting sqref="AL61">
    <cfRule type="cellIs" dxfId="15504" priority="281" operator="greaterThan">
      <formula>$F$61</formula>
    </cfRule>
  </conditionalFormatting>
  <conditionalFormatting sqref="AL62">
    <cfRule type="cellIs" dxfId="15503" priority="279" operator="greaterThan">
      <formula>$G$62</formula>
    </cfRule>
  </conditionalFormatting>
  <conditionalFormatting sqref="AL54">
    <cfRule type="cellIs" dxfId="15502" priority="282" operator="greaterThan">
      <formula>$G$54</formula>
    </cfRule>
    <cfRule type="cellIs" dxfId="15501" priority="283" operator="greaterThan">
      <formula>$F$54</formula>
    </cfRule>
  </conditionalFormatting>
  <conditionalFormatting sqref="AL61">
    <cfRule type="cellIs" dxfId="15500" priority="280" operator="greaterThan">
      <formula>$G$61</formula>
    </cfRule>
  </conditionalFormatting>
  <conditionalFormatting sqref="AL67">
    <cfRule type="cellIs" dxfId="15499" priority="278" operator="greaterThan">
      <formula>$F$67</formula>
    </cfRule>
  </conditionalFormatting>
  <conditionalFormatting sqref="AL68">
    <cfRule type="cellIs" dxfId="15498" priority="277" operator="greaterThan">
      <formula>$G$68</formula>
    </cfRule>
  </conditionalFormatting>
  <conditionalFormatting sqref="AL70">
    <cfRule type="cellIs" dxfId="15497" priority="276" operator="greaterThan">
      <formula>$G$70</formula>
    </cfRule>
  </conditionalFormatting>
  <conditionalFormatting sqref="AL73">
    <cfRule type="cellIs" dxfId="15496" priority="275" operator="greaterThan">
      <formula>$G$73</formula>
    </cfRule>
  </conditionalFormatting>
  <conditionalFormatting sqref="AL75">
    <cfRule type="cellIs" dxfId="15495" priority="274" operator="greaterThan">
      <formula>$F$75</formula>
    </cfRule>
  </conditionalFormatting>
  <conditionalFormatting sqref="AL76">
    <cfRule type="cellIs" dxfId="15494" priority="273" operator="greaterThan">
      <formula>$F$76</formula>
    </cfRule>
  </conditionalFormatting>
  <conditionalFormatting sqref="AL78">
    <cfRule type="cellIs" dxfId="15493" priority="272" operator="greaterThan">
      <formula>$G$78</formula>
    </cfRule>
  </conditionalFormatting>
  <conditionalFormatting sqref="AL80">
    <cfRule type="cellIs" dxfId="15492" priority="271" operator="greaterThan">
      <formula>$F$80</formula>
    </cfRule>
  </conditionalFormatting>
  <conditionalFormatting sqref="AL82">
    <cfRule type="cellIs" dxfId="15491" priority="270" operator="greaterThan">
      <formula>$F$82</formula>
    </cfRule>
  </conditionalFormatting>
  <conditionalFormatting sqref="AL81">
    <cfRule type="cellIs" dxfId="15490" priority="268" operator="greaterThan">
      <formula>$G$81</formula>
    </cfRule>
    <cfRule type="cellIs" dxfId="15489" priority="269" operator="greaterThan">
      <formula>$F$81</formula>
    </cfRule>
  </conditionalFormatting>
  <conditionalFormatting sqref="AL84">
    <cfRule type="cellIs" dxfId="15488" priority="267" operator="greaterThan">
      <formula>$G$84</formula>
    </cfRule>
  </conditionalFormatting>
  <conditionalFormatting sqref="AL86">
    <cfRule type="cellIs" dxfId="15487" priority="265" operator="greaterThan">
      <formula>$G$86</formula>
    </cfRule>
    <cfRule type="cellIs" dxfId="15486" priority="266" operator="greaterThan">
      <formula>$F$86</formula>
    </cfRule>
  </conditionalFormatting>
  <conditionalFormatting sqref="AL89">
    <cfRule type="cellIs" dxfId="15485" priority="263" operator="greaterThan">
      <formula>$G$89</formula>
    </cfRule>
    <cfRule type="cellIs" dxfId="15484" priority="264" operator="greaterThan">
      <formula>$F$89</formula>
    </cfRule>
  </conditionalFormatting>
  <conditionalFormatting sqref="AL53">
    <cfRule type="cellIs" dxfId="15483" priority="285" operator="greaterThan">
      <formula>$G$53</formula>
    </cfRule>
  </conditionalFormatting>
  <conditionalFormatting sqref="AG48">
    <cfRule type="cellIs" dxfId="15482" priority="231" operator="greaterThan">
      <formula>$F$48</formula>
    </cfRule>
  </conditionalFormatting>
  <conditionalFormatting sqref="AG72">
    <cfRule type="cellIs" dxfId="15481" priority="261" operator="greaterThan">
      <formula>$F$72</formula>
    </cfRule>
  </conditionalFormatting>
  <conditionalFormatting sqref="AG55">
    <cfRule type="cellIs" dxfId="15480" priority="260" operator="greaterThan">
      <formula>$G$55</formula>
    </cfRule>
  </conditionalFormatting>
  <conditionalFormatting sqref="AG60">
    <cfRule type="cellIs" dxfId="15479" priority="259" operator="greaterThan">
      <formula>$G$60</formula>
    </cfRule>
  </conditionalFormatting>
  <conditionalFormatting sqref="AG63">
    <cfRule type="cellIs" dxfId="15478" priority="258" operator="greaterThan">
      <formula>$G$63</formula>
    </cfRule>
  </conditionalFormatting>
  <conditionalFormatting sqref="AG66">
    <cfRule type="cellIs" dxfId="15477" priority="256" operator="greaterThan">
      <formula>$G$66</formula>
    </cfRule>
    <cfRule type="cellIs" dxfId="15476" priority="257" operator="greaterThan">
      <formula>$F$66</formula>
    </cfRule>
  </conditionalFormatting>
  <conditionalFormatting sqref="AG53">
    <cfRule type="cellIs" dxfId="15475" priority="255" operator="greaterThan">
      <formula>$F$53</formula>
    </cfRule>
  </conditionalFormatting>
  <conditionalFormatting sqref="AG52">
    <cfRule type="cellIs" dxfId="15474" priority="253" operator="greaterThan">
      <formula>$F$52</formula>
    </cfRule>
  </conditionalFormatting>
  <conditionalFormatting sqref="AG61">
    <cfRule type="cellIs" dxfId="15473" priority="250" operator="greaterThan">
      <formula>$F$61</formula>
    </cfRule>
  </conditionalFormatting>
  <conditionalFormatting sqref="AG62">
    <cfRule type="cellIs" dxfId="15472" priority="248" operator="greaterThan">
      <formula>$G$62</formula>
    </cfRule>
  </conditionalFormatting>
  <conditionalFormatting sqref="AG54">
    <cfRule type="cellIs" dxfId="15471" priority="251" operator="greaterThan">
      <formula>$G$54</formula>
    </cfRule>
    <cfRule type="cellIs" dxfId="15470" priority="252" operator="greaterThan">
      <formula>$F$54</formula>
    </cfRule>
  </conditionalFormatting>
  <conditionalFormatting sqref="AG61">
    <cfRule type="cellIs" dxfId="15469" priority="249" operator="greaterThan">
      <formula>$G$61</formula>
    </cfRule>
  </conditionalFormatting>
  <conditionalFormatting sqref="AG67">
    <cfRule type="cellIs" dxfId="15468" priority="247" operator="greaterThan">
      <formula>$F$67</formula>
    </cfRule>
  </conditionalFormatting>
  <conditionalFormatting sqref="AG68">
    <cfRule type="cellIs" dxfId="15467" priority="246" operator="greaterThan">
      <formula>$G$68</formula>
    </cfRule>
  </conditionalFormatting>
  <conditionalFormatting sqref="AG70">
    <cfRule type="cellIs" dxfId="15466" priority="245" operator="greaterThan">
      <formula>$G$70</formula>
    </cfRule>
  </conditionalFormatting>
  <conditionalFormatting sqref="AG73">
    <cfRule type="cellIs" dxfId="15465" priority="244" operator="greaterThan">
      <formula>$G$73</formula>
    </cfRule>
  </conditionalFormatting>
  <conditionalFormatting sqref="AG75">
    <cfRule type="cellIs" dxfId="15464" priority="243" operator="greaterThan">
      <formula>$F$75</formula>
    </cfRule>
  </conditionalFormatting>
  <conditionalFormatting sqref="AG76">
    <cfRule type="cellIs" dxfId="15463" priority="242" operator="greaterThan">
      <formula>$F$76</formula>
    </cfRule>
  </conditionalFormatting>
  <conditionalFormatting sqref="AG78">
    <cfRule type="cellIs" dxfId="15462" priority="241" operator="greaterThan">
      <formula>$G$78</formula>
    </cfRule>
  </conditionalFormatting>
  <conditionalFormatting sqref="AG80">
    <cfRule type="cellIs" dxfId="15461" priority="240" operator="greaterThan">
      <formula>$F$80</formula>
    </cfRule>
  </conditionalFormatting>
  <conditionalFormatting sqref="AG82">
    <cfRule type="cellIs" dxfId="15460" priority="239" operator="greaterThan">
      <formula>$F$82</formula>
    </cfRule>
  </conditionalFormatting>
  <conditionalFormatting sqref="AG81">
    <cfRule type="cellIs" dxfId="15459" priority="237" operator="greaterThan">
      <formula>$G$81</formula>
    </cfRule>
    <cfRule type="cellIs" dxfId="15458" priority="238" operator="greaterThan">
      <formula>$F$81</formula>
    </cfRule>
  </conditionalFormatting>
  <conditionalFormatting sqref="AG84">
    <cfRule type="cellIs" dxfId="15457" priority="236" operator="greaterThan">
      <formula>$G$84</formula>
    </cfRule>
  </conditionalFormatting>
  <conditionalFormatting sqref="AG86">
    <cfRule type="cellIs" dxfId="15456" priority="234" operator="greaterThan">
      <formula>$G$86</formula>
    </cfRule>
    <cfRule type="cellIs" dxfId="15455" priority="235" operator="greaterThan">
      <formula>$F$86</formula>
    </cfRule>
  </conditionalFormatting>
  <conditionalFormatting sqref="AG89">
    <cfRule type="cellIs" dxfId="15454" priority="232" operator="greaterThan">
      <formula>$G$89</formula>
    </cfRule>
    <cfRule type="cellIs" dxfId="15453" priority="233" operator="greaterThan">
      <formula>$F$89</formula>
    </cfRule>
  </conditionalFormatting>
  <conditionalFormatting sqref="AG53">
    <cfRule type="cellIs" dxfId="15452" priority="254" operator="greaterThan">
      <formula>$G$53</formula>
    </cfRule>
  </conditionalFormatting>
  <conditionalFormatting sqref="M48">
    <cfRule type="cellIs" dxfId="15451" priority="200" operator="greaterThan">
      <formula>$F$48</formula>
    </cfRule>
  </conditionalFormatting>
  <conditionalFormatting sqref="M72">
    <cfRule type="cellIs" dxfId="15450" priority="230" operator="greaterThan">
      <formula>$F$72</formula>
    </cfRule>
  </conditionalFormatting>
  <conditionalFormatting sqref="M55">
    <cfRule type="cellIs" dxfId="15449" priority="229" operator="greaterThan">
      <formula>$G$55</formula>
    </cfRule>
  </conditionalFormatting>
  <conditionalFormatting sqref="M60">
    <cfRule type="cellIs" dxfId="15448" priority="228" operator="greaterThan">
      <formula>$G$60</formula>
    </cfRule>
  </conditionalFormatting>
  <conditionalFormatting sqref="M63">
    <cfRule type="cellIs" dxfId="15447" priority="227" operator="greaterThan">
      <formula>$G$63</formula>
    </cfRule>
  </conditionalFormatting>
  <conditionalFormatting sqref="M66">
    <cfRule type="cellIs" dxfId="15446" priority="225" operator="greaterThan">
      <formula>$G$66</formula>
    </cfRule>
    <cfRule type="cellIs" dxfId="15445" priority="226" operator="greaterThan">
      <formula>$F$66</formula>
    </cfRule>
  </conditionalFormatting>
  <conditionalFormatting sqref="M53">
    <cfRule type="cellIs" dxfId="15444" priority="224" operator="greaterThan">
      <formula>$F$53</formula>
    </cfRule>
  </conditionalFormatting>
  <conditionalFormatting sqref="M52">
    <cfRule type="cellIs" dxfId="15443" priority="222" operator="greaterThan">
      <formula>$F$52</formula>
    </cfRule>
  </conditionalFormatting>
  <conditionalFormatting sqref="M61">
    <cfRule type="cellIs" dxfId="15442" priority="219" operator="greaterThan">
      <formula>$F$61</formula>
    </cfRule>
  </conditionalFormatting>
  <conditionalFormatting sqref="M62">
    <cfRule type="cellIs" dxfId="15441" priority="217" operator="greaterThan">
      <formula>$G$62</formula>
    </cfRule>
  </conditionalFormatting>
  <conditionalFormatting sqref="M54">
    <cfRule type="cellIs" dxfId="15440" priority="220" operator="greaterThan">
      <formula>$G$54</formula>
    </cfRule>
    <cfRule type="cellIs" dxfId="15439" priority="221" operator="greaterThan">
      <formula>$F$54</formula>
    </cfRule>
  </conditionalFormatting>
  <conditionalFormatting sqref="M61">
    <cfRule type="cellIs" dxfId="15438" priority="218" operator="greaterThan">
      <formula>$G$61</formula>
    </cfRule>
  </conditionalFormatting>
  <conditionalFormatting sqref="M67">
    <cfRule type="cellIs" dxfId="15437" priority="216" operator="greaterThan">
      <formula>$F$67</formula>
    </cfRule>
  </conditionalFormatting>
  <conditionalFormatting sqref="M68">
    <cfRule type="cellIs" dxfId="15436" priority="215" operator="greaterThan">
      <formula>$G$68</formula>
    </cfRule>
  </conditionalFormatting>
  <conditionalFormatting sqref="M70">
    <cfRule type="cellIs" dxfId="15435" priority="214" operator="greaterThan">
      <formula>$G$70</formula>
    </cfRule>
  </conditionalFormatting>
  <conditionalFormatting sqref="M73">
    <cfRule type="cellIs" dxfId="15434" priority="213" operator="greaterThan">
      <formula>$G$73</formula>
    </cfRule>
  </conditionalFormatting>
  <conditionalFormatting sqref="M75">
    <cfRule type="cellIs" dxfId="15433" priority="212" operator="greaterThan">
      <formula>$F$75</formula>
    </cfRule>
  </conditionalFormatting>
  <conditionalFormatting sqref="M76">
    <cfRule type="cellIs" dxfId="15432" priority="211" operator="greaterThan">
      <formula>$F$76</formula>
    </cfRule>
  </conditionalFormatting>
  <conditionalFormatting sqref="M78">
    <cfRule type="cellIs" dxfId="15431" priority="210" operator="greaterThan">
      <formula>$G$78</formula>
    </cfRule>
  </conditionalFormatting>
  <conditionalFormatting sqref="M80">
    <cfRule type="cellIs" dxfId="15430" priority="209" operator="greaterThan">
      <formula>$F$80</formula>
    </cfRule>
  </conditionalFormatting>
  <conditionalFormatting sqref="M82">
    <cfRule type="cellIs" dxfId="15429" priority="208" operator="greaterThan">
      <formula>$F$82</formula>
    </cfRule>
  </conditionalFormatting>
  <conditionalFormatting sqref="M81">
    <cfRule type="cellIs" dxfId="15428" priority="206" operator="greaterThan">
      <formula>$G$81</formula>
    </cfRule>
    <cfRule type="cellIs" dxfId="15427" priority="207" operator="greaterThan">
      <formula>$F$81</formula>
    </cfRule>
  </conditionalFormatting>
  <conditionalFormatting sqref="M84">
    <cfRule type="cellIs" dxfId="15426" priority="205" operator="greaterThan">
      <formula>$G$84</formula>
    </cfRule>
  </conditionalFormatting>
  <conditionalFormatting sqref="M86">
    <cfRule type="cellIs" dxfId="15425" priority="203" operator="greaterThan">
      <formula>$G$86</formula>
    </cfRule>
    <cfRule type="cellIs" dxfId="15424" priority="204" operator="greaterThan">
      <formula>$F$86</formula>
    </cfRule>
  </conditionalFormatting>
  <conditionalFormatting sqref="M89">
    <cfRule type="cellIs" dxfId="15423" priority="201" operator="greaterThan">
      <formula>$G$89</formula>
    </cfRule>
    <cfRule type="cellIs" dxfId="15422" priority="202" operator="greaterThan">
      <formula>$F$89</formula>
    </cfRule>
  </conditionalFormatting>
  <conditionalFormatting sqref="M53">
    <cfRule type="cellIs" dxfId="15421" priority="223" operator="greaterThan">
      <formula>$G$53</formula>
    </cfRule>
  </conditionalFormatting>
  <conditionalFormatting sqref="H48">
    <cfRule type="cellIs" dxfId="15420" priority="169" operator="greaterThan">
      <formula>$F$48</formula>
    </cfRule>
  </conditionalFormatting>
  <conditionalFormatting sqref="H72">
    <cfRule type="cellIs" dxfId="15419" priority="199" operator="greaterThan">
      <formula>$F$72</formula>
    </cfRule>
  </conditionalFormatting>
  <conditionalFormatting sqref="H55">
    <cfRule type="cellIs" dxfId="15418" priority="198" operator="greaterThan">
      <formula>$G$55</formula>
    </cfRule>
  </conditionalFormatting>
  <conditionalFormatting sqref="H60">
    <cfRule type="cellIs" dxfId="15417" priority="197" operator="greaterThan">
      <formula>$G$60</formula>
    </cfRule>
  </conditionalFormatting>
  <conditionalFormatting sqref="H63">
    <cfRule type="cellIs" dxfId="15416" priority="196" operator="greaterThan">
      <formula>$G$63</formula>
    </cfRule>
  </conditionalFormatting>
  <conditionalFormatting sqref="H66">
    <cfRule type="cellIs" dxfId="15415" priority="194" operator="greaterThan">
      <formula>$G$66</formula>
    </cfRule>
    <cfRule type="cellIs" dxfId="15414" priority="195" operator="greaterThan">
      <formula>$F$66</formula>
    </cfRule>
  </conditionalFormatting>
  <conditionalFormatting sqref="H53">
    <cfRule type="cellIs" dxfId="15413" priority="193" operator="greaterThan">
      <formula>$F$53</formula>
    </cfRule>
  </conditionalFormatting>
  <conditionalFormatting sqref="H52">
    <cfRule type="cellIs" dxfId="15412" priority="191" operator="greaterThan">
      <formula>$F$52</formula>
    </cfRule>
  </conditionalFormatting>
  <conditionalFormatting sqref="H61">
    <cfRule type="cellIs" dxfId="15411" priority="188" operator="greaterThan">
      <formula>$F$61</formula>
    </cfRule>
  </conditionalFormatting>
  <conditionalFormatting sqref="H62">
    <cfRule type="cellIs" dxfId="15410" priority="186" operator="greaterThan">
      <formula>$G$62</formula>
    </cfRule>
  </conditionalFormatting>
  <conditionalFormatting sqref="H54">
    <cfRule type="cellIs" dxfId="15409" priority="189" operator="greaterThan">
      <formula>$G$54</formula>
    </cfRule>
    <cfRule type="cellIs" dxfId="15408" priority="190" operator="greaterThan">
      <formula>$F$54</formula>
    </cfRule>
  </conditionalFormatting>
  <conditionalFormatting sqref="H61">
    <cfRule type="cellIs" dxfId="15407" priority="187" operator="greaterThan">
      <formula>$G$61</formula>
    </cfRule>
  </conditionalFormatting>
  <conditionalFormatting sqref="H67">
    <cfRule type="cellIs" dxfId="15406" priority="185" operator="greaterThan">
      <formula>$F$67</formula>
    </cfRule>
  </conditionalFormatting>
  <conditionalFormatting sqref="H68">
    <cfRule type="cellIs" dxfId="15405" priority="184" operator="greaterThan">
      <formula>$G$68</formula>
    </cfRule>
  </conditionalFormatting>
  <conditionalFormatting sqref="H70">
    <cfRule type="cellIs" dxfId="15404" priority="183" operator="greaterThan">
      <formula>$G$70</formula>
    </cfRule>
  </conditionalFormatting>
  <conditionalFormatting sqref="H73">
    <cfRule type="cellIs" dxfId="15403" priority="182" operator="greaterThan">
      <formula>$G$73</formula>
    </cfRule>
  </conditionalFormatting>
  <conditionalFormatting sqref="H75">
    <cfRule type="cellIs" dxfId="15402" priority="181" operator="greaterThan">
      <formula>$F$75</formula>
    </cfRule>
  </conditionalFormatting>
  <conditionalFormatting sqref="H76">
    <cfRule type="cellIs" dxfId="15401" priority="180" operator="greaterThan">
      <formula>$F$76</formula>
    </cfRule>
  </conditionalFormatting>
  <conditionalFormatting sqref="H78">
    <cfRule type="cellIs" dxfId="15400" priority="179" operator="greaterThan">
      <formula>$G$78</formula>
    </cfRule>
  </conditionalFormatting>
  <conditionalFormatting sqref="H80">
    <cfRule type="cellIs" dxfId="15399" priority="178" operator="greaterThan">
      <formula>$F$80</formula>
    </cfRule>
  </conditionalFormatting>
  <conditionalFormatting sqref="H82">
    <cfRule type="cellIs" dxfId="15398" priority="177" operator="greaterThan">
      <formula>$F$82</formula>
    </cfRule>
  </conditionalFormatting>
  <conditionalFormatting sqref="H81">
    <cfRule type="cellIs" dxfId="15397" priority="175" operator="greaterThan">
      <formula>$G$81</formula>
    </cfRule>
    <cfRule type="cellIs" dxfId="15396" priority="176" operator="greaterThan">
      <formula>$F$81</formula>
    </cfRule>
  </conditionalFormatting>
  <conditionalFormatting sqref="H84">
    <cfRule type="cellIs" dxfId="15395" priority="174" operator="greaterThan">
      <formula>$G$84</formula>
    </cfRule>
  </conditionalFormatting>
  <conditionalFormatting sqref="H86">
    <cfRule type="cellIs" dxfId="15394" priority="172" operator="greaterThan">
      <formula>$G$86</formula>
    </cfRule>
    <cfRule type="cellIs" dxfId="15393" priority="173" operator="greaterThan">
      <formula>$F$86</formula>
    </cfRule>
  </conditionalFormatting>
  <conditionalFormatting sqref="H89">
    <cfRule type="cellIs" dxfId="15392" priority="170" operator="greaterThan">
      <formula>$G$89</formula>
    </cfRule>
    <cfRule type="cellIs" dxfId="15391" priority="171" operator="greaterThan">
      <formula>$F$89</formula>
    </cfRule>
  </conditionalFormatting>
  <conditionalFormatting sqref="H53">
    <cfRule type="cellIs" dxfId="15390" priority="192" operator="greaterThan">
      <formula>$G$53</formula>
    </cfRule>
  </conditionalFormatting>
  <conditionalFormatting sqref="AQ29">
    <cfRule type="cellIs" dxfId="15389" priority="167" operator="greaterThan">
      <formula>$E$29</formula>
    </cfRule>
  </conditionalFormatting>
  <conditionalFormatting sqref="AQ29">
    <cfRule type="cellIs" dxfId="15388" priority="168" operator="greaterThan">
      <formula>$G$29</formula>
    </cfRule>
  </conditionalFormatting>
  <conditionalFormatting sqref="W18 R18">
    <cfRule type="cellIs" dxfId="15387" priority="163" operator="lessThan">
      <formula>$BC$18</formula>
    </cfRule>
    <cfRule type="cellIs" dxfId="15386" priority="164" operator="greaterThan">
      <formula>$BD$18</formula>
    </cfRule>
    <cfRule type="cellIs" dxfId="15385" priority="165" operator="lessThan">
      <formula>$BA$18</formula>
    </cfRule>
    <cfRule type="cellIs" dxfId="15384" priority="166" operator="greaterThan">
      <formula>$BB$18</formula>
    </cfRule>
  </conditionalFormatting>
  <conditionalFormatting sqref="W10 R10">
    <cfRule type="cellIs" dxfId="15383" priority="162" operator="greaterThan">
      <formula>$E$10</formula>
    </cfRule>
  </conditionalFormatting>
  <conditionalFormatting sqref="W11 R11">
    <cfRule type="cellIs" dxfId="15382" priority="161" operator="greaterThan">
      <formula>$E$11</formula>
    </cfRule>
  </conditionalFormatting>
  <conditionalFormatting sqref="W12 R12">
    <cfRule type="cellIs" dxfId="15381" priority="160" operator="greaterThan">
      <formula>$E$12</formula>
    </cfRule>
  </conditionalFormatting>
  <conditionalFormatting sqref="W13 R13">
    <cfRule type="cellIs" dxfId="15380" priority="158" operator="greaterThan">
      <formula>$E$13</formula>
    </cfRule>
    <cfRule type="cellIs" dxfId="15379" priority="159" operator="greaterThan">
      <formula>$G$13</formula>
    </cfRule>
  </conditionalFormatting>
  <conditionalFormatting sqref="W14 R14">
    <cfRule type="cellIs" dxfId="15378" priority="156" operator="greaterThan">
      <formula>$E$14</formula>
    </cfRule>
    <cfRule type="cellIs" dxfId="15377" priority="157" operator="greaterThan">
      <formula>$G$14</formula>
    </cfRule>
  </conditionalFormatting>
  <conditionalFormatting sqref="W15 R15">
    <cfRule type="cellIs" dxfId="15376" priority="155" operator="greaterThan">
      <formula>$E$15</formula>
    </cfRule>
  </conditionalFormatting>
  <conditionalFormatting sqref="W16 R16">
    <cfRule type="cellIs" dxfId="15375" priority="154" operator="greaterThan">
      <formula>$E$16</formula>
    </cfRule>
  </conditionalFormatting>
  <conditionalFormatting sqref="W16 R16">
    <cfRule type="cellIs" dxfId="15374" priority="153" operator="greaterThan">
      <formula>$G$16</formula>
    </cfRule>
  </conditionalFormatting>
  <conditionalFormatting sqref="W17 R17">
    <cfRule type="cellIs" dxfId="15373" priority="151" operator="greaterThan">
      <formula>$E$17</formula>
    </cfRule>
  </conditionalFormatting>
  <conditionalFormatting sqref="W17 R17">
    <cfRule type="cellIs" dxfId="15372" priority="152" operator="greaterThan">
      <formula>$G$17</formula>
    </cfRule>
  </conditionalFormatting>
  <conditionalFormatting sqref="W19 R19">
    <cfRule type="cellIs" dxfId="15371" priority="150" operator="greaterThan">
      <formula>$E$19</formula>
    </cfRule>
  </conditionalFormatting>
  <conditionalFormatting sqref="W20 R20">
    <cfRule type="cellIs" dxfId="15370" priority="148" operator="greaterThan">
      <formula>$E$20</formula>
    </cfRule>
    <cfRule type="cellIs" dxfId="15369" priority="149" operator="greaterThan">
      <formula>$G$20</formula>
    </cfRule>
  </conditionalFormatting>
  <conditionalFormatting sqref="W21 R21">
    <cfRule type="cellIs" dxfId="15368" priority="146" operator="greaterThan">
      <formula>$E$21</formula>
    </cfRule>
    <cfRule type="cellIs" dxfId="15367" priority="147" operator="greaterThan">
      <formula>$G$21</formula>
    </cfRule>
  </conditionalFormatting>
  <conditionalFormatting sqref="W22 R22">
    <cfRule type="cellIs" dxfId="15366" priority="144" operator="greaterThan">
      <formula>$E$22</formula>
    </cfRule>
    <cfRule type="cellIs" dxfId="15365" priority="145" operator="greaterThan">
      <formula>$G$22</formula>
    </cfRule>
  </conditionalFormatting>
  <conditionalFormatting sqref="W23 R23">
    <cfRule type="cellIs" dxfId="15364" priority="143" operator="greaterThan">
      <formula>$E$23</formula>
    </cfRule>
  </conditionalFormatting>
  <conditionalFormatting sqref="W8 R8">
    <cfRule type="cellIs" dxfId="15363" priority="142" operator="greaterThan">
      <formula>$E$8</formula>
    </cfRule>
  </conditionalFormatting>
  <conditionalFormatting sqref="W9 R9">
    <cfRule type="cellIs" dxfId="15362" priority="141" operator="greaterThan">
      <formula>$E$9</formula>
    </cfRule>
  </conditionalFormatting>
  <conditionalFormatting sqref="W26 R26">
    <cfRule type="cellIs" dxfId="15361" priority="139" operator="greaterThan">
      <formula>$E$26</formula>
    </cfRule>
    <cfRule type="cellIs" dxfId="15360" priority="140" operator="greaterThan">
      <formula>$G$26</formula>
    </cfRule>
  </conditionalFormatting>
  <conditionalFormatting sqref="W25 R25">
    <cfRule type="cellIs" dxfId="15359" priority="137" operator="greaterThan">
      <formula>$E$25</formula>
    </cfRule>
    <cfRule type="cellIs" dxfId="15358" priority="138" operator="greaterThan">
      <formula>$G$25</formula>
    </cfRule>
  </conditionalFormatting>
  <conditionalFormatting sqref="W27 R27">
    <cfRule type="cellIs" dxfId="15357" priority="135" operator="greaterThan">
      <formula>$E$27</formula>
    </cfRule>
    <cfRule type="cellIs" dxfId="15356" priority="136" operator="greaterThan">
      <formula>$G$27</formula>
    </cfRule>
  </conditionalFormatting>
  <conditionalFormatting sqref="W28 R28">
    <cfRule type="cellIs" dxfId="15355" priority="133" operator="greaterThan">
      <formula>$E$28</formula>
    </cfRule>
    <cfRule type="cellIs" dxfId="15354" priority="134" operator="greaterThan">
      <formula>$G$28</formula>
    </cfRule>
  </conditionalFormatting>
  <conditionalFormatting sqref="W29 R29">
    <cfRule type="cellIs" dxfId="15353" priority="108" operator="greaterThan">
      <formula>$E$29</formula>
    </cfRule>
  </conditionalFormatting>
  <conditionalFormatting sqref="W30 R30">
    <cfRule type="cellIs" dxfId="15352" priority="130" operator="greaterThan">
      <formula>$E$30</formula>
    </cfRule>
    <cfRule type="cellIs" dxfId="15351" priority="131" operator="greaterThan">
      <formula>$G$30</formula>
    </cfRule>
  </conditionalFormatting>
  <conditionalFormatting sqref="W31 R31">
    <cfRule type="cellIs" dxfId="15350" priority="129" operator="greaterThan">
      <formula>$E$31</formula>
    </cfRule>
  </conditionalFormatting>
  <conditionalFormatting sqref="W32 R32">
    <cfRule type="cellIs" dxfId="15349" priority="127" operator="greaterThan">
      <formula>$E$32</formula>
    </cfRule>
    <cfRule type="cellIs" dxfId="15348" priority="128" operator="greaterThan">
      <formula>$G$32</formula>
    </cfRule>
  </conditionalFormatting>
  <conditionalFormatting sqref="W33 R33">
    <cfRule type="cellIs" dxfId="15347" priority="125" operator="greaterThan">
      <formula>$E$33</formula>
    </cfRule>
    <cfRule type="cellIs" dxfId="15346" priority="126" operator="greaterThan">
      <formula>$G$33</formula>
    </cfRule>
  </conditionalFormatting>
  <conditionalFormatting sqref="W34 R34">
    <cfRule type="cellIs" dxfId="15345" priority="122" operator="greaterThan">
      <formula>$E$34</formula>
    </cfRule>
    <cfRule type="cellIs" dxfId="15344" priority="123" operator="greaterThan">
      <formula>$G$34</formula>
    </cfRule>
    <cfRule type="cellIs" dxfId="15343" priority="124" operator="greaterThan">
      <formula>$F$34</formula>
    </cfRule>
  </conditionalFormatting>
  <conditionalFormatting sqref="W35 R35">
    <cfRule type="cellIs" dxfId="15342" priority="120" operator="greaterThan">
      <formula>$E$35</formula>
    </cfRule>
    <cfRule type="cellIs" dxfId="15341" priority="121" operator="greaterThan">
      <formula>$G$35</formula>
    </cfRule>
  </conditionalFormatting>
  <conditionalFormatting sqref="W36 R36">
    <cfRule type="cellIs" dxfId="15340" priority="118" operator="greaterThan">
      <formula>$E$36</formula>
    </cfRule>
    <cfRule type="cellIs" dxfId="15339" priority="119" operator="greaterThan">
      <formula>$G$36</formula>
    </cfRule>
  </conditionalFormatting>
  <conditionalFormatting sqref="W37 R37">
    <cfRule type="cellIs" dxfId="15338" priority="117" operator="greaterThan">
      <formula>$E$37</formula>
    </cfRule>
  </conditionalFormatting>
  <conditionalFormatting sqref="W38 R38">
    <cfRule type="cellIs" dxfId="15337" priority="115" operator="greaterThan">
      <formula>$E$38</formula>
    </cfRule>
    <cfRule type="cellIs" dxfId="15336" priority="116" operator="greaterThan">
      <formula>$G$38</formula>
    </cfRule>
  </conditionalFormatting>
  <conditionalFormatting sqref="W39 R39">
    <cfRule type="cellIs" dxfId="15335" priority="113" operator="greaterThan">
      <formula>$E$39</formula>
    </cfRule>
    <cfRule type="cellIs" dxfId="15334" priority="114" operator="greaterThan">
      <formula>$G$39</formula>
    </cfRule>
  </conditionalFormatting>
  <conditionalFormatting sqref="W40 R40">
    <cfRule type="cellIs" dxfId="15333" priority="111" operator="greaterThan">
      <formula>$E$40</formula>
    </cfRule>
    <cfRule type="cellIs" dxfId="15332" priority="112" operator="greaterThan">
      <formula>$G$40</formula>
    </cfRule>
  </conditionalFormatting>
  <conditionalFormatting sqref="W41 R41">
    <cfRule type="cellIs" dxfId="15331" priority="109" operator="greaterThan">
      <formula>$E$41</formula>
    </cfRule>
    <cfRule type="cellIs" dxfId="15330" priority="110" operator="greaterThan">
      <formula>$G$41</formula>
    </cfRule>
  </conditionalFormatting>
  <conditionalFormatting sqref="W29 R29">
    <cfRule type="cellIs" dxfId="15329" priority="132" operator="greaterThan">
      <formula>$G$29</formula>
    </cfRule>
  </conditionalFormatting>
  <conditionalFormatting sqref="W37 R37">
    <cfRule type="cellIs" dxfId="15328" priority="107" operator="greaterThan">
      <formula>$G$37</formula>
    </cfRule>
  </conditionalFormatting>
  <conditionalFormatting sqref="R43">
    <cfRule type="cellIs" dxfId="15327" priority="106" operator="greaterThan">
      <formula>$G$43</formula>
    </cfRule>
  </conditionalFormatting>
  <conditionalFormatting sqref="R45">
    <cfRule type="cellIs" dxfId="15326" priority="105" operator="greaterThan">
      <formula>$F$45</formula>
    </cfRule>
  </conditionalFormatting>
  <conditionalFormatting sqref="R46">
    <cfRule type="cellIs" dxfId="15325" priority="104" operator="greaterThan">
      <formula>$G$46</formula>
    </cfRule>
  </conditionalFormatting>
  <conditionalFormatting sqref="R48">
    <cfRule type="cellIs" dxfId="15324" priority="73" operator="greaterThan">
      <formula>$F$48</formula>
    </cfRule>
  </conditionalFormatting>
  <conditionalFormatting sqref="R72">
    <cfRule type="cellIs" dxfId="15323" priority="103" operator="greaterThan">
      <formula>$F$72</formula>
    </cfRule>
  </conditionalFormatting>
  <conditionalFormatting sqref="R55">
    <cfRule type="cellIs" dxfId="15322" priority="102" operator="greaterThan">
      <formula>$G$55</formula>
    </cfRule>
  </conditionalFormatting>
  <conditionalFormatting sqref="R60">
    <cfRule type="cellIs" dxfId="15321" priority="101" operator="greaterThan">
      <formula>$G$60</formula>
    </cfRule>
  </conditionalFormatting>
  <conditionalFormatting sqref="R63">
    <cfRule type="cellIs" dxfId="15320" priority="100" operator="greaterThan">
      <formula>$G$63</formula>
    </cfRule>
  </conditionalFormatting>
  <conditionalFormatting sqref="R66">
    <cfRule type="cellIs" dxfId="15319" priority="98" operator="greaterThan">
      <formula>$G$66</formula>
    </cfRule>
    <cfRule type="cellIs" dxfId="15318" priority="99" operator="greaterThan">
      <formula>$F$66</formula>
    </cfRule>
  </conditionalFormatting>
  <conditionalFormatting sqref="R53">
    <cfRule type="cellIs" dxfId="15317" priority="97" operator="greaterThan">
      <formula>$F$53</formula>
    </cfRule>
  </conditionalFormatting>
  <conditionalFormatting sqref="R52">
    <cfRule type="cellIs" dxfId="15316" priority="95" operator="greaterThan">
      <formula>$F$52</formula>
    </cfRule>
  </conditionalFormatting>
  <conditionalFormatting sqref="R61">
    <cfRule type="cellIs" dxfId="15315" priority="92" operator="greaterThan">
      <formula>$F$61</formula>
    </cfRule>
  </conditionalFormatting>
  <conditionalFormatting sqref="R62">
    <cfRule type="cellIs" dxfId="15314" priority="90" operator="greaterThan">
      <formula>$G$62</formula>
    </cfRule>
  </conditionalFormatting>
  <conditionalFormatting sqref="R54">
    <cfRule type="cellIs" dxfId="15313" priority="93" operator="greaterThan">
      <formula>$G$54</formula>
    </cfRule>
    <cfRule type="cellIs" dxfId="15312" priority="94" operator="greaterThan">
      <formula>$F$54</formula>
    </cfRule>
  </conditionalFormatting>
  <conditionalFormatting sqref="R61">
    <cfRule type="cellIs" dxfId="15311" priority="91" operator="greaterThan">
      <formula>$G$61</formula>
    </cfRule>
  </conditionalFormatting>
  <conditionalFormatting sqref="R67">
    <cfRule type="cellIs" dxfId="15310" priority="89" operator="greaterThan">
      <formula>$F$67</formula>
    </cfRule>
  </conditionalFormatting>
  <conditionalFormatting sqref="R68">
    <cfRule type="cellIs" dxfId="15309" priority="88" operator="greaterThan">
      <formula>$G$68</formula>
    </cfRule>
  </conditionalFormatting>
  <conditionalFormatting sqref="R70">
    <cfRule type="cellIs" dxfId="15308" priority="87" operator="greaterThan">
      <formula>$G$70</formula>
    </cfRule>
  </conditionalFormatting>
  <conditionalFormatting sqref="R73">
    <cfRule type="cellIs" dxfId="15307" priority="86" operator="greaterThan">
      <formula>$G$73</formula>
    </cfRule>
  </conditionalFormatting>
  <conditionalFormatting sqref="R75">
    <cfRule type="cellIs" dxfId="15306" priority="85" operator="greaterThan">
      <formula>$F$75</formula>
    </cfRule>
  </conditionalFormatting>
  <conditionalFormatting sqref="R76">
    <cfRule type="cellIs" dxfId="15305" priority="84" operator="greaterThan">
      <formula>$F$76</formula>
    </cfRule>
  </conditionalFormatting>
  <conditionalFormatting sqref="R78">
    <cfRule type="cellIs" dxfId="15304" priority="83" operator="greaterThan">
      <formula>$G$78</formula>
    </cfRule>
  </conditionalFormatting>
  <conditionalFormatting sqref="R80">
    <cfRule type="cellIs" dxfId="15303" priority="82" operator="greaterThan">
      <formula>$F$80</formula>
    </cfRule>
  </conditionalFormatting>
  <conditionalFormatting sqref="R82">
    <cfRule type="cellIs" dxfId="15302" priority="81" operator="greaterThan">
      <formula>$F$82</formula>
    </cfRule>
  </conditionalFormatting>
  <conditionalFormatting sqref="R81">
    <cfRule type="cellIs" dxfId="15301" priority="79" operator="greaterThan">
      <formula>$G$81</formula>
    </cfRule>
    <cfRule type="cellIs" dxfId="15300" priority="80" operator="greaterThan">
      <formula>$F$81</formula>
    </cfRule>
  </conditionalFormatting>
  <conditionalFormatting sqref="R84">
    <cfRule type="cellIs" dxfId="15299" priority="78" operator="greaterThan">
      <formula>$G$84</formula>
    </cfRule>
  </conditionalFormatting>
  <conditionalFormatting sqref="R86">
    <cfRule type="cellIs" dxfId="15298" priority="76" operator="greaterThan">
      <formula>$G$86</formula>
    </cfRule>
    <cfRule type="cellIs" dxfId="15297" priority="77" operator="greaterThan">
      <formula>$F$86</formula>
    </cfRule>
  </conditionalFormatting>
  <conditionalFormatting sqref="R89">
    <cfRule type="expression" dxfId="15296" priority="4">
      <formula>$R$89&gt;$E$89</formula>
    </cfRule>
    <cfRule type="cellIs" dxfId="15295" priority="74" operator="greaterThan">
      <formula>$G$89</formula>
    </cfRule>
    <cfRule type="cellIs" dxfId="15294" priority="75" operator="greaterThan">
      <formula>$F$89</formula>
    </cfRule>
  </conditionalFormatting>
  <conditionalFormatting sqref="R53">
    <cfRule type="cellIs" dxfId="15293" priority="96" operator="greaterThan">
      <formula>$G$53</formula>
    </cfRule>
  </conditionalFormatting>
  <conditionalFormatting sqref="W48">
    <cfRule type="cellIs" dxfId="15292" priority="42" operator="greaterThan">
      <formula>$F$48</formula>
    </cfRule>
  </conditionalFormatting>
  <conditionalFormatting sqref="W72">
    <cfRule type="cellIs" dxfId="15291" priority="72" operator="greaterThan">
      <formula>$F$72</formula>
    </cfRule>
  </conditionalFormatting>
  <conditionalFormatting sqref="W55">
    <cfRule type="cellIs" dxfId="15290" priority="71" operator="greaterThan">
      <formula>$G$55</formula>
    </cfRule>
  </conditionalFormatting>
  <conditionalFormatting sqref="W60">
    <cfRule type="cellIs" dxfId="15289" priority="70" operator="greaterThan">
      <formula>$G$60</formula>
    </cfRule>
  </conditionalFormatting>
  <conditionalFormatting sqref="W63">
    <cfRule type="cellIs" dxfId="15288" priority="69" operator="greaterThan">
      <formula>$G$63</formula>
    </cfRule>
  </conditionalFormatting>
  <conditionalFormatting sqref="W66">
    <cfRule type="cellIs" dxfId="15287" priority="67" operator="greaterThan">
      <formula>$G$66</formula>
    </cfRule>
    <cfRule type="cellIs" dxfId="15286" priority="68" operator="greaterThan">
      <formula>$F$66</formula>
    </cfRule>
  </conditionalFormatting>
  <conditionalFormatting sqref="W53">
    <cfRule type="cellIs" dxfId="15285" priority="66" operator="greaterThan">
      <formula>$F$53</formula>
    </cfRule>
  </conditionalFormatting>
  <conditionalFormatting sqref="W52">
    <cfRule type="cellIs" dxfId="15284" priority="64" operator="greaterThan">
      <formula>$F$52</formula>
    </cfRule>
  </conditionalFormatting>
  <conditionalFormatting sqref="W61">
    <cfRule type="cellIs" dxfId="15283" priority="61" operator="greaterThan">
      <formula>$F$61</formula>
    </cfRule>
  </conditionalFormatting>
  <conditionalFormatting sqref="W62">
    <cfRule type="cellIs" dxfId="15282" priority="59" operator="greaterThan">
      <formula>$G$62</formula>
    </cfRule>
  </conditionalFormatting>
  <conditionalFormatting sqref="W54">
    <cfRule type="cellIs" dxfId="15281" priority="62" operator="greaterThan">
      <formula>$G$54</formula>
    </cfRule>
    <cfRule type="cellIs" dxfId="15280" priority="63" operator="greaterThan">
      <formula>$F$54</formula>
    </cfRule>
  </conditionalFormatting>
  <conditionalFormatting sqref="W61">
    <cfRule type="cellIs" dxfId="15279" priority="60" operator="greaterThan">
      <formula>$G$61</formula>
    </cfRule>
  </conditionalFormatting>
  <conditionalFormatting sqref="W67">
    <cfRule type="cellIs" dxfId="15278" priority="58" operator="greaterThan">
      <formula>$F$67</formula>
    </cfRule>
  </conditionalFormatting>
  <conditionalFormatting sqref="W68">
    <cfRule type="cellIs" dxfId="15277" priority="57" operator="greaterThan">
      <formula>$G$68</formula>
    </cfRule>
  </conditionalFormatting>
  <conditionalFormatting sqref="W70">
    <cfRule type="cellIs" dxfId="15276" priority="56" operator="greaterThan">
      <formula>$G$70</formula>
    </cfRule>
  </conditionalFormatting>
  <conditionalFormatting sqref="W73">
    <cfRule type="cellIs" dxfId="15275" priority="55" operator="greaterThan">
      <formula>$G$73</formula>
    </cfRule>
  </conditionalFormatting>
  <conditionalFormatting sqref="W75">
    <cfRule type="cellIs" dxfId="15274" priority="54" operator="greaterThan">
      <formula>$F$75</formula>
    </cfRule>
  </conditionalFormatting>
  <conditionalFormatting sqref="W76">
    <cfRule type="cellIs" dxfId="15273" priority="53" operator="greaterThan">
      <formula>$F$76</formula>
    </cfRule>
  </conditionalFormatting>
  <conditionalFormatting sqref="W78">
    <cfRule type="cellIs" dxfId="15272" priority="52" operator="greaterThan">
      <formula>$G$78</formula>
    </cfRule>
  </conditionalFormatting>
  <conditionalFormatting sqref="W80">
    <cfRule type="cellIs" dxfId="15271" priority="51" operator="greaterThan">
      <formula>$F$80</formula>
    </cfRule>
  </conditionalFormatting>
  <conditionalFormatting sqref="W82">
    <cfRule type="cellIs" dxfId="15270" priority="50" operator="greaterThan">
      <formula>$F$82</formula>
    </cfRule>
  </conditionalFormatting>
  <conditionalFormatting sqref="W81">
    <cfRule type="cellIs" dxfId="15269" priority="48" operator="greaterThan">
      <formula>$G$81</formula>
    </cfRule>
    <cfRule type="cellIs" dxfId="15268" priority="49" operator="greaterThan">
      <formula>$F$81</formula>
    </cfRule>
  </conditionalFormatting>
  <conditionalFormatting sqref="W84">
    <cfRule type="cellIs" dxfId="15267" priority="47" operator="greaterThan">
      <formula>$G$84</formula>
    </cfRule>
  </conditionalFormatting>
  <conditionalFormatting sqref="W86">
    <cfRule type="cellIs" dxfId="15266" priority="45" operator="greaterThan">
      <formula>$G$86</formula>
    </cfRule>
    <cfRule type="cellIs" dxfId="15265" priority="46" operator="greaterThan">
      <formula>$F$86</formula>
    </cfRule>
  </conditionalFormatting>
  <conditionalFormatting sqref="W89">
    <cfRule type="cellIs" dxfId="15264" priority="43" operator="greaterThan">
      <formula>$G$89</formula>
    </cfRule>
    <cfRule type="cellIs" dxfId="15263" priority="44" operator="greaterThan">
      <formula>$F$89</formula>
    </cfRule>
  </conditionalFormatting>
  <conditionalFormatting sqref="W53">
    <cfRule type="cellIs" dxfId="15262" priority="65" operator="greaterThan">
      <formula>$G$53</formula>
    </cfRule>
  </conditionalFormatting>
  <conditionalFormatting sqref="AQ10">
    <cfRule type="cellIs" dxfId="15261" priority="41" operator="greaterThan">
      <formula>$E$10</formula>
    </cfRule>
  </conditionalFormatting>
  <conditionalFormatting sqref="AQ11">
    <cfRule type="cellIs" dxfId="15260" priority="40" operator="greaterThan">
      <formula>$E$11</formula>
    </cfRule>
  </conditionalFormatting>
  <conditionalFormatting sqref="AQ12">
    <cfRule type="cellIs" dxfId="15259" priority="39" operator="greaterThan">
      <formula>$E$12</formula>
    </cfRule>
  </conditionalFormatting>
  <conditionalFormatting sqref="AQ13">
    <cfRule type="cellIs" dxfId="15258" priority="37" operator="greaterThan">
      <formula>$E$13</formula>
    </cfRule>
    <cfRule type="cellIs" dxfId="15257" priority="38" operator="greaterThan">
      <formula>$G$13</formula>
    </cfRule>
  </conditionalFormatting>
  <conditionalFormatting sqref="AQ14">
    <cfRule type="cellIs" dxfId="15256" priority="35" operator="greaterThan">
      <formula>$E$14</formula>
    </cfRule>
    <cfRule type="cellIs" dxfId="15255" priority="36" operator="greaterThan">
      <formula>$G$14</formula>
    </cfRule>
  </conditionalFormatting>
  <conditionalFormatting sqref="AQ15">
    <cfRule type="cellIs" dxfId="15254" priority="34" operator="greaterThan">
      <formula>$E$15</formula>
    </cfRule>
  </conditionalFormatting>
  <conditionalFormatting sqref="AQ16">
    <cfRule type="cellIs" dxfId="15253" priority="33" operator="greaterThan">
      <formula>$E$16</formula>
    </cfRule>
  </conditionalFormatting>
  <conditionalFormatting sqref="AQ16">
    <cfRule type="cellIs" dxfId="15252" priority="32" operator="greaterThan">
      <formula>$G$16</formula>
    </cfRule>
  </conditionalFormatting>
  <conditionalFormatting sqref="AQ17">
    <cfRule type="cellIs" dxfId="15251" priority="30" operator="greaterThan">
      <formula>$E$17</formula>
    </cfRule>
  </conditionalFormatting>
  <conditionalFormatting sqref="AQ17">
    <cfRule type="cellIs" dxfId="15250" priority="31" operator="greaterThan">
      <formula>$G$17</formula>
    </cfRule>
  </conditionalFormatting>
  <conditionalFormatting sqref="AQ19">
    <cfRule type="cellIs" dxfId="15249" priority="29" operator="greaterThan">
      <formula>$E$19</formula>
    </cfRule>
  </conditionalFormatting>
  <conditionalFormatting sqref="AQ20">
    <cfRule type="cellIs" dxfId="15248" priority="27" operator="greaterThan">
      <formula>$E$20</formula>
    </cfRule>
    <cfRule type="cellIs" dxfId="15247" priority="28" operator="greaterThan">
      <formula>$G$20</formula>
    </cfRule>
  </conditionalFormatting>
  <conditionalFormatting sqref="AQ21">
    <cfRule type="cellIs" dxfId="15246" priority="25" operator="greaterThan">
      <formula>$E$21</formula>
    </cfRule>
    <cfRule type="cellIs" dxfId="15245" priority="26" operator="greaterThan">
      <formula>$G$21</formula>
    </cfRule>
  </conditionalFormatting>
  <conditionalFormatting sqref="AQ22">
    <cfRule type="cellIs" dxfId="15244" priority="23" operator="greaterThan">
      <formula>$E$22</formula>
    </cfRule>
    <cfRule type="cellIs" dxfId="15243" priority="24" operator="greaterThan">
      <formula>$G$22</formula>
    </cfRule>
  </conditionalFormatting>
  <conditionalFormatting sqref="AQ23">
    <cfRule type="cellIs" dxfId="15242" priority="22" operator="greaterThan">
      <formula>$E$23</formula>
    </cfRule>
  </conditionalFormatting>
  <conditionalFormatting sqref="AQ9">
    <cfRule type="cellIs" dxfId="15241" priority="21" operator="greaterThan">
      <formula>$E$9</formula>
    </cfRule>
  </conditionalFormatting>
  <conditionalFormatting sqref="AQ18">
    <cfRule type="cellIs" dxfId="15240" priority="17" operator="lessThan">
      <formula>$AS$18</formula>
    </cfRule>
    <cfRule type="cellIs" dxfId="15239" priority="18" operator="greaterThan">
      <formula>$AT$18</formula>
    </cfRule>
    <cfRule type="cellIs" dxfId="15238" priority="19" operator="lessThan">
      <formula>$AQ$18</formula>
    </cfRule>
    <cfRule type="cellIs" dxfId="15237" priority="20" operator="greaterThan">
      <formula>$AR$18</formula>
    </cfRule>
  </conditionalFormatting>
  <conditionalFormatting sqref="M43 H43">
    <cfRule type="cellIs" dxfId="15236" priority="16" operator="greaterThan">
      <formula>$G$43</formula>
    </cfRule>
  </conditionalFormatting>
  <conditionalFormatting sqref="M45 H45">
    <cfRule type="cellIs" dxfId="15235" priority="15" operator="greaterThan">
      <formula>$F$45</formula>
    </cfRule>
  </conditionalFormatting>
  <conditionalFormatting sqref="M46 H46">
    <cfRule type="cellIs" dxfId="15234" priority="14" operator="greaterThan">
      <formula>$G$46</formula>
    </cfRule>
  </conditionalFormatting>
  <conditionalFormatting sqref="AL43 AG43 AB43 W43">
    <cfRule type="cellIs" dxfId="15233" priority="13" operator="greaterThan">
      <formula>$G$43</formula>
    </cfRule>
  </conditionalFormatting>
  <conditionalFormatting sqref="AL45 AG45 AB45 W45">
    <cfRule type="cellIs" dxfId="15232" priority="12" operator="greaterThan">
      <formula>$F$45</formula>
    </cfRule>
  </conditionalFormatting>
  <conditionalFormatting sqref="AL46 AG46 AB46 W46">
    <cfRule type="cellIs" dxfId="15231" priority="11" operator="greaterThan">
      <formula>$G$46</formula>
    </cfRule>
  </conditionalFormatting>
  <conditionalFormatting sqref="AV43">
    <cfRule type="cellIs" dxfId="15230" priority="10" operator="greaterThan">
      <formula>$G$43</formula>
    </cfRule>
  </conditionalFormatting>
  <conditionalFormatting sqref="AV45 AQ45">
    <cfRule type="cellIs" dxfId="15229" priority="9" operator="greaterThan">
      <formula>$F$45</formula>
    </cfRule>
  </conditionalFormatting>
  <conditionalFormatting sqref="AV46 AQ46">
    <cfRule type="cellIs" dxfId="15228" priority="8" operator="greaterThan">
      <formula>$G$46</formula>
    </cfRule>
  </conditionalFormatting>
  <conditionalFormatting sqref="AQ26">
    <cfRule type="cellIs" dxfId="15227" priority="7" operator="greaterThan">
      <formula>$E$9</formula>
    </cfRule>
  </conditionalFormatting>
  <conditionalFormatting sqref="AQ44">
    <cfRule type="cellIs" dxfId="15226" priority="6" operator="greaterThan">
      <formula>$E$9</formula>
    </cfRule>
  </conditionalFormatting>
  <conditionalFormatting sqref="AQ49">
    <cfRule type="cellIs" dxfId="15225" priority="5" operator="greaterThan">
      <formula>$E$9</formula>
    </cfRule>
  </conditionalFormatting>
  <conditionalFormatting sqref="AB89">
    <cfRule type="cellIs" dxfId="15224" priority="1" operator="greaterThan">
      <formula>$E$89</formula>
    </cfRule>
    <cfRule type="cellIs" dxfId="15223" priority="2" operator="greaterThan">
      <formula>$G$89</formula>
    </cfRule>
    <cfRule type="cellIs" dxfId="15222" priority="3" operator="greaterThan">
      <formula>$F$89</formula>
    </cfRule>
  </conditionalFormatting>
  <printOptions horizontalCentered="1"/>
  <pageMargins left="1" right="1" top="0.6" bottom="0.6" header="0.3" footer="0.3"/>
  <pageSetup paperSize="17" scale="70" orientation="landscape" r:id="rId1"/>
  <headerFooter>
    <oddFooter>&amp;L&amp;8&amp;Z&amp;F&amp;RPage &amp;P of &amp;N</oddFooter>
  </headerFooter>
  <rowBreaks count="1" manualBreakCount="1">
    <brk id="46" max="5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1048558"/>
  <sheetViews>
    <sheetView view="pageBreakPreview" topLeftCell="A5" zoomScale="115" zoomScaleNormal="145" zoomScaleSheetLayoutView="115" workbookViewId="0">
      <pane xSplit="7965" ySplit="1410" topLeftCell="E70" activePane="bottomLeft"/>
      <selection activeCell="W59" sqref="W59"/>
      <selection pane="topRight" activeCell="W59" sqref="W59"/>
      <selection pane="bottomLeft" activeCell="A72" sqref="A72:XFD72"/>
      <selection pane="bottomRight" activeCell="AR29" sqref="AR29"/>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239</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43074</v>
      </c>
      <c r="I6" s="219" t="s">
        <v>15</v>
      </c>
      <c r="J6" s="219" t="s">
        <v>16</v>
      </c>
      <c r="K6" s="219" t="s">
        <v>190</v>
      </c>
      <c r="L6" s="220" t="s">
        <v>191</v>
      </c>
      <c r="M6" s="218">
        <v>43075</v>
      </c>
      <c r="N6" s="219" t="s">
        <v>15</v>
      </c>
      <c r="O6" s="219" t="s">
        <v>16</v>
      </c>
      <c r="P6" s="219" t="s">
        <v>190</v>
      </c>
      <c r="Q6" s="220" t="s">
        <v>191</v>
      </c>
      <c r="R6" s="218">
        <v>43075</v>
      </c>
      <c r="S6" s="219" t="s">
        <v>15</v>
      </c>
      <c r="T6" s="219" t="s">
        <v>16</v>
      </c>
      <c r="U6" s="219" t="s">
        <v>190</v>
      </c>
      <c r="V6" s="220" t="s">
        <v>191</v>
      </c>
      <c r="W6" s="218">
        <v>43075</v>
      </c>
      <c r="X6" s="219" t="s">
        <v>15</v>
      </c>
      <c r="Y6" s="219" t="s">
        <v>16</v>
      </c>
      <c r="Z6" s="219" t="s">
        <v>190</v>
      </c>
      <c r="AA6" s="220" t="s">
        <v>191</v>
      </c>
      <c r="AB6" s="218">
        <v>43074</v>
      </c>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21</v>
      </c>
      <c r="C8" s="223"/>
      <c r="D8" s="223"/>
      <c r="E8" s="324">
        <v>39.973700000000001</v>
      </c>
      <c r="F8" s="224" t="s">
        <v>22</v>
      </c>
      <c r="G8" s="225" t="s">
        <v>22</v>
      </c>
      <c r="H8" s="226">
        <v>82</v>
      </c>
      <c r="I8" s="223"/>
      <c r="J8" s="223"/>
      <c r="K8" s="223"/>
      <c r="L8" s="227"/>
      <c r="M8" s="226">
        <v>45</v>
      </c>
      <c r="N8" s="223"/>
      <c r="O8" s="223"/>
      <c r="P8" s="223"/>
      <c r="Q8" s="227"/>
      <c r="R8" s="226">
        <v>65</v>
      </c>
      <c r="S8" s="223"/>
      <c r="T8" s="223"/>
      <c r="U8" s="223" t="s">
        <v>233</v>
      </c>
      <c r="V8" s="227"/>
      <c r="W8" s="226">
        <v>440</v>
      </c>
      <c r="X8" s="223"/>
      <c r="Y8" s="223"/>
      <c r="Z8" s="223"/>
      <c r="AA8" s="348"/>
      <c r="AB8" s="355">
        <v>62</v>
      </c>
      <c r="AC8" s="251"/>
      <c r="AD8" s="251"/>
      <c r="AE8" s="251" t="s">
        <v>233</v>
      </c>
      <c r="AF8" s="252"/>
      <c r="AG8" s="505" t="s">
        <v>205</v>
      </c>
      <c r="AH8" s="505"/>
      <c r="AI8" s="505"/>
      <c r="AJ8" s="505"/>
      <c r="AK8" s="506"/>
      <c r="AL8" s="507" t="s">
        <v>238</v>
      </c>
      <c r="AM8" s="508"/>
      <c r="AN8" s="508"/>
      <c r="AO8" s="508"/>
      <c r="AP8" s="509"/>
      <c r="AU8" s="20" t="s">
        <v>20</v>
      </c>
    </row>
    <row r="9" spans="1:47" s="214" customFormat="1" x14ac:dyDescent="0.25">
      <c r="A9" s="228" t="s">
        <v>23</v>
      </c>
      <c r="B9" s="222" t="s">
        <v>24</v>
      </c>
      <c r="C9" s="229"/>
      <c r="D9" s="229"/>
      <c r="E9" s="325">
        <v>0.12</v>
      </c>
      <c r="F9" s="230" t="s">
        <v>22</v>
      </c>
      <c r="G9" s="231" t="s">
        <v>22</v>
      </c>
      <c r="H9" s="232">
        <v>5.0000000000000001E-3</v>
      </c>
      <c r="I9" s="229" t="s">
        <v>25</v>
      </c>
      <c r="J9" s="229"/>
      <c r="K9" s="223"/>
      <c r="L9" s="233"/>
      <c r="M9" s="232">
        <v>0.36299999999999999</v>
      </c>
      <c r="N9" s="229"/>
      <c r="O9" s="229"/>
      <c r="P9" s="229" t="s">
        <v>15</v>
      </c>
      <c r="Q9" s="233"/>
      <c r="R9" s="234">
        <v>0.45</v>
      </c>
      <c r="S9" s="229"/>
      <c r="T9" s="229"/>
      <c r="U9" s="229"/>
      <c r="V9" s="233"/>
      <c r="W9" s="236">
        <v>44</v>
      </c>
      <c r="X9" s="229"/>
      <c r="Y9" s="229"/>
      <c r="Z9" s="229"/>
      <c r="AA9" s="349"/>
      <c r="AB9" s="232">
        <v>6.0000000000000001E-3</v>
      </c>
      <c r="AC9" s="229"/>
      <c r="AD9" s="229"/>
      <c r="AE9" s="229"/>
      <c r="AF9" s="233"/>
      <c r="AG9" s="351"/>
      <c r="AH9" s="298"/>
      <c r="AI9" s="298"/>
      <c r="AJ9" s="298"/>
      <c r="AK9" s="299"/>
      <c r="AL9" s="510"/>
      <c r="AM9" s="511"/>
      <c r="AN9" s="511"/>
      <c r="AO9" s="511"/>
      <c r="AP9" s="512"/>
      <c r="AU9" s="33" t="s">
        <v>23</v>
      </c>
    </row>
    <row r="10" spans="1:47" s="214" customFormat="1" x14ac:dyDescent="0.25">
      <c r="A10" s="228" t="s">
        <v>26</v>
      </c>
      <c r="B10" s="222" t="s">
        <v>24</v>
      </c>
      <c r="C10" s="223"/>
      <c r="D10" s="223"/>
      <c r="E10" s="326">
        <v>92</v>
      </c>
      <c r="F10" s="235" t="s">
        <v>22</v>
      </c>
      <c r="G10" s="231" t="s">
        <v>22</v>
      </c>
      <c r="H10" s="236">
        <v>82</v>
      </c>
      <c r="I10" s="229"/>
      <c r="J10" s="229"/>
      <c r="K10" s="229"/>
      <c r="L10" s="233"/>
      <c r="M10" s="236">
        <v>45</v>
      </c>
      <c r="N10" s="229"/>
      <c r="O10" s="229"/>
      <c r="P10" s="229"/>
      <c r="Q10" s="233"/>
      <c r="R10" s="236">
        <v>65</v>
      </c>
      <c r="S10" s="229"/>
      <c r="T10" s="229"/>
      <c r="U10" s="229" t="s">
        <v>233</v>
      </c>
      <c r="V10" s="233"/>
      <c r="W10" s="236">
        <v>440</v>
      </c>
      <c r="X10" s="229"/>
      <c r="Y10" s="229"/>
      <c r="Z10" s="229"/>
      <c r="AA10" s="349"/>
      <c r="AB10" s="236">
        <v>62</v>
      </c>
      <c r="AC10" s="229"/>
      <c r="AD10" s="229"/>
      <c r="AE10" s="229" t="s">
        <v>233</v>
      </c>
      <c r="AF10" s="233"/>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19.944199999999999</v>
      </c>
      <c r="F11" s="230" t="s">
        <v>22</v>
      </c>
      <c r="G11" s="231" t="s">
        <v>22</v>
      </c>
      <c r="H11" s="237">
        <v>12.8</v>
      </c>
      <c r="I11" s="229"/>
      <c r="J11" s="229"/>
      <c r="K11" s="229"/>
      <c r="L11" s="233"/>
      <c r="M11" s="237">
        <v>16.100000000000001</v>
      </c>
      <c r="N11" s="229"/>
      <c r="O11" s="229"/>
      <c r="P11" s="229"/>
      <c r="Q11" s="233"/>
      <c r="R11" s="237">
        <v>16.8</v>
      </c>
      <c r="S11" s="229"/>
      <c r="T11" s="229"/>
      <c r="U11" s="229" t="s">
        <v>233</v>
      </c>
      <c r="V11" s="233"/>
      <c r="W11" s="236">
        <v>64</v>
      </c>
      <c r="X11" s="229"/>
      <c r="Y11" s="229"/>
      <c r="Z11" s="229"/>
      <c r="AA11" s="349"/>
      <c r="AB11" s="237">
        <v>14.4</v>
      </c>
      <c r="AC11" s="229"/>
      <c r="AD11" s="229"/>
      <c r="AE11" s="229" t="s">
        <v>233</v>
      </c>
      <c r="AF11" s="233"/>
      <c r="AG11" s="353"/>
      <c r="AH11" s="298"/>
      <c r="AI11" s="298"/>
      <c r="AJ11" s="298"/>
      <c r="AK11" s="299"/>
      <c r="AL11" s="300"/>
      <c r="AM11" s="298"/>
      <c r="AN11" s="298"/>
      <c r="AO11" s="298"/>
      <c r="AP11" s="299"/>
      <c r="AU11" s="33" t="s">
        <v>27</v>
      </c>
    </row>
    <row r="12" spans="1:47" s="214" customFormat="1" x14ac:dyDescent="0.25">
      <c r="A12" s="238" t="s">
        <v>28</v>
      </c>
      <c r="B12" s="222" t="s">
        <v>24</v>
      </c>
      <c r="C12" s="229"/>
      <c r="D12" s="229"/>
      <c r="E12" s="325">
        <v>32</v>
      </c>
      <c r="F12" s="230" t="s">
        <v>22</v>
      </c>
      <c r="G12" s="231" t="s">
        <v>22</v>
      </c>
      <c r="H12" s="236">
        <v>10</v>
      </c>
      <c r="I12" s="229" t="s">
        <v>25</v>
      </c>
      <c r="J12" s="229"/>
      <c r="K12" s="229"/>
      <c r="L12" s="233"/>
      <c r="M12" s="236">
        <v>14</v>
      </c>
      <c r="N12" s="229"/>
      <c r="O12" s="229"/>
      <c r="P12" s="229"/>
      <c r="Q12" s="233"/>
      <c r="R12" s="236">
        <v>22</v>
      </c>
      <c r="S12" s="229"/>
      <c r="T12" s="229"/>
      <c r="U12" s="229"/>
      <c r="V12" s="233"/>
      <c r="W12" s="236">
        <v>30</v>
      </c>
      <c r="X12" s="229"/>
      <c r="Y12" s="229"/>
      <c r="Z12" s="229"/>
      <c r="AA12" s="349"/>
      <c r="AB12" s="236">
        <v>10</v>
      </c>
      <c r="AC12" s="229" t="s">
        <v>25</v>
      </c>
      <c r="AD12" s="229"/>
      <c r="AE12" s="229"/>
      <c r="AF12" s="233"/>
      <c r="AG12" s="352"/>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53.914999999999999</v>
      </c>
      <c r="F13" s="239">
        <v>250</v>
      </c>
      <c r="G13" s="231">
        <v>250</v>
      </c>
      <c r="H13" s="237">
        <v>7.6</v>
      </c>
      <c r="I13" s="229"/>
      <c r="J13" s="229"/>
      <c r="K13" s="229"/>
      <c r="L13" s="233"/>
      <c r="M13" s="237">
        <v>3.5</v>
      </c>
      <c r="N13" s="229"/>
      <c r="O13" s="229"/>
      <c r="P13" s="229"/>
      <c r="Q13" s="233"/>
      <c r="R13" s="237">
        <v>3.2</v>
      </c>
      <c r="S13" s="229"/>
      <c r="T13" s="229"/>
      <c r="U13" s="229"/>
      <c r="V13" s="233"/>
      <c r="W13" s="237">
        <v>30.6</v>
      </c>
      <c r="X13" s="229"/>
      <c r="Y13" s="229"/>
      <c r="Z13" s="229"/>
      <c r="AA13" s="349"/>
      <c r="AB13" s="237">
        <v>1.2</v>
      </c>
      <c r="AC13" s="229"/>
      <c r="AD13" s="229"/>
      <c r="AE13" s="229"/>
      <c r="AF13" s="233"/>
      <c r="AG13" s="353"/>
      <c r="AH13" s="298"/>
      <c r="AI13" s="298"/>
      <c r="AJ13" s="298"/>
      <c r="AK13" s="299"/>
      <c r="AL13" s="312"/>
      <c r="AM13" s="298"/>
      <c r="AN13" s="298"/>
      <c r="AO13" s="298"/>
      <c r="AP13" s="299"/>
      <c r="AU13" s="33" t="s">
        <v>29</v>
      </c>
    </row>
    <row r="14" spans="1:47" s="214" customFormat="1" x14ac:dyDescent="0.25">
      <c r="A14" s="228" t="s">
        <v>31</v>
      </c>
      <c r="B14" s="222" t="s">
        <v>30</v>
      </c>
      <c r="C14" s="223"/>
      <c r="D14" s="223"/>
      <c r="E14" s="325">
        <v>487.45010000000002</v>
      </c>
      <c r="F14" s="230" t="s">
        <v>22</v>
      </c>
      <c r="G14" s="240">
        <v>700</v>
      </c>
      <c r="H14" s="236">
        <v>190</v>
      </c>
      <c r="I14" s="229"/>
      <c r="J14" s="229"/>
      <c r="K14" s="229"/>
      <c r="L14" s="233"/>
      <c r="M14" s="236">
        <v>150</v>
      </c>
      <c r="N14" s="229"/>
      <c r="O14" s="229"/>
      <c r="P14" s="229"/>
      <c r="Q14" s="233"/>
      <c r="R14" s="236">
        <v>160</v>
      </c>
      <c r="S14" s="229"/>
      <c r="T14" s="229"/>
      <c r="U14" s="229"/>
      <c r="V14" s="233"/>
      <c r="W14" s="236">
        <v>990</v>
      </c>
      <c r="X14" s="229"/>
      <c r="Y14" s="229"/>
      <c r="Z14" s="229"/>
      <c r="AA14" s="349"/>
      <c r="AB14" s="236">
        <v>200</v>
      </c>
      <c r="AC14" s="229"/>
      <c r="AD14" s="229"/>
      <c r="AE14" s="229"/>
      <c r="AF14" s="233"/>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7.0320999999999998</v>
      </c>
      <c r="F15" s="230" t="s">
        <v>22</v>
      </c>
      <c r="G15" s="231" t="s">
        <v>22</v>
      </c>
      <c r="H15" s="237">
        <v>11.9</v>
      </c>
      <c r="I15" s="229"/>
      <c r="J15" s="229"/>
      <c r="K15" s="229"/>
      <c r="L15" s="233"/>
      <c r="M15" s="234">
        <v>5.23</v>
      </c>
      <c r="N15" s="229"/>
      <c r="O15" s="229"/>
      <c r="P15" s="229"/>
      <c r="Q15" s="233"/>
      <c r="R15" s="234">
        <v>7.56</v>
      </c>
      <c r="S15" s="229"/>
      <c r="T15" s="229"/>
      <c r="U15" s="229" t="s">
        <v>233</v>
      </c>
      <c r="V15" s="233"/>
      <c r="W15" s="237">
        <v>16</v>
      </c>
      <c r="X15" s="229"/>
      <c r="Y15" s="229"/>
      <c r="Z15" s="229" t="s">
        <v>15</v>
      </c>
      <c r="AA15" s="349"/>
      <c r="AB15" s="234">
        <v>7.33</v>
      </c>
      <c r="AC15" s="229"/>
      <c r="AD15" s="229"/>
      <c r="AE15" s="229" t="s">
        <v>233</v>
      </c>
      <c r="AF15" s="233"/>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31.852599999999999</v>
      </c>
      <c r="F16" s="239">
        <v>10</v>
      </c>
      <c r="G16" s="240">
        <v>10</v>
      </c>
      <c r="H16" s="232">
        <v>9.6000000000000002E-2</v>
      </c>
      <c r="I16" s="229"/>
      <c r="J16" s="229"/>
      <c r="K16" s="229"/>
      <c r="L16" s="233"/>
      <c r="M16" s="234">
        <v>0.01</v>
      </c>
      <c r="N16" s="229" t="s">
        <v>25</v>
      </c>
      <c r="O16" s="229"/>
      <c r="P16" s="229"/>
      <c r="Q16" s="233"/>
      <c r="R16" s="234">
        <v>0.01</v>
      </c>
      <c r="S16" s="229" t="s">
        <v>25</v>
      </c>
      <c r="T16" s="229"/>
      <c r="U16" s="229"/>
      <c r="V16" s="233"/>
      <c r="W16" s="234">
        <v>0.01</v>
      </c>
      <c r="X16" s="229" t="s">
        <v>25</v>
      </c>
      <c r="Y16" s="229"/>
      <c r="Z16" s="229"/>
      <c r="AA16" s="349"/>
      <c r="AB16" s="234">
        <v>0.88</v>
      </c>
      <c r="AC16" s="229"/>
      <c r="AD16" s="229"/>
      <c r="AE16" s="229"/>
      <c r="AF16" s="233"/>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232">
        <v>3.0000000000000001E-3</v>
      </c>
      <c r="I17" s="229"/>
      <c r="J17" s="229"/>
      <c r="K17" s="229"/>
      <c r="L17" s="233"/>
      <c r="M17" s="232">
        <v>2E-3</v>
      </c>
      <c r="N17" s="229"/>
      <c r="O17" s="229"/>
      <c r="P17" s="229"/>
      <c r="Q17" s="233"/>
      <c r="R17" s="232">
        <v>1E-3</v>
      </c>
      <c r="S17" s="229"/>
      <c r="T17" s="229"/>
      <c r="U17" s="229" t="s">
        <v>15</v>
      </c>
      <c r="V17" s="233"/>
      <c r="W17" s="232">
        <v>2E-3</v>
      </c>
      <c r="X17" s="229"/>
      <c r="Y17" s="229"/>
      <c r="Z17" s="229"/>
      <c r="AA17" s="349"/>
      <c r="AB17" s="232">
        <v>2E-3</v>
      </c>
      <c r="AC17" s="229"/>
      <c r="AD17" s="229"/>
      <c r="AE17" s="229"/>
      <c r="AF17" s="233"/>
      <c r="AG17" s="351"/>
      <c r="AH17" s="298"/>
      <c r="AI17" s="298"/>
      <c r="AJ17" s="298"/>
      <c r="AK17" s="299"/>
      <c r="AL17" s="301"/>
      <c r="AM17" s="298"/>
      <c r="AN17" s="298"/>
      <c r="AO17" s="298"/>
      <c r="AP17" s="299"/>
      <c r="AU17" s="33" t="s">
        <v>34</v>
      </c>
    </row>
    <row r="18" spans="1:47" s="214" customFormat="1" x14ac:dyDescent="0.25">
      <c r="A18" s="228" t="s">
        <v>35</v>
      </c>
      <c r="B18" s="222" t="s">
        <v>24</v>
      </c>
      <c r="C18" s="229"/>
      <c r="D18" s="229"/>
      <c r="E18" s="325" t="s">
        <v>218</v>
      </c>
      <c r="F18" s="239" t="s">
        <v>37</v>
      </c>
      <c r="G18" s="240" t="s">
        <v>37</v>
      </c>
      <c r="H18" s="234">
        <v>6.92</v>
      </c>
      <c r="I18" s="229"/>
      <c r="J18" s="229"/>
      <c r="K18" s="229"/>
      <c r="L18" s="233"/>
      <c r="M18" s="234">
        <v>6.36</v>
      </c>
      <c r="N18" s="229"/>
      <c r="O18" s="229"/>
      <c r="P18" s="229" t="s">
        <v>15</v>
      </c>
      <c r="Q18" s="233"/>
      <c r="R18" s="234">
        <v>6.43</v>
      </c>
      <c r="S18" s="229"/>
      <c r="T18" s="229"/>
      <c r="U18" s="229"/>
      <c r="V18" s="233"/>
      <c r="W18" s="234">
        <v>6.47</v>
      </c>
      <c r="X18" s="229"/>
      <c r="Y18" s="229"/>
      <c r="Z18" s="229"/>
      <c r="AA18" s="349"/>
      <c r="AB18" s="234">
        <v>6.2</v>
      </c>
      <c r="AC18" s="229"/>
      <c r="AD18" s="229"/>
      <c r="AE18" s="229"/>
      <c r="AF18" s="233"/>
      <c r="AG18" s="353"/>
      <c r="AH18" s="298"/>
      <c r="AI18" s="298"/>
      <c r="AJ18" s="298"/>
      <c r="AK18" s="299"/>
      <c r="AL18" s="300"/>
      <c r="AM18" s="298"/>
      <c r="AN18" s="298"/>
      <c r="AO18" s="298"/>
      <c r="AP18" s="299"/>
      <c r="AQ18" s="340">
        <v>6.5</v>
      </c>
      <c r="AR18" s="341">
        <v>8.5</v>
      </c>
      <c r="AS18" s="341">
        <v>4.9000000000000004</v>
      </c>
      <c r="AT18" s="340">
        <v>7.4</v>
      </c>
      <c r="AU18" s="33" t="s">
        <v>35</v>
      </c>
    </row>
    <row r="19" spans="1:47" s="214" customFormat="1" x14ac:dyDescent="0.25">
      <c r="A19" s="228" t="s">
        <v>38</v>
      </c>
      <c r="B19" s="222" t="s">
        <v>24</v>
      </c>
      <c r="C19" s="229"/>
      <c r="D19" s="229"/>
      <c r="E19" s="325">
        <v>4.9400000000000004</v>
      </c>
      <c r="F19" s="230" t="s">
        <v>22</v>
      </c>
      <c r="G19" s="231" t="s">
        <v>22</v>
      </c>
      <c r="H19" s="234">
        <v>1.06</v>
      </c>
      <c r="I19" s="229"/>
      <c r="J19" s="229"/>
      <c r="K19" s="229"/>
      <c r="L19" s="233"/>
      <c r="M19" s="234">
        <v>2.2799999999999998</v>
      </c>
      <c r="N19" s="229"/>
      <c r="O19" s="229"/>
      <c r="P19" s="229"/>
      <c r="Q19" s="233"/>
      <c r="R19" s="234">
        <v>4.07</v>
      </c>
      <c r="S19" s="229"/>
      <c r="T19" s="229"/>
      <c r="U19" s="229"/>
      <c r="V19" s="233"/>
      <c r="W19" s="237">
        <v>44</v>
      </c>
      <c r="X19" s="229"/>
      <c r="Y19" s="229"/>
      <c r="Z19" s="229"/>
      <c r="AA19" s="349"/>
      <c r="AB19" s="234">
        <v>0.91</v>
      </c>
      <c r="AC19" s="229"/>
      <c r="AD19" s="229"/>
      <c r="AE19" s="229"/>
      <c r="AF19" s="233"/>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53.875500000000002</v>
      </c>
      <c r="F20" s="230" t="s">
        <v>22</v>
      </c>
      <c r="G20" s="240">
        <v>20</v>
      </c>
      <c r="H20" s="234">
        <v>7.55</v>
      </c>
      <c r="I20" s="229"/>
      <c r="J20" s="229"/>
      <c r="K20" s="229"/>
      <c r="L20" s="233"/>
      <c r="M20" s="234">
        <v>4.72</v>
      </c>
      <c r="N20" s="229"/>
      <c r="O20" s="229"/>
      <c r="P20" s="229"/>
      <c r="Q20" s="233"/>
      <c r="R20" s="234">
        <v>4.57</v>
      </c>
      <c r="S20" s="229"/>
      <c r="T20" s="229"/>
      <c r="U20" s="229"/>
      <c r="V20" s="233"/>
      <c r="W20" s="237">
        <v>22.8</v>
      </c>
      <c r="X20" s="229"/>
      <c r="Y20" s="229"/>
      <c r="Z20" s="229"/>
      <c r="AA20" s="349"/>
      <c r="AB20" s="237">
        <v>7.1</v>
      </c>
      <c r="AC20" s="229"/>
      <c r="AD20" s="229"/>
      <c r="AE20" s="229"/>
      <c r="AF20" s="233"/>
      <c r="AG20" s="352"/>
      <c r="AH20" s="298"/>
      <c r="AI20" s="298"/>
      <c r="AJ20" s="298"/>
      <c r="AK20" s="299"/>
      <c r="AL20" s="300"/>
      <c r="AM20" s="298"/>
      <c r="AN20" s="298"/>
      <c r="AO20" s="298"/>
      <c r="AP20" s="299"/>
      <c r="AU20" s="33" t="s">
        <v>39</v>
      </c>
    </row>
    <row r="21" spans="1:47" s="214" customFormat="1" x14ac:dyDescent="0.25">
      <c r="A21" s="228" t="s">
        <v>40</v>
      </c>
      <c r="B21" s="222" t="s">
        <v>21</v>
      </c>
      <c r="C21" s="229"/>
      <c r="D21" s="229"/>
      <c r="E21" s="325">
        <v>35.982100000000003</v>
      </c>
      <c r="F21" s="239">
        <v>250</v>
      </c>
      <c r="G21" s="240">
        <v>250</v>
      </c>
      <c r="H21" s="237">
        <v>9</v>
      </c>
      <c r="I21" s="229"/>
      <c r="J21" s="229"/>
      <c r="K21" s="229"/>
      <c r="L21" s="233"/>
      <c r="M21" s="237">
        <v>11</v>
      </c>
      <c r="N21" s="229"/>
      <c r="O21" s="229"/>
      <c r="P21" s="229"/>
      <c r="Q21" s="233"/>
      <c r="R21" s="237">
        <v>8.3000000000000007</v>
      </c>
      <c r="S21" s="229"/>
      <c r="T21" s="229"/>
      <c r="U21" s="229"/>
      <c r="V21" s="233"/>
      <c r="W21" s="237">
        <v>2.7</v>
      </c>
      <c r="X21" s="229"/>
      <c r="Y21" s="229"/>
      <c r="Z21" s="229"/>
      <c r="AA21" s="349"/>
      <c r="AB21" s="237">
        <v>11.2</v>
      </c>
      <c r="AC21" s="229"/>
      <c r="AD21" s="229"/>
      <c r="AE21" s="229"/>
      <c r="AF21" s="233"/>
      <c r="AG21" s="353"/>
      <c r="AH21" s="298"/>
      <c r="AI21" s="298"/>
      <c r="AJ21" s="298"/>
      <c r="AK21" s="299"/>
      <c r="AL21" s="312"/>
      <c r="AM21" s="298"/>
      <c r="AN21" s="298"/>
      <c r="AO21" s="298"/>
      <c r="AP21" s="299"/>
      <c r="AU21" s="33" t="s">
        <v>40</v>
      </c>
    </row>
    <row r="22" spans="1:47" s="214" customFormat="1" x14ac:dyDescent="0.25">
      <c r="A22" s="228" t="s">
        <v>41</v>
      </c>
      <c r="B22" s="222" t="s">
        <v>30</v>
      </c>
      <c r="C22" s="229"/>
      <c r="D22" s="229"/>
      <c r="E22" s="330">
        <v>338.9264</v>
      </c>
      <c r="F22" s="242">
        <v>500</v>
      </c>
      <c r="G22" s="231">
        <v>500</v>
      </c>
      <c r="H22" s="236">
        <v>140</v>
      </c>
      <c r="I22" s="229"/>
      <c r="J22" s="229"/>
      <c r="K22" s="229"/>
      <c r="L22" s="233"/>
      <c r="M22" s="236">
        <v>110</v>
      </c>
      <c r="N22" s="229"/>
      <c r="O22" s="229"/>
      <c r="P22" s="229"/>
      <c r="Q22" s="233"/>
      <c r="R22" s="236">
        <v>150</v>
      </c>
      <c r="S22" s="229"/>
      <c r="T22" s="229"/>
      <c r="U22" s="229"/>
      <c r="V22" s="233"/>
      <c r="W22" s="236">
        <v>410</v>
      </c>
      <c r="X22" s="229"/>
      <c r="Y22" s="229"/>
      <c r="Z22" s="229"/>
      <c r="AA22" s="349"/>
      <c r="AB22" s="236">
        <v>110</v>
      </c>
      <c r="AC22" s="229"/>
      <c r="AD22" s="229"/>
      <c r="AE22" s="229"/>
      <c r="AF22" s="233"/>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338">
        <v>0.63</v>
      </c>
      <c r="I23" s="244"/>
      <c r="J23" s="244"/>
      <c r="K23" s="244"/>
      <c r="L23" s="248"/>
      <c r="M23" s="247">
        <v>4.9000000000000004</v>
      </c>
      <c r="N23" s="244"/>
      <c r="O23" s="244"/>
      <c r="P23" s="244"/>
      <c r="Q23" s="248"/>
      <c r="R23" s="249">
        <v>11</v>
      </c>
      <c r="S23" s="244"/>
      <c r="T23" s="244"/>
      <c r="U23" s="244"/>
      <c r="V23" s="248"/>
      <c r="W23" s="247">
        <v>8.8000000000000007</v>
      </c>
      <c r="X23" s="244"/>
      <c r="Y23" s="244"/>
      <c r="Z23" s="244"/>
      <c r="AA23" s="350"/>
      <c r="AB23" s="342">
        <v>1.3</v>
      </c>
      <c r="AC23" s="263"/>
      <c r="AD23" s="263"/>
      <c r="AE23" s="263"/>
      <c r="AF23" s="264"/>
      <c r="AG23" s="354"/>
      <c r="AH23" s="303"/>
      <c r="AI23" s="303"/>
      <c r="AJ23" s="303"/>
      <c r="AK23" s="304"/>
      <c r="AL23" s="315"/>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19">
        <v>2.9999999999999997E-4</v>
      </c>
      <c r="I25" s="251" t="s">
        <v>25</v>
      </c>
      <c r="J25" s="251"/>
      <c r="K25" s="251"/>
      <c r="L25" s="252"/>
      <c r="M25" s="253">
        <v>2.9999999999999997E-4</v>
      </c>
      <c r="N25" s="223" t="s">
        <v>25</v>
      </c>
      <c r="O25" s="223"/>
      <c r="P25" s="223"/>
      <c r="Q25" s="227"/>
      <c r="R25" s="253">
        <v>2.9999999999999997E-4</v>
      </c>
      <c r="S25" s="223" t="s">
        <v>25</v>
      </c>
      <c r="T25" s="223"/>
      <c r="U25" s="223"/>
      <c r="V25" s="227"/>
      <c r="W25" s="253">
        <v>2.9999999999999997E-4</v>
      </c>
      <c r="X25" s="223" t="s">
        <v>25</v>
      </c>
      <c r="Y25" s="223"/>
      <c r="Z25" s="223"/>
      <c r="AA25" s="227"/>
      <c r="AB25" s="253">
        <v>2.9999999999999997E-4</v>
      </c>
      <c r="AC25" s="223" t="s">
        <v>25</v>
      </c>
      <c r="AD25" s="223"/>
      <c r="AE25" s="223"/>
      <c r="AF25" s="227"/>
      <c r="AG25" s="504" t="s">
        <v>205</v>
      </c>
      <c r="AH25" s="505"/>
      <c r="AI25" s="505"/>
      <c r="AJ25" s="505"/>
      <c r="AK25" s="506"/>
      <c r="AL25" s="507" t="s">
        <v>238</v>
      </c>
      <c r="AM25" s="508"/>
      <c r="AN25" s="508"/>
      <c r="AO25" s="508"/>
      <c r="AP25" s="509"/>
      <c r="AU25" s="72" t="s">
        <v>45</v>
      </c>
    </row>
    <row r="26" spans="1:47" s="214" customFormat="1" x14ac:dyDescent="0.25">
      <c r="A26" s="228" t="s">
        <v>46</v>
      </c>
      <c r="B26" s="222" t="s">
        <v>24</v>
      </c>
      <c r="C26" s="229"/>
      <c r="D26" s="229"/>
      <c r="E26" s="325">
        <v>1E-3</v>
      </c>
      <c r="F26" s="239">
        <v>0.01</v>
      </c>
      <c r="G26" s="231">
        <v>5.0000000000000002E-5</v>
      </c>
      <c r="H26" s="254">
        <v>5.3600000000000002E-4</v>
      </c>
      <c r="I26" s="229"/>
      <c r="J26" s="229"/>
      <c r="K26" s="229"/>
      <c r="L26" s="233"/>
      <c r="M26" s="255">
        <v>6.1799999999999997E-3</v>
      </c>
      <c r="N26" s="229"/>
      <c r="O26" s="229"/>
      <c r="P26" s="229"/>
      <c r="Q26" s="233"/>
      <c r="R26" s="259">
        <v>2E-3</v>
      </c>
      <c r="S26" s="229"/>
      <c r="T26" s="229"/>
      <c r="U26" s="229"/>
      <c r="V26" s="233"/>
      <c r="W26" s="259">
        <v>2.3E-2</v>
      </c>
      <c r="X26" s="229"/>
      <c r="Y26" s="229"/>
      <c r="Z26" s="229" t="s">
        <v>233</v>
      </c>
      <c r="AA26" s="233"/>
      <c r="AB26" s="256">
        <v>1.21E-4</v>
      </c>
      <c r="AC26" s="229"/>
      <c r="AD26" s="229"/>
      <c r="AE26" s="229" t="s">
        <v>15</v>
      </c>
      <c r="AF26" s="233"/>
      <c r="AG26" s="305"/>
      <c r="AH26" s="298"/>
      <c r="AI26" s="298"/>
      <c r="AJ26" s="298"/>
      <c r="AK26" s="299"/>
      <c r="AL26" s="510"/>
      <c r="AM26" s="511"/>
      <c r="AN26" s="511"/>
      <c r="AO26" s="511"/>
      <c r="AP26" s="512"/>
      <c r="AU26" s="77" t="s">
        <v>46</v>
      </c>
    </row>
    <row r="27" spans="1:47" s="214" customFormat="1" x14ac:dyDescent="0.25">
      <c r="A27" s="228" t="s">
        <v>47</v>
      </c>
      <c r="B27" s="222" t="s">
        <v>24</v>
      </c>
      <c r="C27" s="229"/>
      <c r="D27" s="229"/>
      <c r="E27" s="325">
        <v>5.3100000000000001E-2</v>
      </c>
      <c r="F27" s="239">
        <v>2</v>
      </c>
      <c r="G27" s="231">
        <v>1</v>
      </c>
      <c r="H27" s="257">
        <v>6.7000000000000002E-3</v>
      </c>
      <c r="I27" s="229"/>
      <c r="J27" s="229"/>
      <c r="K27" s="229"/>
      <c r="L27" s="233"/>
      <c r="M27" s="258">
        <v>1.4800000000000001E-2</v>
      </c>
      <c r="N27" s="229"/>
      <c r="O27" s="229"/>
      <c r="P27" s="229"/>
      <c r="Q27" s="233"/>
      <c r="R27" s="258">
        <v>2.3300000000000001E-2</v>
      </c>
      <c r="S27" s="229"/>
      <c r="T27" s="229"/>
      <c r="U27" s="229"/>
      <c r="V27" s="233"/>
      <c r="W27" s="260">
        <v>0.87</v>
      </c>
      <c r="X27" s="229"/>
      <c r="Y27" s="229"/>
      <c r="Z27" s="229" t="s">
        <v>233</v>
      </c>
      <c r="AA27" s="233"/>
      <c r="AB27" s="232">
        <v>8.0000000000000002E-3</v>
      </c>
      <c r="AC27" s="229"/>
      <c r="AD27" s="229"/>
      <c r="AE27" s="229"/>
      <c r="AF27" s="233"/>
      <c r="AG27" s="306"/>
      <c r="AH27" s="298"/>
      <c r="AI27" s="298"/>
      <c r="AJ27" s="298"/>
      <c r="AK27" s="299"/>
      <c r="AL27" s="306"/>
      <c r="AM27" s="298"/>
      <c r="AN27" s="298"/>
      <c r="AO27" s="298"/>
      <c r="AP27" s="299"/>
      <c r="AU27" s="77" t="s">
        <v>47</v>
      </c>
    </row>
    <row r="28" spans="1:47" s="214" customFormat="1" x14ac:dyDescent="0.25">
      <c r="A28" s="228" t="s">
        <v>48</v>
      </c>
      <c r="B28" s="222" t="s">
        <v>24</v>
      </c>
      <c r="C28" s="229"/>
      <c r="D28" s="229"/>
      <c r="E28" s="325">
        <v>4.1000000000000003E-3</v>
      </c>
      <c r="F28" s="239">
        <v>4.0000000000000001E-3</v>
      </c>
      <c r="G28" s="231">
        <v>4.0000000000000001E-3</v>
      </c>
      <c r="H28" s="257">
        <v>5.0000000000000001E-4</v>
      </c>
      <c r="I28" s="229" t="s">
        <v>25</v>
      </c>
      <c r="J28" s="229"/>
      <c r="K28" s="229"/>
      <c r="L28" s="233"/>
      <c r="M28" s="258">
        <v>5.0000000000000001E-4</v>
      </c>
      <c r="N28" s="223" t="s">
        <v>25</v>
      </c>
      <c r="O28" s="229"/>
      <c r="P28" s="229"/>
      <c r="Q28" s="233"/>
      <c r="R28" s="258">
        <v>5.0000000000000001E-4</v>
      </c>
      <c r="S28" s="223" t="s">
        <v>25</v>
      </c>
      <c r="T28" s="229"/>
      <c r="U28" s="229"/>
      <c r="V28" s="233"/>
      <c r="W28" s="258">
        <v>5.0000000000000001E-4</v>
      </c>
      <c r="X28" s="223" t="s">
        <v>25</v>
      </c>
      <c r="Y28" s="229"/>
      <c r="Z28" s="229"/>
      <c r="AA28" s="233"/>
      <c r="AB28" s="257">
        <v>5.0000000000000001E-4</v>
      </c>
      <c r="AC28" s="229" t="s">
        <v>25</v>
      </c>
      <c r="AD28" s="229"/>
      <c r="AE28" s="229"/>
      <c r="AF28" s="233"/>
      <c r="AG28" s="306"/>
      <c r="AH28" s="298"/>
      <c r="AI28" s="298"/>
      <c r="AJ28" s="298"/>
      <c r="AK28" s="299"/>
      <c r="AL28" s="306"/>
      <c r="AM28" s="298"/>
      <c r="AN28" s="298"/>
      <c r="AO28" s="298"/>
      <c r="AP28" s="299"/>
      <c r="AU28" s="77" t="s">
        <v>48</v>
      </c>
    </row>
    <row r="29" spans="1:47" s="214" customFormat="1" x14ac:dyDescent="0.25">
      <c r="A29" s="228" t="s">
        <v>49</v>
      </c>
      <c r="B29" s="222" t="s">
        <v>24</v>
      </c>
      <c r="C29" s="229"/>
      <c r="D29" s="229"/>
      <c r="E29" s="325">
        <v>5.0000000000000001E-4</v>
      </c>
      <c r="F29" s="230">
        <v>5.0000000000000001E-3</v>
      </c>
      <c r="G29" s="231">
        <v>5.0000000000000001E-3</v>
      </c>
      <c r="H29" s="261">
        <v>5.0000000000000002E-5</v>
      </c>
      <c r="I29" s="229" t="s">
        <v>25</v>
      </c>
      <c r="J29" s="229"/>
      <c r="K29" s="229"/>
      <c r="L29" s="233"/>
      <c r="M29" s="255">
        <v>5.0000000000000002E-5</v>
      </c>
      <c r="N29" s="223" t="s">
        <v>25</v>
      </c>
      <c r="O29" s="229"/>
      <c r="P29" s="229"/>
      <c r="Q29" s="233"/>
      <c r="R29" s="255">
        <v>5.0000000000000002E-5</v>
      </c>
      <c r="S29" s="223" t="s">
        <v>25</v>
      </c>
      <c r="T29" s="229"/>
      <c r="U29" s="229"/>
      <c r="V29" s="233"/>
      <c r="W29" s="255">
        <v>5.0000000000000002E-5</v>
      </c>
      <c r="X29" s="223" t="s">
        <v>25</v>
      </c>
      <c r="Y29" s="229"/>
      <c r="Z29" s="229"/>
      <c r="AA29" s="233"/>
      <c r="AB29" s="261">
        <v>5.0000000000000002E-5</v>
      </c>
      <c r="AC29" s="229" t="s">
        <v>25</v>
      </c>
      <c r="AD29" s="229"/>
      <c r="AE29" s="229"/>
      <c r="AF29" s="233"/>
      <c r="AG29" s="307"/>
      <c r="AH29" s="298"/>
      <c r="AI29" s="298"/>
      <c r="AJ29" s="298"/>
      <c r="AK29" s="299"/>
      <c r="AL29" s="305"/>
      <c r="AM29" s="298"/>
      <c r="AN29" s="298"/>
      <c r="AO29" s="298"/>
      <c r="AP29" s="299"/>
      <c r="AU29" s="77" t="s">
        <v>49</v>
      </c>
    </row>
    <row r="30" spans="1:47" s="214" customFormat="1" x14ac:dyDescent="0.25">
      <c r="A30" s="228" t="s">
        <v>50</v>
      </c>
      <c r="B30" s="222" t="s">
        <v>24</v>
      </c>
      <c r="C30" s="229"/>
      <c r="D30" s="229"/>
      <c r="E30" s="325">
        <v>4.3E-3</v>
      </c>
      <c r="F30" s="239">
        <v>0.1</v>
      </c>
      <c r="G30" s="345">
        <v>0.05</v>
      </c>
      <c r="H30" s="259">
        <v>5.0000000000000001E-3</v>
      </c>
      <c r="I30" s="229" t="s">
        <v>25</v>
      </c>
      <c r="J30" s="229"/>
      <c r="K30" s="229"/>
      <c r="L30" s="233"/>
      <c r="M30" s="259">
        <v>5.0000000000000001E-3</v>
      </c>
      <c r="N30" s="223" t="s">
        <v>25</v>
      </c>
      <c r="O30" s="229"/>
      <c r="P30" s="229"/>
      <c r="Q30" s="233"/>
      <c r="R30" s="259">
        <v>5.0000000000000001E-3</v>
      </c>
      <c r="S30" s="223" t="s">
        <v>25</v>
      </c>
      <c r="T30" s="229"/>
      <c r="U30" s="229"/>
      <c r="V30" s="233"/>
      <c r="W30" s="259">
        <v>5.0000000000000001E-3</v>
      </c>
      <c r="X30" s="229" t="s">
        <v>25</v>
      </c>
      <c r="Y30" s="229"/>
      <c r="Z30" s="229"/>
      <c r="AA30" s="233"/>
      <c r="AB30" s="232">
        <v>5.0000000000000001E-3</v>
      </c>
      <c r="AC30" s="229" t="s">
        <v>25</v>
      </c>
      <c r="AD30" s="229"/>
      <c r="AE30" s="229"/>
      <c r="AF30" s="233"/>
      <c r="AG30" s="301"/>
      <c r="AH30" s="298"/>
      <c r="AI30" s="298"/>
      <c r="AJ30" s="298"/>
      <c r="AK30" s="299"/>
      <c r="AL30" s="301"/>
      <c r="AM30" s="298"/>
      <c r="AN30" s="298"/>
      <c r="AO30" s="298"/>
      <c r="AP30" s="299"/>
      <c r="AU30" s="77" t="s">
        <v>50</v>
      </c>
    </row>
    <row r="31" spans="1:47" s="214" customFormat="1" x14ac:dyDescent="0.25">
      <c r="A31" s="228" t="s">
        <v>51</v>
      </c>
      <c r="B31" s="222" t="s">
        <v>24</v>
      </c>
      <c r="C31" s="229"/>
      <c r="D31" s="229"/>
      <c r="E31" s="325">
        <v>6.0000000000000001E-3</v>
      </c>
      <c r="F31" s="239" t="s">
        <v>22</v>
      </c>
      <c r="G31" s="231" t="s">
        <v>22</v>
      </c>
      <c r="H31" s="232">
        <v>5.0000000000000001E-3</v>
      </c>
      <c r="I31" s="229" t="s">
        <v>25</v>
      </c>
      <c r="J31" s="229"/>
      <c r="K31" s="229"/>
      <c r="L31" s="233"/>
      <c r="M31" s="259">
        <v>5.0000000000000001E-3</v>
      </c>
      <c r="N31" s="223" t="s">
        <v>25</v>
      </c>
      <c r="O31" s="229"/>
      <c r="P31" s="229"/>
      <c r="Q31" s="233"/>
      <c r="R31" s="259">
        <v>5.0000000000000001E-3</v>
      </c>
      <c r="S31" s="229" t="s">
        <v>25</v>
      </c>
      <c r="T31" s="229"/>
      <c r="U31" s="229"/>
      <c r="V31" s="233"/>
      <c r="W31" s="259">
        <v>5.0000000000000001E-3</v>
      </c>
      <c r="X31" s="223" t="s">
        <v>25</v>
      </c>
      <c r="Y31" s="229"/>
      <c r="Z31" s="229"/>
      <c r="AA31" s="233"/>
      <c r="AB31" s="232">
        <v>5.0000000000000001E-3</v>
      </c>
      <c r="AC31" s="229" t="s">
        <v>25</v>
      </c>
      <c r="AD31" s="229"/>
      <c r="AE31" s="229"/>
      <c r="AF31" s="233"/>
      <c r="AG31" s="301"/>
      <c r="AH31" s="298"/>
      <c r="AI31" s="298"/>
      <c r="AJ31" s="298"/>
      <c r="AK31" s="299"/>
      <c r="AL31" s="301"/>
      <c r="AM31" s="298"/>
      <c r="AN31" s="298"/>
      <c r="AO31" s="298"/>
      <c r="AP31" s="299"/>
      <c r="AU31" s="77" t="s">
        <v>51</v>
      </c>
    </row>
    <row r="32" spans="1:47" s="214" customFormat="1" x14ac:dyDescent="0.25">
      <c r="A32" s="228" t="s">
        <v>52</v>
      </c>
      <c r="B32" s="222" t="s">
        <v>24</v>
      </c>
      <c r="C32" s="229"/>
      <c r="D32" s="229"/>
      <c r="E32" s="325">
        <v>1.9E-2</v>
      </c>
      <c r="F32" s="239">
        <v>1.3</v>
      </c>
      <c r="G32" s="231">
        <v>1</v>
      </c>
      <c r="H32" s="232">
        <v>8.0000000000000002E-3</v>
      </c>
      <c r="I32" s="229"/>
      <c r="J32" s="229"/>
      <c r="K32" s="229"/>
      <c r="L32" s="233"/>
      <c r="M32" s="259">
        <v>6.0000000000000001E-3</v>
      </c>
      <c r="N32" s="229"/>
      <c r="O32" s="229"/>
      <c r="P32" s="229"/>
      <c r="Q32" s="233"/>
      <c r="R32" s="260">
        <v>0.01</v>
      </c>
      <c r="S32" s="229"/>
      <c r="T32" s="229"/>
      <c r="U32" s="229"/>
      <c r="V32" s="233"/>
      <c r="W32" s="259">
        <v>8.9999999999999993E-3</v>
      </c>
      <c r="X32" s="223"/>
      <c r="Y32" s="229"/>
      <c r="Z32" s="229"/>
      <c r="AA32" s="233"/>
      <c r="AB32" s="232">
        <v>5.0000000000000001E-3</v>
      </c>
      <c r="AC32" s="229" t="s">
        <v>25</v>
      </c>
      <c r="AD32" s="229"/>
      <c r="AE32" s="229"/>
      <c r="AF32" s="233"/>
      <c r="AG32" s="301"/>
      <c r="AH32" s="298"/>
      <c r="AI32" s="298"/>
      <c r="AJ32" s="298"/>
      <c r="AK32" s="299"/>
      <c r="AL32" s="301"/>
      <c r="AM32" s="298"/>
      <c r="AN32" s="298"/>
      <c r="AO32" s="298"/>
      <c r="AP32" s="299"/>
      <c r="AU32" s="77" t="s">
        <v>52</v>
      </c>
    </row>
    <row r="33" spans="1:47" s="214" customFormat="1" x14ac:dyDescent="0.25">
      <c r="A33" s="228" t="s">
        <v>53</v>
      </c>
      <c r="B33" s="222" t="s">
        <v>24</v>
      </c>
      <c r="C33" s="229"/>
      <c r="D33" s="229"/>
      <c r="E33" s="325">
        <v>0.28399999999999997</v>
      </c>
      <c r="F33" s="239">
        <v>0.3</v>
      </c>
      <c r="G33" s="231">
        <v>0.3</v>
      </c>
      <c r="H33" s="234">
        <v>0.01</v>
      </c>
      <c r="I33" s="229" t="s">
        <v>25</v>
      </c>
      <c r="J33" s="229"/>
      <c r="K33" s="229"/>
      <c r="L33" s="233"/>
      <c r="M33" s="260">
        <v>4.63</v>
      </c>
      <c r="N33" s="229"/>
      <c r="O33" s="229"/>
      <c r="P33" s="229" t="s">
        <v>233</v>
      </c>
      <c r="Q33" s="233"/>
      <c r="R33" s="259">
        <v>0.26400000000000001</v>
      </c>
      <c r="S33" s="229"/>
      <c r="T33" s="229"/>
      <c r="U33" s="229" t="s">
        <v>233</v>
      </c>
      <c r="V33" s="233"/>
      <c r="W33" s="296">
        <v>11.5</v>
      </c>
      <c r="X33" s="229"/>
      <c r="Y33" s="229"/>
      <c r="Z33" s="229" t="s">
        <v>233</v>
      </c>
      <c r="AA33" s="233"/>
      <c r="AB33" s="234">
        <v>0.01</v>
      </c>
      <c r="AC33" s="229"/>
      <c r="AD33" s="229"/>
      <c r="AE33" s="229"/>
      <c r="AF33" s="233"/>
      <c r="AG33" s="301"/>
      <c r="AH33" s="298"/>
      <c r="AI33" s="298"/>
      <c r="AJ33" s="298"/>
      <c r="AK33" s="299"/>
      <c r="AL33" s="301"/>
      <c r="AM33" s="298"/>
      <c r="AN33" s="298"/>
      <c r="AO33" s="298"/>
      <c r="AP33" s="299"/>
      <c r="AU33" s="77" t="s">
        <v>53</v>
      </c>
    </row>
    <row r="34" spans="1:47" s="214" customFormat="1" x14ac:dyDescent="0.25">
      <c r="A34" s="228" t="s">
        <v>54</v>
      </c>
      <c r="B34" s="222" t="s">
        <v>24</v>
      </c>
      <c r="C34" s="229"/>
      <c r="D34" s="229"/>
      <c r="E34" s="325">
        <v>4.7000000000000002E-3</v>
      </c>
      <c r="F34" s="239">
        <v>1.4999999999999999E-2</v>
      </c>
      <c r="G34" s="231">
        <v>0.05</v>
      </c>
      <c r="H34" s="261">
        <v>5.0000000000000002E-5</v>
      </c>
      <c r="I34" s="229" t="s">
        <v>25</v>
      </c>
      <c r="J34" s="229"/>
      <c r="K34" s="229"/>
      <c r="L34" s="233"/>
      <c r="M34" s="255">
        <v>5.0000000000000002E-5</v>
      </c>
      <c r="N34" s="223" t="s">
        <v>25</v>
      </c>
      <c r="O34" s="229"/>
      <c r="P34" s="229"/>
      <c r="Q34" s="233"/>
      <c r="R34" s="255">
        <v>5.0000000000000002E-5</v>
      </c>
      <c r="S34" s="229" t="s">
        <v>25</v>
      </c>
      <c r="T34" s="229"/>
      <c r="U34" s="229"/>
      <c r="V34" s="233"/>
      <c r="W34" s="255">
        <v>5.0000000000000002E-5</v>
      </c>
      <c r="X34" s="223" t="s">
        <v>25</v>
      </c>
      <c r="Y34" s="229"/>
      <c r="Z34" s="229"/>
      <c r="AA34" s="233"/>
      <c r="AB34" s="261">
        <v>5.0000000000000002E-5</v>
      </c>
      <c r="AC34" s="229" t="s">
        <v>25</v>
      </c>
      <c r="AD34" s="229"/>
      <c r="AE34" s="229"/>
      <c r="AF34" s="233"/>
      <c r="AG34" s="305"/>
      <c r="AH34" s="298"/>
      <c r="AI34" s="298"/>
      <c r="AJ34" s="298"/>
      <c r="AK34" s="299"/>
      <c r="AL34" s="305"/>
      <c r="AM34" s="298"/>
      <c r="AN34" s="298"/>
      <c r="AO34" s="298"/>
      <c r="AP34" s="299"/>
      <c r="AU34" s="77" t="s">
        <v>54</v>
      </c>
    </row>
    <row r="35" spans="1:47" s="214" customFormat="1" x14ac:dyDescent="0.25">
      <c r="A35" s="228" t="s">
        <v>55</v>
      </c>
      <c r="B35" s="222" t="s">
        <v>24</v>
      </c>
      <c r="C35" s="229"/>
      <c r="D35" s="229"/>
      <c r="E35" s="325">
        <v>3.6400000000000002E-2</v>
      </c>
      <c r="F35" s="239">
        <v>0.05</v>
      </c>
      <c r="G35" s="231">
        <v>0.05</v>
      </c>
      <c r="H35" s="257">
        <v>7.6700000000000004E-2</v>
      </c>
      <c r="I35" s="229"/>
      <c r="J35" s="229"/>
      <c r="K35" s="229" t="s">
        <v>233</v>
      </c>
      <c r="L35" s="233"/>
      <c r="M35" s="259">
        <v>0.84660000000000002</v>
      </c>
      <c r="N35" s="229"/>
      <c r="O35" s="229"/>
      <c r="P35" s="229"/>
      <c r="Q35" s="233"/>
      <c r="R35" s="258">
        <v>0.43359999999999999</v>
      </c>
      <c r="S35" s="229"/>
      <c r="T35" s="229"/>
      <c r="U35" s="229"/>
      <c r="V35" s="233"/>
      <c r="W35" s="259">
        <v>4.7439999999999998</v>
      </c>
      <c r="X35" s="229"/>
      <c r="Y35" s="229"/>
      <c r="Z35" s="229" t="s">
        <v>15</v>
      </c>
      <c r="AA35" s="233"/>
      <c r="AB35" s="232">
        <v>5.0000000000000001E-3</v>
      </c>
      <c r="AC35" s="229" t="s">
        <v>25</v>
      </c>
      <c r="AD35" s="229"/>
      <c r="AE35" s="229"/>
      <c r="AF35" s="233"/>
      <c r="AG35" s="306"/>
      <c r="AH35" s="298"/>
      <c r="AI35" s="298"/>
      <c r="AJ35" s="298"/>
      <c r="AK35" s="299"/>
      <c r="AL35" s="306"/>
      <c r="AM35" s="298"/>
      <c r="AN35" s="298"/>
      <c r="AO35" s="298"/>
      <c r="AP35" s="299"/>
      <c r="AU35" s="77" t="s">
        <v>55</v>
      </c>
    </row>
    <row r="36" spans="1:47" s="214" customFormat="1" x14ac:dyDescent="0.25">
      <c r="A36" s="228" t="s">
        <v>56</v>
      </c>
      <c r="B36" s="222" t="s">
        <v>24</v>
      </c>
      <c r="C36" s="229"/>
      <c r="D36" s="229"/>
      <c r="E36" s="325">
        <v>1.0999999999999999E-2</v>
      </c>
      <c r="F36" s="239" t="s">
        <v>22</v>
      </c>
      <c r="G36" s="231">
        <v>0.1</v>
      </c>
      <c r="H36" s="232">
        <v>5.0000000000000001E-3</v>
      </c>
      <c r="I36" s="229" t="s">
        <v>25</v>
      </c>
      <c r="J36" s="229"/>
      <c r="K36" s="229"/>
      <c r="L36" s="233"/>
      <c r="M36" s="259">
        <v>5.0000000000000001E-3</v>
      </c>
      <c r="N36" s="223" t="s">
        <v>25</v>
      </c>
      <c r="O36" s="229"/>
      <c r="P36" s="229"/>
      <c r="Q36" s="233"/>
      <c r="R36" s="259">
        <v>5.0000000000000001E-3</v>
      </c>
      <c r="S36" s="223" t="s">
        <v>25</v>
      </c>
      <c r="T36" s="229"/>
      <c r="U36" s="229"/>
      <c r="V36" s="233"/>
      <c r="W36" s="259">
        <v>5.0000000000000001E-3</v>
      </c>
      <c r="X36" s="223" t="s">
        <v>25</v>
      </c>
      <c r="Y36" s="229"/>
      <c r="Z36" s="229"/>
      <c r="AA36" s="233"/>
      <c r="AB36" s="232">
        <v>5.0000000000000001E-3</v>
      </c>
      <c r="AC36" s="229" t="s">
        <v>25</v>
      </c>
      <c r="AD36" s="229"/>
      <c r="AE36" s="229"/>
      <c r="AF36" s="233"/>
      <c r="AG36" s="301"/>
      <c r="AH36" s="298"/>
      <c r="AI36" s="298"/>
      <c r="AJ36" s="298"/>
      <c r="AK36" s="299"/>
      <c r="AL36" s="301"/>
      <c r="AM36" s="298"/>
      <c r="AN36" s="298"/>
      <c r="AO36" s="298"/>
      <c r="AP36" s="299"/>
      <c r="AU36" s="77" t="s">
        <v>56</v>
      </c>
    </row>
    <row r="37" spans="1:47" s="214" customFormat="1" x14ac:dyDescent="0.25">
      <c r="A37" s="228" t="s">
        <v>57</v>
      </c>
      <c r="B37" s="222" t="s">
        <v>24</v>
      </c>
      <c r="C37" s="229"/>
      <c r="D37" s="229"/>
      <c r="E37" s="325">
        <v>1E-3</v>
      </c>
      <c r="F37" s="230">
        <v>0.05</v>
      </c>
      <c r="G37" s="231">
        <v>0.01</v>
      </c>
      <c r="H37" s="257">
        <v>2.9999999999999997E-4</v>
      </c>
      <c r="I37" s="229" t="s">
        <v>25</v>
      </c>
      <c r="J37" s="229"/>
      <c r="K37" s="229"/>
      <c r="L37" s="233"/>
      <c r="M37" s="258">
        <v>2.9999999999999997E-4</v>
      </c>
      <c r="N37" s="223" t="s">
        <v>25</v>
      </c>
      <c r="O37" s="229"/>
      <c r="P37" s="229"/>
      <c r="Q37" s="233"/>
      <c r="R37" s="258">
        <v>2.9999999999999997E-4</v>
      </c>
      <c r="S37" s="229" t="s">
        <v>25</v>
      </c>
      <c r="T37" s="229"/>
      <c r="U37" s="229"/>
      <c r="V37" s="233"/>
      <c r="W37" s="255">
        <v>1.74E-3</v>
      </c>
      <c r="X37" s="229"/>
      <c r="Y37" s="229"/>
      <c r="Z37" s="229"/>
      <c r="AA37" s="233"/>
      <c r="AB37" s="257">
        <v>2.9999999999999997E-4</v>
      </c>
      <c r="AC37" s="229" t="s">
        <v>25</v>
      </c>
      <c r="AD37" s="229"/>
      <c r="AE37" s="229"/>
      <c r="AF37" s="233"/>
      <c r="AG37" s="307"/>
      <c r="AH37" s="298"/>
      <c r="AI37" s="298"/>
      <c r="AJ37" s="298"/>
      <c r="AK37" s="299"/>
      <c r="AL37" s="307"/>
      <c r="AM37" s="298"/>
      <c r="AN37" s="298"/>
      <c r="AO37" s="298"/>
      <c r="AP37" s="299"/>
      <c r="AU37" s="77" t="s">
        <v>57</v>
      </c>
    </row>
    <row r="38" spans="1:47" s="214" customFormat="1" x14ac:dyDescent="0.25">
      <c r="A38" s="228" t="s">
        <v>58</v>
      </c>
      <c r="B38" s="222" t="s">
        <v>24</v>
      </c>
      <c r="C38" s="229"/>
      <c r="D38" s="229"/>
      <c r="E38" s="325">
        <v>8.9999999999999998E-4</v>
      </c>
      <c r="F38" s="239">
        <v>0.1</v>
      </c>
      <c r="G38" s="231">
        <v>0.05</v>
      </c>
      <c r="H38" s="261">
        <v>5.0000000000000002E-5</v>
      </c>
      <c r="I38" s="229" t="s">
        <v>25</v>
      </c>
      <c r="J38" s="229"/>
      <c r="K38" s="229"/>
      <c r="L38" s="233"/>
      <c r="M38" s="255">
        <v>5.0000000000000002E-5</v>
      </c>
      <c r="N38" s="223" t="s">
        <v>25</v>
      </c>
      <c r="O38" s="229"/>
      <c r="P38" s="229"/>
      <c r="Q38" s="233"/>
      <c r="R38" s="255">
        <v>5.0000000000000002E-5</v>
      </c>
      <c r="S38" s="223" t="s">
        <v>25</v>
      </c>
      <c r="T38" s="229"/>
      <c r="U38" s="229"/>
      <c r="V38" s="233"/>
      <c r="W38" s="255">
        <v>5.0000000000000002E-5</v>
      </c>
      <c r="X38" s="223" t="s">
        <v>25</v>
      </c>
      <c r="Y38" s="229"/>
      <c r="Z38" s="229"/>
      <c r="AA38" s="233"/>
      <c r="AB38" s="261">
        <v>5.0000000000000002E-5</v>
      </c>
      <c r="AC38" s="229" t="s">
        <v>25</v>
      </c>
      <c r="AD38" s="229"/>
      <c r="AE38" s="229"/>
      <c r="AF38" s="233"/>
      <c r="AG38" s="307"/>
      <c r="AH38" s="298"/>
      <c r="AI38" s="298"/>
      <c r="AJ38" s="298"/>
      <c r="AK38" s="299"/>
      <c r="AL38" s="307"/>
      <c r="AM38" s="298"/>
      <c r="AN38" s="298"/>
      <c r="AO38" s="298"/>
      <c r="AP38" s="299"/>
      <c r="AU38" s="77" t="s">
        <v>58</v>
      </c>
    </row>
    <row r="39" spans="1:47" s="214" customFormat="1" x14ac:dyDescent="0.25">
      <c r="A39" s="228" t="s">
        <v>59</v>
      </c>
      <c r="B39" s="222" t="s">
        <v>24</v>
      </c>
      <c r="C39" s="229"/>
      <c r="D39" s="229"/>
      <c r="E39" s="325">
        <v>1E-3</v>
      </c>
      <c r="F39" s="239">
        <v>2E-3</v>
      </c>
      <c r="G39" s="231">
        <v>2E-3</v>
      </c>
      <c r="H39" s="261">
        <v>5.0000000000000002E-5</v>
      </c>
      <c r="I39" s="229" t="s">
        <v>25</v>
      </c>
      <c r="J39" s="229"/>
      <c r="K39" s="229"/>
      <c r="L39" s="233"/>
      <c r="M39" s="255">
        <v>5.0000000000000002E-5</v>
      </c>
      <c r="N39" s="223" t="s">
        <v>25</v>
      </c>
      <c r="O39" s="229"/>
      <c r="P39" s="229"/>
      <c r="Q39" s="233"/>
      <c r="R39" s="255">
        <v>5.0000000000000002E-5</v>
      </c>
      <c r="S39" s="223" t="s">
        <v>25</v>
      </c>
      <c r="T39" s="229"/>
      <c r="U39" s="229"/>
      <c r="V39" s="233"/>
      <c r="W39" s="255">
        <v>5.0000000000000002E-5</v>
      </c>
      <c r="X39" s="223" t="s">
        <v>25</v>
      </c>
      <c r="Y39" s="229"/>
      <c r="Z39" s="229"/>
      <c r="AA39" s="233"/>
      <c r="AB39" s="261">
        <v>5.0000000000000002E-5</v>
      </c>
      <c r="AC39" s="229" t="s">
        <v>25</v>
      </c>
      <c r="AD39" s="229"/>
      <c r="AE39" s="229"/>
      <c r="AF39" s="233"/>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8.0000000000000002E-3</v>
      </c>
      <c r="F40" s="239" t="s">
        <v>22</v>
      </c>
      <c r="G40" s="231" t="s">
        <v>22</v>
      </c>
      <c r="H40" s="234">
        <v>0.01</v>
      </c>
      <c r="I40" s="229" t="s">
        <v>25</v>
      </c>
      <c r="J40" s="229"/>
      <c r="K40" s="229"/>
      <c r="L40" s="233"/>
      <c r="M40" s="234">
        <v>0.01</v>
      </c>
      <c r="N40" s="223" t="s">
        <v>25</v>
      </c>
      <c r="O40" s="229"/>
      <c r="P40" s="229"/>
      <c r="Q40" s="233"/>
      <c r="R40" s="234">
        <v>0.01</v>
      </c>
      <c r="S40" s="223" t="s">
        <v>25</v>
      </c>
      <c r="T40" s="229"/>
      <c r="U40" s="229"/>
      <c r="V40" s="233"/>
      <c r="W40" s="234">
        <v>0.01</v>
      </c>
      <c r="X40" s="223" t="s">
        <v>25</v>
      </c>
      <c r="Y40" s="229"/>
      <c r="Z40" s="229"/>
      <c r="AA40" s="233"/>
      <c r="AB40" s="234">
        <v>0.01</v>
      </c>
      <c r="AC40" s="229" t="s">
        <v>25</v>
      </c>
      <c r="AD40" s="229"/>
      <c r="AE40" s="229"/>
      <c r="AF40" s="233"/>
      <c r="AG40" s="300"/>
      <c r="AH40" s="298"/>
      <c r="AI40" s="298"/>
      <c r="AJ40" s="298"/>
      <c r="AK40" s="299"/>
      <c r="AL40" s="300"/>
      <c r="AM40" s="298"/>
      <c r="AN40" s="298"/>
      <c r="AO40" s="298"/>
      <c r="AP40" s="299"/>
      <c r="AU40" s="77" t="s">
        <v>60</v>
      </c>
    </row>
    <row r="41" spans="1:47" s="214" customFormat="1" ht="15.75" thickBot="1" x14ac:dyDescent="0.3">
      <c r="A41" s="243" t="s">
        <v>61</v>
      </c>
      <c r="B41" s="222" t="s">
        <v>24</v>
      </c>
      <c r="C41" s="244"/>
      <c r="D41" s="244"/>
      <c r="E41" s="328">
        <v>3.5999999999999997E-2</v>
      </c>
      <c r="F41" s="245">
        <v>5</v>
      </c>
      <c r="G41" s="246">
        <v>5</v>
      </c>
      <c r="H41" s="262">
        <v>5.0000000000000001E-3</v>
      </c>
      <c r="I41" s="263" t="s">
        <v>25</v>
      </c>
      <c r="J41" s="263"/>
      <c r="K41" s="263"/>
      <c r="L41" s="264"/>
      <c r="M41" s="265">
        <v>5.0000000000000001E-3</v>
      </c>
      <c r="N41" s="244" t="s">
        <v>25</v>
      </c>
      <c r="O41" s="244"/>
      <c r="P41" s="244"/>
      <c r="Q41" s="248"/>
      <c r="R41" s="265">
        <v>5.0000000000000001E-3</v>
      </c>
      <c r="S41" s="229" t="s">
        <v>25</v>
      </c>
      <c r="T41" s="244"/>
      <c r="U41" s="244"/>
      <c r="V41" s="248"/>
      <c r="W41" s="265">
        <v>5.0000000000000001E-3</v>
      </c>
      <c r="X41" s="244" t="s">
        <v>25</v>
      </c>
      <c r="Y41" s="244"/>
      <c r="Z41" s="244"/>
      <c r="AA41" s="248"/>
      <c r="AB41" s="262">
        <v>5.0000000000000001E-3</v>
      </c>
      <c r="AC41" s="263" t="s">
        <v>25</v>
      </c>
      <c r="AD41" s="263"/>
      <c r="AE41" s="263"/>
      <c r="AF41" s="26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507" t="s">
        <v>238</v>
      </c>
      <c r="AM43" s="508"/>
      <c r="AN43" s="508"/>
      <c r="AO43" s="508"/>
      <c r="AP43" s="509"/>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510"/>
      <c r="AM44" s="511"/>
      <c r="AN44" s="511"/>
      <c r="AO44" s="511"/>
      <c r="AP44" s="512"/>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309"/>
      <c r="AM45" s="298"/>
      <c r="AN45" s="310"/>
      <c r="AO45" s="310"/>
      <c r="AP45" s="311"/>
      <c r="AR45" s="111" t="s">
        <v>67</v>
      </c>
      <c r="AT45" s="214"/>
    </row>
    <row r="46" spans="1:4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320"/>
      <c r="AM46" s="303"/>
      <c r="AN46" s="316"/>
      <c r="AO46" s="316"/>
      <c r="AP46" s="317"/>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507" t="s">
        <v>238</v>
      </c>
      <c r="AM48" s="508"/>
      <c r="AN48" s="508"/>
      <c r="AO48" s="508"/>
      <c r="AP48" s="509"/>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510"/>
      <c r="AM49" s="511"/>
      <c r="AN49" s="511"/>
      <c r="AO49" s="511"/>
      <c r="AP49" s="512"/>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309"/>
      <c r="AM50" s="298"/>
      <c r="AN50" s="310"/>
      <c r="AO50" s="310"/>
      <c r="AP50" s="311"/>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309"/>
      <c r="AM51" s="298"/>
      <c r="AN51" s="310"/>
      <c r="AO51" s="310"/>
      <c r="AP51" s="311"/>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309"/>
      <c r="AM52" s="298"/>
      <c r="AN52" s="310"/>
      <c r="AO52" s="310"/>
      <c r="AP52" s="311"/>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309"/>
      <c r="AM53" s="298"/>
      <c r="AN53" s="310"/>
      <c r="AO53" s="310"/>
      <c r="AP53" s="311"/>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309"/>
      <c r="AM54" s="298"/>
      <c r="AN54" s="310"/>
      <c r="AO54" s="310"/>
      <c r="AP54" s="311"/>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309"/>
      <c r="AM55" s="298"/>
      <c r="AN55" s="310"/>
      <c r="AO55" s="310"/>
      <c r="AP55" s="311"/>
      <c r="AR55" s="123" t="s">
        <v>76</v>
      </c>
      <c r="AT55" s="214"/>
    </row>
    <row r="56" spans="1:4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309"/>
      <c r="AM56" s="298"/>
      <c r="AN56" s="310"/>
      <c r="AO56" s="310"/>
      <c r="AP56" s="311"/>
      <c r="AR56" s="111" t="s">
        <v>77</v>
      </c>
      <c r="AT56" s="214"/>
    </row>
    <row r="57" spans="1:4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309"/>
      <c r="AM57" s="298"/>
      <c r="AN57" s="310"/>
      <c r="AO57" s="310"/>
      <c r="AP57" s="311"/>
      <c r="AR57" s="111" t="s">
        <v>78</v>
      </c>
      <c r="AT57" s="214"/>
    </row>
    <row r="58" spans="1:4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309"/>
      <c r="AM58" s="298"/>
      <c r="AN58" s="310"/>
      <c r="AO58" s="310"/>
      <c r="AP58" s="311"/>
      <c r="AR58" s="111" t="s">
        <v>79</v>
      </c>
      <c r="AT58" s="214"/>
    </row>
    <row r="59" spans="1:4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356">
        <v>6.4</v>
      </c>
      <c r="X59" s="229"/>
      <c r="Y59" s="267"/>
      <c r="Z59" s="267"/>
      <c r="AA59" s="273"/>
      <c r="AB59" s="271">
        <v>5</v>
      </c>
      <c r="AC59" s="229" t="s">
        <v>25</v>
      </c>
      <c r="AD59" s="267"/>
      <c r="AE59" s="267"/>
      <c r="AF59" s="273"/>
      <c r="AG59" s="309"/>
      <c r="AH59" s="298"/>
      <c r="AI59" s="310"/>
      <c r="AJ59" s="310"/>
      <c r="AK59" s="311"/>
      <c r="AL59" s="309"/>
      <c r="AM59" s="298"/>
      <c r="AN59" s="310"/>
      <c r="AO59" s="310"/>
      <c r="AP59" s="311"/>
      <c r="AR59" s="111" t="s">
        <v>80</v>
      </c>
      <c r="AT59" s="214"/>
    </row>
    <row r="60" spans="1:4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0.06</v>
      </c>
      <c r="S60" s="229"/>
      <c r="T60" s="267"/>
      <c r="U60" s="267"/>
      <c r="V60" s="273"/>
      <c r="W60" s="356">
        <v>0.38</v>
      </c>
      <c r="X60" s="229"/>
      <c r="Y60" s="267"/>
      <c r="Z60" s="267"/>
      <c r="AA60" s="273"/>
      <c r="AB60" s="271">
        <v>0.01</v>
      </c>
      <c r="AC60" s="229" t="s">
        <v>25</v>
      </c>
      <c r="AD60" s="267"/>
      <c r="AE60" s="267"/>
      <c r="AF60" s="273"/>
      <c r="AG60" s="309"/>
      <c r="AH60" s="298"/>
      <c r="AI60" s="310"/>
      <c r="AJ60" s="310"/>
      <c r="AK60" s="311"/>
      <c r="AL60" s="309"/>
      <c r="AM60" s="298"/>
      <c r="AN60" s="310"/>
      <c r="AO60" s="310"/>
      <c r="AP60" s="311"/>
      <c r="AR60" s="123" t="s">
        <v>81</v>
      </c>
      <c r="AT60" s="214"/>
    </row>
    <row r="61" spans="1:4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309"/>
      <c r="AM61" s="298"/>
      <c r="AN61" s="310"/>
      <c r="AO61" s="310"/>
      <c r="AP61" s="311"/>
      <c r="AR61" s="111" t="s">
        <v>82</v>
      </c>
      <c r="AT61" s="214"/>
    </row>
    <row r="62" spans="1:4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309"/>
      <c r="AM62" s="298"/>
      <c r="AN62" s="310"/>
      <c r="AO62" s="310"/>
      <c r="AP62" s="311"/>
      <c r="AR62" s="111" t="s">
        <v>83</v>
      </c>
      <c r="AT62" s="214"/>
    </row>
    <row r="63" spans="1:4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309"/>
      <c r="AM63" s="298"/>
      <c r="AN63" s="310"/>
      <c r="AO63" s="310"/>
      <c r="AP63" s="311"/>
      <c r="AR63" s="111" t="s">
        <v>84</v>
      </c>
      <c r="AT63" s="214"/>
    </row>
    <row r="64" spans="1:4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309"/>
      <c r="AM64" s="298"/>
      <c r="AN64" s="310"/>
      <c r="AO64" s="310"/>
      <c r="AP64" s="311"/>
      <c r="AR64" s="111" t="s">
        <v>85</v>
      </c>
      <c r="AT64" s="214"/>
    </row>
    <row r="65" spans="1:4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309"/>
      <c r="AM65" s="298"/>
      <c r="AN65" s="310"/>
      <c r="AO65" s="310"/>
      <c r="AP65" s="311"/>
      <c r="AR65" s="111" t="s">
        <v>86</v>
      </c>
      <c r="AT65" s="214"/>
    </row>
    <row r="66" spans="1:4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309"/>
      <c r="AM66" s="298"/>
      <c r="AN66" s="310"/>
      <c r="AO66" s="310"/>
      <c r="AP66" s="311"/>
      <c r="AR66" s="111" t="s">
        <v>87</v>
      </c>
      <c r="AT66" s="214"/>
    </row>
    <row r="67" spans="1:46" x14ac:dyDescent="0.25">
      <c r="A67" s="228" t="s">
        <v>88</v>
      </c>
      <c r="B67" s="222" t="s">
        <v>24</v>
      </c>
      <c r="C67" s="229"/>
      <c r="D67" s="229"/>
      <c r="E67" s="322">
        <v>1</v>
      </c>
      <c r="F67" s="239">
        <v>100</v>
      </c>
      <c r="G67" s="231" t="s">
        <v>22</v>
      </c>
      <c r="H67" s="278">
        <v>0.2</v>
      </c>
      <c r="I67" s="229" t="s">
        <v>25</v>
      </c>
      <c r="J67" s="267"/>
      <c r="K67" s="267"/>
      <c r="L67" s="273"/>
      <c r="M67" s="294">
        <v>0.62</v>
      </c>
      <c r="N67" s="229"/>
      <c r="O67" s="267"/>
      <c r="P67" s="267"/>
      <c r="Q67" s="273"/>
      <c r="R67" s="294">
        <v>1.37</v>
      </c>
      <c r="S67" s="229"/>
      <c r="T67" s="267"/>
      <c r="U67" s="267"/>
      <c r="V67" s="273"/>
      <c r="W67" s="294">
        <v>0.43</v>
      </c>
      <c r="X67" s="229"/>
      <c r="Y67" s="267"/>
      <c r="Z67" s="267" t="s">
        <v>233</v>
      </c>
      <c r="AA67" s="273"/>
      <c r="AB67" s="278">
        <v>0.2</v>
      </c>
      <c r="AC67" s="229" t="s">
        <v>25</v>
      </c>
      <c r="AD67" s="267"/>
      <c r="AE67" s="267"/>
      <c r="AF67" s="273"/>
      <c r="AG67" s="312"/>
      <c r="AH67" s="298"/>
      <c r="AI67" s="310"/>
      <c r="AJ67" s="310"/>
      <c r="AK67" s="311"/>
      <c r="AL67" s="312"/>
      <c r="AM67" s="298"/>
      <c r="AN67" s="310"/>
      <c r="AO67" s="310"/>
      <c r="AP67" s="311"/>
      <c r="AR67" s="111" t="s">
        <v>88</v>
      </c>
      <c r="AT67" s="214"/>
    </row>
    <row r="68" spans="1:4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312"/>
      <c r="AH68" s="298"/>
      <c r="AI68" s="310"/>
      <c r="AJ68" s="310"/>
      <c r="AK68" s="311"/>
      <c r="AL68" s="312"/>
      <c r="AM68" s="298"/>
      <c r="AN68" s="310"/>
      <c r="AO68" s="310"/>
      <c r="AP68" s="311"/>
      <c r="AR68" s="123" t="s">
        <v>89</v>
      </c>
      <c r="AT68" s="214"/>
    </row>
    <row r="69" spans="1:4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97"/>
      <c r="AH69" s="298"/>
      <c r="AI69" s="310"/>
      <c r="AJ69" s="310"/>
      <c r="AK69" s="311"/>
      <c r="AL69" s="297"/>
      <c r="AM69" s="298"/>
      <c r="AN69" s="310"/>
      <c r="AO69" s="310"/>
      <c r="AP69" s="311"/>
      <c r="AR69" s="111" t="s">
        <v>90</v>
      </c>
      <c r="AT69" s="214"/>
    </row>
    <row r="70" spans="1:46" x14ac:dyDescent="0.25">
      <c r="A70" s="228" t="s">
        <v>91</v>
      </c>
      <c r="B70" s="222" t="s">
        <v>24</v>
      </c>
      <c r="C70" s="229"/>
      <c r="D70" s="229"/>
      <c r="E70" s="329">
        <v>2.1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97"/>
      <c r="AH70" s="298"/>
      <c r="AI70" s="310"/>
      <c r="AJ70" s="310"/>
      <c r="AK70" s="311"/>
      <c r="AL70" s="297"/>
      <c r="AM70" s="298"/>
      <c r="AN70" s="310"/>
      <c r="AO70" s="310"/>
      <c r="AP70" s="311"/>
      <c r="AR70" s="111" t="s">
        <v>91</v>
      </c>
      <c r="AT70" s="214"/>
    </row>
    <row r="71" spans="1:4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97"/>
      <c r="AH71" s="298"/>
      <c r="AI71" s="310"/>
      <c r="AJ71" s="310"/>
      <c r="AK71" s="311"/>
      <c r="AL71" s="297"/>
      <c r="AM71" s="298"/>
      <c r="AN71" s="310"/>
      <c r="AO71" s="310"/>
      <c r="AP71" s="311"/>
      <c r="AR71" s="111" t="s">
        <v>92</v>
      </c>
      <c r="AT71" s="214"/>
    </row>
    <row r="72" spans="1:46" x14ac:dyDescent="0.25">
      <c r="A72" s="228" t="s">
        <v>93</v>
      </c>
      <c r="B72" s="222" t="s">
        <v>24</v>
      </c>
      <c r="C72" s="229"/>
      <c r="D72" s="229"/>
      <c r="E72" s="322">
        <v>1</v>
      </c>
      <c r="F72" s="239">
        <v>70</v>
      </c>
      <c r="G72" s="231" t="s">
        <v>22</v>
      </c>
      <c r="H72" s="237">
        <v>0.2</v>
      </c>
      <c r="I72" s="229" t="s">
        <v>25</v>
      </c>
      <c r="J72" s="267"/>
      <c r="K72" s="267"/>
      <c r="L72" s="273"/>
      <c r="M72" s="237">
        <v>0.2</v>
      </c>
      <c r="N72" s="229" t="s">
        <v>25</v>
      </c>
      <c r="O72" s="267"/>
      <c r="P72" s="267"/>
      <c r="Q72" s="273"/>
      <c r="R72" s="295">
        <v>0.38</v>
      </c>
      <c r="S72" s="229"/>
      <c r="T72" s="267"/>
      <c r="U72" s="267"/>
      <c r="V72" s="273"/>
      <c r="W72" s="295">
        <v>0.23</v>
      </c>
      <c r="X72" s="229"/>
      <c r="Y72" s="267"/>
      <c r="Z72" s="267"/>
      <c r="AA72" s="273"/>
      <c r="AB72" s="237">
        <v>0.2</v>
      </c>
      <c r="AC72" s="229" t="s">
        <v>25</v>
      </c>
      <c r="AD72" s="267"/>
      <c r="AE72" s="267"/>
      <c r="AF72" s="273"/>
      <c r="AG72" s="312"/>
      <c r="AH72" s="298"/>
      <c r="AI72" s="310"/>
      <c r="AJ72" s="310"/>
      <c r="AK72" s="311"/>
      <c r="AL72" s="312"/>
      <c r="AM72" s="298"/>
      <c r="AN72" s="310"/>
      <c r="AO72" s="310"/>
      <c r="AP72" s="311"/>
      <c r="AR72" s="123" t="s">
        <v>93</v>
      </c>
      <c r="AT72" s="214"/>
    </row>
    <row r="73" spans="1:46"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313"/>
      <c r="AM73" s="298"/>
      <c r="AN73" s="310"/>
      <c r="AO73" s="310"/>
      <c r="AP73" s="311"/>
      <c r="AR73" s="123" t="s">
        <v>94</v>
      </c>
      <c r="AT73" s="214"/>
    </row>
    <row r="74" spans="1:4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300"/>
      <c r="AH74" s="298"/>
      <c r="AI74" s="310"/>
      <c r="AJ74" s="310"/>
      <c r="AK74" s="311"/>
      <c r="AL74" s="300"/>
      <c r="AM74" s="298"/>
      <c r="AN74" s="310"/>
      <c r="AO74" s="310"/>
      <c r="AP74" s="311"/>
      <c r="AR74" s="123" t="s">
        <v>95</v>
      </c>
      <c r="AT74" s="214"/>
    </row>
    <row r="75" spans="1:4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314"/>
      <c r="AM75" s="298"/>
      <c r="AN75" s="310"/>
      <c r="AO75" s="310"/>
      <c r="AP75" s="311"/>
      <c r="AR75" s="111" t="s">
        <v>96</v>
      </c>
      <c r="AT75" s="214"/>
    </row>
    <row r="76" spans="1:4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97"/>
      <c r="AH76" s="298"/>
      <c r="AI76" s="310"/>
      <c r="AJ76" s="310"/>
      <c r="AK76" s="311"/>
      <c r="AL76" s="297"/>
      <c r="AM76" s="298"/>
      <c r="AN76" s="310"/>
      <c r="AO76" s="310"/>
      <c r="AP76" s="311"/>
      <c r="AR76" s="123" t="s">
        <v>97</v>
      </c>
      <c r="AT76" s="214"/>
    </row>
    <row r="77" spans="1:4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97"/>
      <c r="AH77" s="298"/>
      <c r="AI77" s="310"/>
      <c r="AJ77" s="310"/>
      <c r="AK77" s="311"/>
      <c r="AL77" s="297"/>
      <c r="AM77" s="298"/>
      <c r="AN77" s="310"/>
      <c r="AO77" s="310"/>
      <c r="AP77" s="311"/>
      <c r="AR77" s="123" t="s">
        <v>98</v>
      </c>
      <c r="AT77" s="214"/>
    </row>
    <row r="78" spans="1:4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97"/>
      <c r="AH78" s="298"/>
      <c r="AI78" s="310"/>
      <c r="AJ78" s="310"/>
      <c r="AK78" s="311"/>
      <c r="AL78" s="297"/>
      <c r="AM78" s="298"/>
      <c r="AN78" s="310"/>
      <c r="AO78" s="310"/>
      <c r="AP78" s="311"/>
      <c r="AR78" s="111" t="s">
        <v>99</v>
      </c>
      <c r="AT78" s="214"/>
    </row>
    <row r="79" spans="1:46" x14ac:dyDescent="0.25">
      <c r="A79" s="228" t="s">
        <v>100</v>
      </c>
      <c r="B79" s="222" t="s">
        <v>24</v>
      </c>
      <c r="C79" s="229"/>
      <c r="D79" s="229"/>
      <c r="E79" s="329">
        <v>1.2</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97"/>
      <c r="AH79" s="298"/>
      <c r="AI79" s="310"/>
      <c r="AJ79" s="310"/>
      <c r="AK79" s="311"/>
      <c r="AL79" s="297"/>
      <c r="AM79" s="298"/>
      <c r="AN79" s="310"/>
      <c r="AO79" s="310"/>
      <c r="AP79" s="311"/>
      <c r="AR79" s="123" t="s">
        <v>100</v>
      </c>
      <c r="AT79" s="214"/>
    </row>
    <row r="80" spans="1:4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97"/>
      <c r="AH80" s="298"/>
      <c r="AI80" s="310"/>
      <c r="AJ80" s="310"/>
      <c r="AK80" s="311"/>
      <c r="AL80" s="297"/>
      <c r="AM80" s="298"/>
      <c r="AN80" s="310"/>
      <c r="AO80" s="310"/>
      <c r="AP80" s="311"/>
      <c r="AR80" s="111" t="s">
        <v>101</v>
      </c>
      <c r="AT80" s="214"/>
    </row>
    <row r="81" spans="1:4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312"/>
      <c r="AH81" s="298"/>
      <c r="AI81" s="310"/>
      <c r="AJ81" s="310"/>
      <c r="AK81" s="311"/>
      <c r="AL81" s="312"/>
      <c r="AM81" s="298"/>
      <c r="AN81" s="310"/>
      <c r="AO81" s="310"/>
      <c r="AP81" s="311"/>
      <c r="AR81" s="111" t="s">
        <v>102</v>
      </c>
      <c r="AT81" s="214"/>
    </row>
    <row r="82" spans="1:46" x14ac:dyDescent="0.25">
      <c r="A82" s="228" t="s">
        <v>103</v>
      </c>
      <c r="B82" s="222" t="s">
        <v>24</v>
      </c>
      <c r="C82" s="229"/>
      <c r="D82" s="229"/>
      <c r="E82" s="322">
        <v>1.4</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97"/>
      <c r="AH82" s="298"/>
      <c r="AI82" s="310"/>
      <c r="AJ82" s="310"/>
      <c r="AK82" s="311"/>
      <c r="AL82" s="297"/>
      <c r="AM82" s="298"/>
      <c r="AN82" s="310"/>
      <c r="AO82" s="310"/>
      <c r="AP82" s="311"/>
      <c r="AR82" s="111" t="s">
        <v>103</v>
      </c>
      <c r="AT82" s="214"/>
    </row>
    <row r="83" spans="1:4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97"/>
      <c r="AH83" s="298"/>
      <c r="AI83" s="310"/>
      <c r="AJ83" s="310"/>
      <c r="AK83" s="311"/>
      <c r="AL83" s="297"/>
      <c r="AM83" s="298"/>
      <c r="AN83" s="310"/>
      <c r="AO83" s="310"/>
      <c r="AP83" s="311"/>
      <c r="AR83" s="123" t="s">
        <v>104</v>
      </c>
      <c r="AT83" s="214"/>
    </row>
    <row r="84" spans="1:4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312"/>
      <c r="AH84" s="298"/>
      <c r="AI84" s="310"/>
      <c r="AJ84" s="310"/>
      <c r="AK84" s="311"/>
      <c r="AL84" s="312"/>
      <c r="AM84" s="298"/>
      <c r="AN84" s="310"/>
      <c r="AO84" s="310"/>
      <c r="AP84" s="311"/>
      <c r="AR84" s="123" t="s">
        <v>105</v>
      </c>
      <c r="AT84" s="214"/>
    </row>
    <row r="85" spans="1:46" x14ac:dyDescent="0.25">
      <c r="A85" s="228" t="s">
        <v>106</v>
      </c>
      <c r="B85" s="222" t="s">
        <v>24</v>
      </c>
      <c r="C85" s="229"/>
      <c r="D85" s="229"/>
      <c r="E85" s="322">
        <v>5</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97"/>
      <c r="AH85" s="298"/>
      <c r="AI85" s="310"/>
      <c r="AJ85" s="310"/>
      <c r="AK85" s="311"/>
      <c r="AL85" s="297"/>
      <c r="AM85" s="298"/>
      <c r="AN85" s="310"/>
      <c r="AO85" s="310"/>
      <c r="AP85" s="311"/>
      <c r="AR85" s="123" t="s">
        <v>106</v>
      </c>
      <c r="AT85" s="214"/>
    </row>
    <row r="86" spans="1:4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97"/>
      <c r="AH86" s="298"/>
      <c r="AI86" s="310"/>
      <c r="AJ86" s="310"/>
      <c r="AK86" s="311"/>
      <c r="AL86" s="297"/>
      <c r="AM86" s="298"/>
      <c r="AN86" s="310"/>
      <c r="AO86" s="310"/>
      <c r="AP86" s="311"/>
      <c r="AR86" s="123" t="s">
        <v>107</v>
      </c>
      <c r="AT86" s="214"/>
    </row>
    <row r="87" spans="1:4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97"/>
      <c r="AH87" s="298"/>
      <c r="AI87" s="310"/>
      <c r="AJ87" s="310"/>
      <c r="AK87" s="311"/>
      <c r="AL87" s="297"/>
      <c r="AM87" s="298"/>
      <c r="AN87" s="310"/>
      <c r="AO87" s="310"/>
      <c r="AP87" s="311"/>
      <c r="AR87" s="111" t="s">
        <v>108</v>
      </c>
      <c r="AT87" s="214"/>
    </row>
    <row r="88" spans="1:4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97"/>
      <c r="AH88" s="298"/>
      <c r="AI88" s="310"/>
      <c r="AJ88" s="310"/>
      <c r="AK88" s="311"/>
      <c r="AL88" s="297"/>
      <c r="AM88" s="298"/>
      <c r="AN88" s="310"/>
      <c r="AO88" s="310"/>
      <c r="AP88" s="311"/>
      <c r="AR88" s="111" t="s">
        <v>109</v>
      </c>
      <c r="AT88" s="214"/>
    </row>
    <row r="89" spans="1:46"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342">
        <v>1.3</v>
      </c>
      <c r="S89" s="263"/>
      <c r="T89" s="275"/>
      <c r="U89" s="275"/>
      <c r="V89" s="276"/>
      <c r="W89" s="283">
        <v>0.01</v>
      </c>
      <c r="X89" s="263" t="s">
        <v>25</v>
      </c>
      <c r="Y89" s="275"/>
      <c r="Z89" s="275"/>
      <c r="AA89" s="276"/>
      <c r="AB89" s="283">
        <v>0.25</v>
      </c>
      <c r="AC89" s="263"/>
      <c r="AD89" s="275"/>
      <c r="AE89" s="275"/>
      <c r="AF89" s="276"/>
      <c r="AG89" s="315"/>
      <c r="AH89" s="303"/>
      <c r="AI89" s="316"/>
      <c r="AJ89" s="316"/>
      <c r="AK89" s="317"/>
      <c r="AL89" s="315"/>
      <c r="AM89" s="303"/>
      <c r="AN89" s="316"/>
      <c r="AO89" s="316"/>
      <c r="AP89" s="317"/>
      <c r="AR89" s="130" t="s">
        <v>110</v>
      </c>
      <c r="AT89" s="214"/>
    </row>
    <row r="90" spans="1:4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6" ht="12.95" customHeight="1" x14ac:dyDescent="0.25">
      <c r="A93" s="139" t="s">
        <v>199</v>
      </c>
      <c r="B93" s="285"/>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6" ht="12.95" customHeight="1" x14ac:dyDescent="0.25">
      <c r="A94" s="139" t="s">
        <v>200</v>
      </c>
      <c r="B94" s="285"/>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6"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6" x14ac:dyDescent="0.25">
      <c r="A96" s="139"/>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266"/>
      <c r="AQ1048558"/>
      <c r="AR1048558"/>
      <c r="AS1048558"/>
      <c r="AT1048558"/>
      <c r="AU1048558"/>
      <c r="AV1048558"/>
      <c r="AW1048558"/>
      <c r="AX1048558"/>
      <c r="AY1048558"/>
      <c r="AZ1048558"/>
      <c r="BA1048558"/>
      <c r="BB1048558"/>
      <c r="BC1048558"/>
      <c r="BD1048558"/>
    </row>
  </sheetData>
  <mergeCells count="29">
    <mergeCell ref="A47:AP47"/>
    <mergeCell ref="AG48:AK48"/>
    <mergeCell ref="AL48:AP49"/>
    <mergeCell ref="AG25:AK25"/>
    <mergeCell ref="AL25:AP26"/>
    <mergeCell ref="A42:AP42"/>
    <mergeCell ref="AG43:AK43"/>
    <mergeCell ref="AL43:AP44"/>
    <mergeCell ref="A7:AP7"/>
    <mergeCell ref="AG8:AK8"/>
    <mergeCell ref="AL8:AP9"/>
    <mergeCell ref="A24:AP24"/>
    <mergeCell ref="H5:L5"/>
    <mergeCell ref="M5:Q5"/>
    <mergeCell ref="R5:V5"/>
    <mergeCell ref="W5:AA5"/>
    <mergeCell ref="AB5:AF5"/>
    <mergeCell ref="AG5:AK5"/>
    <mergeCell ref="A1:AP1"/>
    <mergeCell ref="A2:AP2"/>
    <mergeCell ref="B4:B6"/>
    <mergeCell ref="C4:C6"/>
    <mergeCell ref="D4:D6"/>
    <mergeCell ref="E4:E6"/>
    <mergeCell ref="F4:F6"/>
    <mergeCell ref="G4:G6"/>
    <mergeCell ref="H4:AF4"/>
    <mergeCell ref="AG4:AP4"/>
    <mergeCell ref="AL5:AP5"/>
  </mergeCells>
  <conditionalFormatting sqref="W18 R18 M18">
    <cfRule type="cellIs" dxfId="15221" priority="576" operator="lessThan">
      <formula>$AS$18</formula>
    </cfRule>
    <cfRule type="cellIs" dxfId="15220" priority="577" operator="greaterThan">
      <formula>$AT$18</formula>
    </cfRule>
    <cfRule type="cellIs" dxfId="15219" priority="578" operator="lessThan">
      <formula>$AQ$18</formula>
    </cfRule>
    <cfRule type="cellIs" dxfId="15218" priority="579" operator="greaterThan">
      <formula>$AR$18</formula>
    </cfRule>
  </conditionalFormatting>
  <conditionalFormatting sqref="AL10 W10 R10 M10">
    <cfRule type="cellIs" dxfId="15217" priority="575" operator="greaterThan">
      <formula>$E$10</formula>
    </cfRule>
  </conditionalFormatting>
  <conditionalFormatting sqref="AL11 W11 R11 M11">
    <cfRule type="cellIs" dxfId="15216" priority="574" operator="greaterThan">
      <formula>$E$11</formula>
    </cfRule>
  </conditionalFormatting>
  <conditionalFormatting sqref="AL12 W12 R12 M12">
    <cfRule type="cellIs" dxfId="15215" priority="573" operator="greaterThan">
      <formula>$E$12</formula>
    </cfRule>
  </conditionalFormatting>
  <conditionalFormatting sqref="AL13 W13 R13 M13">
    <cfRule type="cellIs" dxfId="15214" priority="571" operator="greaterThan">
      <formula>$E$13</formula>
    </cfRule>
    <cfRule type="cellIs" dxfId="15213" priority="572" operator="greaterThan">
      <formula>$G$13</formula>
    </cfRule>
  </conditionalFormatting>
  <conditionalFormatting sqref="AL14 W14 R14 M14">
    <cfRule type="cellIs" dxfId="15212" priority="569" operator="greaterThan">
      <formula>$E$14</formula>
    </cfRule>
    <cfRule type="cellIs" dxfId="15211" priority="570" operator="greaterThan">
      <formula>$G$14</formula>
    </cfRule>
  </conditionalFormatting>
  <conditionalFormatting sqref="AL15 W15 R15 M15">
    <cfRule type="cellIs" dxfId="15210" priority="568" operator="greaterThan">
      <formula>$E$15</formula>
    </cfRule>
  </conditionalFormatting>
  <conditionalFormatting sqref="AL16 W16 R16 M16">
    <cfRule type="cellIs" dxfId="15209" priority="567" operator="greaterThan">
      <formula>$E$16</formula>
    </cfRule>
  </conditionalFormatting>
  <conditionalFormatting sqref="AL16 W16 R16 M16">
    <cfRule type="cellIs" dxfId="15208" priority="566" operator="greaterThan">
      <formula>$G$16</formula>
    </cfRule>
  </conditionalFormatting>
  <conditionalFormatting sqref="AL17 W17 R17 M17">
    <cfRule type="cellIs" dxfId="15207" priority="564" operator="greaterThan">
      <formula>$E$17</formula>
    </cfRule>
  </conditionalFormatting>
  <conditionalFormatting sqref="AL17 W17 R17 M17">
    <cfRule type="cellIs" dxfId="15206" priority="565" operator="greaterThan">
      <formula>$G$17</formula>
    </cfRule>
  </conditionalFormatting>
  <conditionalFormatting sqref="AL19 W19 R19 M19">
    <cfRule type="cellIs" dxfId="15205" priority="563" operator="greaterThan">
      <formula>$E$19</formula>
    </cfRule>
  </conditionalFormatting>
  <conditionalFormatting sqref="AL20 W20 R20 M20">
    <cfRule type="cellIs" dxfId="15204" priority="561" operator="greaterThan">
      <formula>$E$20</formula>
    </cfRule>
    <cfRule type="cellIs" dxfId="15203" priority="562" operator="greaterThan">
      <formula>$G$20</formula>
    </cfRule>
  </conditionalFormatting>
  <conditionalFormatting sqref="AL21 W21 R21 M21">
    <cfRule type="cellIs" dxfId="15202" priority="559" operator="greaterThan">
      <formula>$E$21</formula>
    </cfRule>
    <cfRule type="cellIs" dxfId="15201" priority="560" operator="greaterThan">
      <formula>$G$21</formula>
    </cfRule>
  </conditionalFormatting>
  <conditionalFormatting sqref="AL22 W22 R22 M22">
    <cfRule type="cellIs" dxfId="15200" priority="557" operator="greaterThan">
      <formula>$E$22</formula>
    </cfRule>
    <cfRule type="cellIs" dxfId="15199" priority="558" operator="greaterThan">
      <formula>$G$22</formula>
    </cfRule>
  </conditionalFormatting>
  <conditionalFormatting sqref="AL23 W23 R23 M23">
    <cfRule type="cellIs" dxfId="15198" priority="556" operator="greaterThan">
      <formula>$E$23</formula>
    </cfRule>
  </conditionalFormatting>
  <conditionalFormatting sqref="W9 R9 M9">
    <cfRule type="cellIs" dxfId="15197" priority="555" operator="greaterThan">
      <formula>$E$9</formula>
    </cfRule>
  </conditionalFormatting>
  <conditionalFormatting sqref="AL18">
    <cfRule type="cellIs" dxfId="15196" priority="551" operator="lessThan">
      <formula>$AS$18</formula>
    </cfRule>
    <cfRule type="cellIs" dxfId="15195" priority="552" operator="greaterThan">
      <formula>$AT$18</formula>
    </cfRule>
    <cfRule type="cellIs" dxfId="15194" priority="553" operator="lessThan">
      <formula>$AQ$18</formula>
    </cfRule>
    <cfRule type="cellIs" dxfId="15193" priority="554" operator="greaterThan">
      <formula>$AR$18</formula>
    </cfRule>
  </conditionalFormatting>
  <conditionalFormatting sqref="M26">
    <cfRule type="cellIs" dxfId="15192" priority="549" operator="greaterThan">
      <formula>$E$26</formula>
    </cfRule>
    <cfRule type="cellIs" dxfId="15191" priority="550" operator="greaterThan">
      <formula>$G$26</formula>
    </cfRule>
  </conditionalFormatting>
  <conditionalFormatting sqref="M25">
    <cfRule type="cellIs" dxfId="15190" priority="547" operator="greaterThan">
      <formula>$E$25</formula>
    </cfRule>
    <cfRule type="cellIs" dxfId="15189" priority="548" operator="greaterThan">
      <formula>$G$25</formula>
    </cfRule>
  </conditionalFormatting>
  <conditionalFormatting sqref="M27">
    <cfRule type="cellIs" dxfId="15188" priority="545" operator="greaterThan">
      <formula>$E$27</formula>
    </cfRule>
    <cfRule type="cellIs" dxfId="15187" priority="546" operator="greaterThan">
      <formula>$G$27</formula>
    </cfRule>
  </conditionalFormatting>
  <conditionalFormatting sqref="M28">
    <cfRule type="cellIs" dxfId="15186" priority="543" operator="greaterThan">
      <formula>$E$28</formula>
    </cfRule>
    <cfRule type="cellIs" dxfId="15185" priority="544" operator="greaterThan">
      <formula>$G$28</formula>
    </cfRule>
  </conditionalFormatting>
  <conditionalFormatting sqref="M29">
    <cfRule type="cellIs" dxfId="15184" priority="522" operator="greaterThan">
      <formula>$E$29</formula>
    </cfRule>
  </conditionalFormatting>
  <conditionalFormatting sqref="M31">
    <cfRule type="cellIs" dxfId="15183" priority="541" operator="greaterThan">
      <formula>$E$31</formula>
    </cfRule>
  </conditionalFormatting>
  <conditionalFormatting sqref="M32">
    <cfRule type="cellIs" dxfId="15182" priority="539" operator="greaterThan">
      <formula>$E$32</formula>
    </cfRule>
    <cfRule type="cellIs" dxfId="15181" priority="540" operator="greaterThan">
      <formula>$G$32</formula>
    </cfRule>
  </conditionalFormatting>
  <conditionalFormatting sqref="M33">
    <cfRule type="cellIs" dxfId="15180" priority="537" operator="greaterThan">
      <formula>$E$33</formula>
    </cfRule>
    <cfRule type="cellIs" dxfId="15179" priority="538" operator="greaterThan">
      <formula>$G$33</formula>
    </cfRule>
  </conditionalFormatting>
  <conditionalFormatting sqref="M34">
    <cfRule type="cellIs" dxfId="15178" priority="534" operator="greaterThan">
      <formula>$E$34</formula>
    </cfRule>
    <cfRule type="cellIs" dxfId="15177" priority="535" operator="greaterThan">
      <formula>$G$34</formula>
    </cfRule>
    <cfRule type="cellIs" dxfId="15176" priority="536" operator="greaterThan">
      <formula>$F$34</formula>
    </cfRule>
  </conditionalFormatting>
  <conditionalFormatting sqref="M35">
    <cfRule type="cellIs" dxfId="15175" priority="532" operator="greaterThan">
      <formula>$E$35</formula>
    </cfRule>
    <cfRule type="cellIs" dxfId="15174" priority="533" operator="greaterThan">
      <formula>$G$35</formula>
    </cfRule>
  </conditionalFormatting>
  <conditionalFormatting sqref="M36">
    <cfRule type="cellIs" dxfId="15173" priority="530" operator="greaterThan">
      <formula>$E$36</formula>
    </cfRule>
    <cfRule type="cellIs" dxfId="15172" priority="531" operator="greaterThan">
      <formula>$G$36</formula>
    </cfRule>
  </conditionalFormatting>
  <conditionalFormatting sqref="M37">
    <cfRule type="cellIs" dxfId="15171" priority="529" operator="greaterThan">
      <formula>$E$37</formula>
    </cfRule>
  </conditionalFormatting>
  <conditionalFormatting sqref="M38">
    <cfRule type="cellIs" dxfId="15170" priority="527" operator="greaterThan">
      <formula>$E$38</formula>
    </cfRule>
    <cfRule type="cellIs" dxfId="15169" priority="528" operator="greaterThan">
      <formula>$G$38</formula>
    </cfRule>
  </conditionalFormatting>
  <conditionalFormatting sqref="M39">
    <cfRule type="cellIs" dxfId="15168" priority="525" operator="greaterThan">
      <formula>$E$39</formula>
    </cfRule>
    <cfRule type="cellIs" dxfId="15167" priority="526" operator="greaterThan">
      <formula>$G$39</formula>
    </cfRule>
  </conditionalFormatting>
  <conditionalFormatting sqref="M41">
    <cfRule type="cellIs" dxfId="15166" priority="523" operator="greaterThan">
      <formula>$E$41</formula>
    </cfRule>
    <cfRule type="cellIs" dxfId="15165" priority="524" operator="greaterThan">
      <formula>$G$41</formula>
    </cfRule>
  </conditionalFormatting>
  <conditionalFormatting sqref="M29">
    <cfRule type="cellIs" dxfId="15164" priority="542" operator="greaterThan">
      <formula>$G$29</formula>
    </cfRule>
  </conditionalFormatting>
  <conditionalFormatting sqref="M37">
    <cfRule type="cellIs" dxfId="15163" priority="521" operator="greaterThan">
      <formula>$G$37</formula>
    </cfRule>
  </conditionalFormatting>
  <conditionalFormatting sqref="W26 R26">
    <cfRule type="cellIs" dxfId="15162" priority="519" operator="greaterThan">
      <formula>$E$26</formula>
    </cfRule>
    <cfRule type="cellIs" dxfId="15161" priority="520" operator="greaterThan">
      <formula>$G$26</formula>
    </cfRule>
  </conditionalFormatting>
  <conditionalFormatting sqref="W25 R25">
    <cfRule type="cellIs" dxfId="15160" priority="517" operator="greaterThan">
      <formula>$E$25</formula>
    </cfRule>
    <cfRule type="cellIs" dxfId="15159" priority="518" operator="greaterThan">
      <formula>$G$25</formula>
    </cfRule>
  </conditionalFormatting>
  <conditionalFormatting sqref="W27 R27">
    <cfRule type="cellIs" dxfId="15158" priority="515" operator="greaterThan">
      <formula>$E$27</formula>
    </cfRule>
    <cfRule type="cellIs" dxfId="15157" priority="516" operator="greaterThan">
      <formula>$G$27</formula>
    </cfRule>
  </conditionalFormatting>
  <conditionalFormatting sqref="W28 R28">
    <cfRule type="cellIs" dxfId="15156" priority="513" operator="greaterThan">
      <formula>$E$28</formula>
    </cfRule>
    <cfRule type="cellIs" dxfId="15155" priority="514" operator="greaterThan">
      <formula>$G$28</formula>
    </cfRule>
  </conditionalFormatting>
  <conditionalFormatting sqref="W29 R29">
    <cfRule type="cellIs" dxfId="15154" priority="492" operator="greaterThan">
      <formula>$E$29</formula>
    </cfRule>
  </conditionalFormatting>
  <conditionalFormatting sqref="W31 R31">
    <cfRule type="cellIs" dxfId="15153" priority="511" operator="greaterThan">
      <formula>$E$31</formula>
    </cfRule>
  </conditionalFormatting>
  <conditionalFormatting sqref="W32 R32">
    <cfRule type="cellIs" dxfId="15152" priority="509" operator="greaterThan">
      <formula>$E$32</formula>
    </cfRule>
    <cfRule type="cellIs" dxfId="15151" priority="510" operator="greaterThan">
      <formula>$G$32</formula>
    </cfRule>
  </conditionalFormatting>
  <conditionalFormatting sqref="W33 R33">
    <cfRule type="cellIs" dxfId="15150" priority="507" operator="greaterThan">
      <formula>$E$33</formula>
    </cfRule>
    <cfRule type="cellIs" dxfId="15149" priority="508" operator="greaterThan">
      <formula>$G$33</formula>
    </cfRule>
  </conditionalFormatting>
  <conditionalFormatting sqref="W34 R34">
    <cfRule type="cellIs" dxfId="15148" priority="504" operator="greaterThan">
      <formula>$E$34</formula>
    </cfRule>
    <cfRule type="cellIs" dxfId="15147" priority="505" operator="greaterThan">
      <formula>$G$34</formula>
    </cfRule>
    <cfRule type="cellIs" dxfId="15146" priority="506" operator="greaterThan">
      <formula>$F$34</formula>
    </cfRule>
  </conditionalFormatting>
  <conditionalFormatting sqref="W35 R35">
    <cfRule type="cellIs" dxfId="15145" priority="502" operator="greaterThan">
      <formula>$E$35</formula>
    </cfRule>
    <cfRule type="cellIs" dxfId="15144" priority="503" operator="greaterThan">
      <formula>$G$35</formula>
    </cfRule>
  </conditionalFormatting>
  <conditionalFormatting sqref="W36 R36">
    <cfRule type="cellIs" dxfId="15143" priority="500" operator="greaterThan">
      <formula>$E$36</formula>
    </cfRule>
    <cfRule type="cellIs" dxfId="15142" priority="501" operator="greaterThan">
      <formula>$G$36</formula>
    </cfRule>
  </conditionalFormatting>
  <conditionalFormatting sqref="W37 R37">
    <cfRule type="cellIs" dxfId="15141" priority="499" operator="greaterThan">
      <formula>$E$37</formula>
    </cfRule>
  </conditionalFormatting>
  <conditionalFormatting sqref="W38 R38">
    <cfRule type="cellIs" dxfId="15140" priority="497" operator="greaterThan">
      <formula>$E$38</formula>
    </cfRule>
    <cfRule type="cellIs" dxfId="15139" priority="498" operator="greaterThan">
      <formula>$G$38</formula>
    </cfRule>
  </conditionalFormatting>
  <conditionalFormatting sqref="W39 R39">
    <cfRule type="cellIs" dxfId="15138" priority="495" operator="greaterThan">
      <formula>$E$39</formula>
    </cfRule>
    <cfRule type="cellIs" dxfId="15137" priority="496" operator="greaterThan">
      <formula>$G$39</formula>
    </cfRule>
  </conditionalFormatting>
  <conditionalFormatting sqref="W41 R41">
    <cfRule type="cellIs" dxfId="15136" priority="493" operator="greaterThan">
      <formula>$E$41</formula>
    </cfRule>
    <cfRule type="cellIs" dxfId="15135" priority="494" operator="greaterThan">
      <formula>$G$41</formula>
    </cfRule>
  </conditionalFormatting>
  <conditionalFormatting sqref="W29 R29">
    <cfRule type="cellIs" dxfId="15134" priority="512" operator="greaterThan">
      <formula>$G$29</formula>
    </cfRule>
  </conditionalFormatting>
  <conditionalFormatting sqref="W37 R37">
    <cfRule type="cellIs" dxfId="15133" priority="491" operator="greaterThan">
      <formula>$G$37</formula>
    </cfRule>
  </conditionalFormatting>
  <conditionalFormatting sqref="AG10">
    <cfRule type="cellIs" dxfId="15132" priority="490" operator="greaterThan">
      <formula>$E$10</formula>
    </cfRule>
  </conditionalFormatting>
  <conditionalFormatting sqref="AG11">
    <cfRule type="cellIs" dxfId="15131" priority="489" operator="greaterThan">
      <formula>$E$11</formula>
    </cfRule>
  </conditionalFormatting>
  <conditionalFormatting sqref="AG12">
    <cfRule type="cellIs" dxfId="15130" priority="488" operator="greaterThan">
      <formula>$E$12</formula>
    </cfRule>
  </conditionalFormatting>
  <conditionalFormatting sqref="AG13">
    <cfRule type="cellIs" dxfId="15129" priority="486" operator="greaterThan">
      <formula>$E$13</formula>
    </cfRule>
    <cfRule type="cellIs" dxfId="15128" priority="487" operator="greaterThan">
      <formula>$G$13</formula>
    </cfRule>
  </conditionalFormatting>
  <conditionalFormatting sqref="AG14">
    <cfRule type="cellIs" dxfId="15127" priority="484" operator="greaterThan">
      <formula>$E$14</formula>
    </cfRule>
    <cfRule type="cellIs" dxfId="15126" priority="485" operator="greaterThan">
      <formula>$G$14</formula>
    </cfRule>
  </conditionalFormatting>
  <conditionalFormatting sqref="AG15">
    <cfRule type="cellIs" dxfId="15125" priority="483" operator="greaterThan">
      <formula>$E$15</formula>
    </cfRule>
  </conditionalFormatting>
  <conditionalFormatting sqref="AG16">
    <cfRule type="cellIs" dxfId="15124" priority="482" operator="greaterThan">
      <formula>$E$16</formula>
    </cfRule>
  </conditionalFormatting>
  <conditionalFormatting sqref="AG16">
    <cfRule type="cellIs" dxfId="15123" priority="481" operator="greaterThan">
      <formula>$G$16</formula>
    </cfRule>
  </conditionalFormatting>
  <conditionalFormatting sqref="AG17">
    <cfRule type="cellIs" dxfId="15122" priority="479" operator="greaterThan">
      <formula>$E$17</formula>
    </cfRule>
  </conditionalFormatting>
  <conditionalFormatting sqref="AG17">
    <cfRule type="cellIs" dxfId="15121" priority="480" operator="greaterThan">
      <formula>$G$17</formula>
    </cfRule>
  </conditionalFormatting>
  <conditionalFormatting sqref="AG19">
    <cfRule type="cellIs" dxfId="15120" priority="478" operator="greaterThan">
      <formula>$E$19</formula>
    </cfRule>
  </conditionalFormatting>
  <conditionalFormatting sqref="AG20">
    <cfRule type="cellIs" dxfId="15119" priority="476" operator="greaterThan">
      <formula>$E$20</formula>
    </cfRule>
    <cfRule type="cellIs" dxfId="15118" priority="477" operator="greaterThan">
      <formula>$G$20</formula>
    </cfRule>
  </conditionalFormatting>
  <conditionalFormatting sqref="AG21">
    <cfRule type="cellIs" dxfId="15117" priority="474" operator="greaterThan">
      <formula>$E$21</formula>
    </cfRule>
    <cfRule type="cellIs" dxfId="15116" priority="475" operator="greaterThan">
      <formula>$G$21</formula>
    </cfRule>
  </conditionalFormatting>
  <conditionalFormatting sqref="AG22">
    <cfRule type="cellIs" dxfId="15115" priority="472" operator="greaterThan">
      <formula>$E$22</formula>
    </cfRule>
    <cfRule type="cellIs" dxfId="15114" priority="473" operator="greaterThan">
      <formula>$G$22</formula>
    </cfRule>
  </conditionalFormatting>
  <conditionalFormatting sqref="AG23">
    <cfRule type="cellIs" dxfId="15113" priority="471" operator="greaterThan">
      <formula>$E$23</formula>
    </cfRule>
  </conditionalFormatting>
  <conditionalFormatting sqref="AG9">
    <cfRule type="cellIs" dxfId="15112" priority="470" operator="greaterThan">
      <formula>$E$9</formula>
    </cfRule>
  </conditionalFormatting>
  <conditionalFormatting sqref="AG18">
    <cfRule type="cellIs" dxfId="15111" priority="466" operator="lessThan">
      <formula>$AS$18</formula>
    </cfRule>
    <cfRule type="cellIs" dxfId="15110" priority="467" operator="greaterThan">
      <formula>$AT$18</formula>
    </cfRule>
    <cfRule type="cellIs" dxfId="15109" priority="468" operator="lessThan">
      <formula>$AQ$18</formula>
    </cfRule>
    <cfRule type="cellIs" dxfId="15108" priority="469" operator="greaterThan">
      <formula>$AR$18</formula>
    </cfRule>
  </conditionalFormatting>
  <conditionalFormatting sqref="H18">
    <cfRule type="cellIs" dxfId="15107" priority="462" operator="lessThan">
      <formula>$AS$18</formula>
    </cfRule>
    <cfRule type="cellIs" dxfId="15106" priority="463" operator="greaterThan">
      <formula>$AT$18</formula>
    </cfRule>
    <cfRule type="cellIs" dxfId="15105" priority="464" operator="lessThan">
      <formula>$AQ$18</formula>
    </cfRule>
    <cfRule type="cellIs" dxfId="15104" priority="465" operator="greaterThan">
      <formula>$AR$18</formula>
    </cfRule>
  </conditionalFormatting>
  <conditionalFormatting sqref="H10">
    <cfRule type="cellIs" dxfId="15103" priority="461" operator="greaterThan">
      <formula>$E$10</formula>
    </cfRule>
  </conditionalFormatting>
  <conditionalFormatting sqref="H11">
    <cfRule type="cellIs" dxfId="15102" priority="460" operator="greaterThan">
      <formula>$E$11</formula>
    </cfRule>
  </conditionalFormatting>
  <conditionalFormatting sqref="H12">
    <cfRule type="cellIs" dxfId="15101" priority="459" operator="greaterThan">
      <formula>$E$12</formula>
    </cfRule>
  </conditionalFormatting>
  <conditionalFormatting sqref="H13">
    <cfRule type="cellIs" dxfId="15100" priority="457" operator="greaterThan">
      <formula>$E$13</formula>
    </cfRule>
    <cfRule type="cellIs" dxfId="15099" priority="458" operator="greaterThan">
      <formula>$G$13</formula>
    </cfRule>
  </conditionalFormatting>
  <conditionalFormatting sqref="H14">
    <cfRule type="cellIs" dxfId="15098" priority="455" operator="greaterThan">
      <formula>$E$14</formula>
    </cfRule>
    <cfRule type="cellIs" dxfId="15097" priority="456" operator="greaterThan">
      <formula>$G$14</formula>
    </cfRule>
  </conditionalFormatting>
  <conditionalFormatting sqref="H15">
    <cfRule type="cellIs" dxfId="15096" priority="454" operator="greaterThan">
      <formula>$E$15</formula>
    </cfRule>
  </conditionalFormatting>
  <conditionalFormatting sqref="H16">
    <cfRule type="cellIs" dxfId="15095" priority="453" operator="greaterThan">
      <formula>$E$16</formula>
    </cfRule>
  </conditionalFormatting>
  <conditionalFormatting sqref="H16">
    <cfRule type="cellIs" dxfId="15094" priority="452" operator="greaterThan">
      <formula>$G$16</formula>
    </cfRule>
  </conditionalFormatting>
  <conditionalFormatting sqref="H17">
    <cfRule type="cellIs" dxfId="15093" priority="450" operator="greaterThan">
      <formula>$E$17</formula>
    </cfRule>
  </conditionalFormatting>
  <conditionalFormatting sqref="H17">
    <cfRule type="cellIs" dxfId="15092" priority="451" operator="greaterThan">
      <formula>$G$17</formula>
    </cfRule>
  </conditionalFormatting>
  <conditionalFormatting sqref="H19">
    <cfRule type="cellIs" dxfId="15091" priority="449" operator="greaterThan">
      <formula>$E$19</formula>
    </cfRule>
  </conditionalFormatting>
  <conditionalFormatting sqref="H20">
    <cfRule type="cellIs" dxfId="15090" priority="447" operator="greaterThan">
      <formula>$E$20</formula>
    </cfRule>
    <cfRule type="cellIs" dxfId="15089" priority="448" operator="greaterThan">
      <formula>$G$20</formula>
    </cfRule>
  </conditionalFormatting>
  <conditionalFormatting sqref="H21">
    <cfRule type="cellIs" dxfId="15088" priority="445" operator="greaterThan">
      <formula>$E$21</formula>
    </cfRule>
    <cfRule type="cellIs" dxfId="15087" priority="446" operator="greaterThan">
      <formula>$G$21</formula>
    </cfRule>
  </conditionalFormatting>
  <conditionalFormatting sqref="H22">
    <cfRule type="cellIs" dxfId="15086" priority="443" operator="greaterThan">
      <formula>$E$22</formula>
    </cfRule>
    <cfRule type="cellIs" dxfId="15085" priority="444" operator="greaterThan">
      <formula>$G$22</formula>
    </cfRule>
  </conditionalFormatting>
  <conditionalFormatting sqref="H23">
    <cfRule type="cellIs" dxfId="15084" priority="442" operator="greaterThan">
      <formula>$E$23</formula>
    </cfRule>
  </conditionalFormatting>
  <conditionalFormatting sqref="H8">
    <cfRule type="cellIs" dxfId="15083" priority="441" operator="greaterThan">
      <formula>$E$8</formula>
    </cfRule>
  </conditionalFormatting>
  <conditionalFormatting sqref="H9">
    <cfRule type="cellIs" dxfId="15082" priority="440" operator="greaterThan">
      <formula>$E$9</formula>
    </cfRule>
  </conditionalFormatting>
  <conditionalFormatting sqref="H26">
    <cfRule type="cellIs" dxfId="15081" priority="438" operator="greaterThan">
      <formula>$E$26</formula>
    </cfRule>
    <cfRule type="cellIs" dxfId="15080" priority="439" operator="greaterThan">
      <formula>$G$26</formula>
    </cfRule>
  </conditionalFormatting>
  <conditionalFormatting sqref="H25">
    <cfRule type="cellIs" dxfId="15079" priority="436" operator="greaterThan">
      <formula>$E$25</formula>
    </cfRule>
    <cfRule type="cellIs" dxfId="15078" priority="437" operator="greaterThan">
      <formula>$G$25</formula>
    </cfRule>
  </conditionalFormatting>
  <conditionalFormatting sqref="H27">
    <cfRule type="cellIs" dxfId="15077" priority="434" operator="greaterThan">
      <formula>$E$27</formula>
    </cfRule>
    <cfRule type="cellIs" dxfId="15076" priority="435" operator="greaterThan">
      <formula>$G$27</formula>
    </cfRule>
  </conditionalFormatting>
  <conditionalFormatting sqref="H28">
    <cfRule type="cellIs" dxfId="15075" priority="432" operator="greaterThan">
      <formula>$E$28</formula>
    </cfRule>
    <cfRule type="cellIs" dxfId="15074" priority="433" operator="greaterThan">
      <formula>$G$28</formula>
    </cfRule>
  </conditionalFormatting>
  <conditionalFormatting sqref="H29">
    <cfRule type="cellIs" dxfId="15073" priority="411" operator="greaterThan">
      <formula>$E$29</formula>
    </cfRule>
  </conditionalFormatting>
  <conditionalFormatting sqref="H31">
    <cfRule type="cellIs" dxfId="15072" priority="430" operator="greaterThan">
      <formula>$E$31</formula>
    </cfRule>
  </conditionalFormatting>
  <conditionalFormatting sqref="H32">
    <cfRule type="cellIs" dxfId="15071" priority="428" operator="greaterThan">
      <formula>$E$32</formula>
    </cfRule>
    <cfRule type="cellIs" dxfId="15070" priority="429" operator="greaterThan">
      <formula>$G$32</formula>
    </cfRule>
  </conditionalFormatting>
  <conditionalFormatting sqref="H33">
    <cfRule type="cellIs" dxfId="15069" priority="426" operator="greaterThan">
      <formula>$E$33</formula>
    </cfRule>
    <cfRule type="cellIs" dxfId="15068" priority="427" operator="greaterThan">
      <formula>$G$33</formula>
    </cfRule>
  </conditionalFormatting>
  <conditionalFormatting sqref="H34">
    <cfRule type="cellIs" dxfId="15067" priority="423" operator="greaterThan">
      <formula>$E$34</formula>
    </cfRule>
    <cfRule type="cellIs" dxfId="15066" priority="424" operator="greaterThan">
      <formula>$G$34</formula>
    </cfRule>
    <cfRule type="cellIs" dxfId="15065" priority="425" operator="greaterThan">
      <formula>$F$34</formula>
    </cfRule>
  </conditionalFormatting>
  <conditionalFormatting sqref="H35">
    <cfRule type="cellIs" dxfId="15064" priority="421" operator="greaterThan">
      <formula>$E$35</formula>
    </cfRule>
    <cfRule type="cellIs" dxfId="15063" priority="422" operator="greaterThan">
      <formula>$G$35</formula>
    </cfRule>
  </conditionalFormatting>
  <conditionalFormatting sqref="H36">
    <cfRule type="cellIs" dxfId="15062" priority="419" operator="greaterThan">
      <formula>$E$36</formula>
    </cfRule>
    <cfRule type="cellIs" dxfId="15061" priority="420" operator="greaterThan">
      <formula>$G$36</formula>
    </cfRule>
  </conditionalFormatting>
  <conditionalFormatting sqref="H37">
    <cfRule type="cellIs" dxfId="15060" priority="418" operator="greaterThan">
      <formula>$E$37</formula>
    </cfRule>
  </conditionalFormatting>
  <conditionalFormatting sqref="H38">
    <cfRule type="cellIs" dxfId="15059" priority="416" operator="greaterThan">
      <formula>$E$38</formula>
    </cfRule>
    <cfRule type="cellIs" dxfId="15058" priority="417" operator="greaterThan">
      <formula>$G$38</formula>
    </cfRule>
  </conditionalFormatting>
  <conditionalFormatting sqref="H39">
    <cfRule type="cellIs" dxfId="15057" priority="414" operator="greaterThan">
      <formula>$E$39</formula>
    </cfRule>
    <cfRule type="cellIs" dxfId="15056" priority="415" operator="greaterThan">
      <formula>$G$39</formula>
    </cfRule>
  </conditionalFormatting>
  <conditionalFormatting sqref="H41">
    <cfRule type="cellIs" dxfId="15055" priority="412" operator="greaterThan">
      <formula>$E$41</formula>
    </cfRule>
    <cfRule type="cellIs" dxfId="15054" priority="413" operator="greaterThan">
      <formula>$G$41</formula>
    </cfRule>
  </conditionalFormatting>
  <conditionalFormatting sqref="H29">
    <cfRule type="cellIs" dxfId="15053" priority="431" operator="greaterThan">
      <formula>$G$29</formula>
    </cfRule>
  </conditionalFormatting>
  <conditionalFormatting sqref="H37">
    <cfRule type="cellIs" dxfId="15052" priority="410" operator="greaterThan">
      <formula>$G$37</formula>
    </cfRule>
  </conditionalFormatting>
  <conditionalFormatting sqref="AG26">
    <cfRule type="cellIs" dxfId="15051" priority="408" operator="greaterThan">
      <formula>$E$26</formula>
    </cfRule>
    <cfRule type="cellIs" dxfId="15050" priority="409" operator="greaterThan">
      <formula>$G$26</formula>
    </cfRule>
  </conditionalFormatting>
  <conditionalFormatting sqref="AG27">
    <cfRule type="cellIs" dxfId="15049" priority="406" operator="greaterThan">
      <formula>$E$27</formula>
    </cfRule>
    <cfRule type="cellIs" dxfId="15048" priority="407" operator="greaterThan">
      <formula>$G$27</formula>
    </cfRule>
  </conditionalFormatting>
  <conditionalFormatting sqref="AG28">
    <cfRule type="cellIs" dxfId="15047" priority="404" operator="greaterThan">
      <formula>$E$28</formula>
    </cfRule>
    <cfRule type="cellIs" dxfId="15046" priority="405" operator="greaterThan">
      <formula>$G$28</formula>
    </cfRule>
  </conditionalFormatting>
  <conditionalFormatting sqref="AG31">
    <cfRule type="cellIs" dxfId="15045" priority="403" operator="greaterThan">
      <formula>$E$31</formula>
    </cfRule>
  </conditionalFormatting>
  <conditionalFormatting sqref="AG32">
    <cfRule type="cellIs" dxfId="15044" priority="401" operator="greaterThan">
      <formula>$E$32</formula>
    </cfRule>
    <cfRule type="cellIs" dxfId="15043" priority="402" operator="greaterThan">
      <formula>$G$32</formula>
    </cfRule>
  </conditionalFormatting>
  <conditionalFormatting sqref="AG33">
    <cfRule type="cellIs" dxfId="15042" priority="399" operator="greaterThan">
      <formula>$E$33</formula>
    </cfRule>
    <cfRule type="cellIs" dxfId="15041" priority="400" operator="greaterThan">
      <formula>$G$33</formula>
    </cfRule>
  </conditionalFormatting>
  <conditionalFormatting sqref="AG34">
    <cfRule type="cellIs" dxfId="15040" priority="396" operator="greaterThan">
      <formula>$E$34</formula>
    </cfRule>
    <cfRule type="cellIs" dxfId="15039" priority="397" operator="greaterThan">
      <formula>$G$34</formula>
    </cfRule>
    <cfRule type="cellIs" dxfId="15038" priority="398" operator="greaterThan">
      <formula>$F$34</formula>
    </cfRule>
  </conditionalFormatting>
  <conditionalFormatting sqref="AG35">
    <cfRule type="cellIs" dxfId="15037" priority="394" operator="greaterThan">
      <formula>$E$35</formula>
    </cfRule>
    <cfRule type="cellIs" dxfId="15036" priority="395" operator="greaterThan">
      <formula>$G$35</formula>
    </cfRule>
  </conditionalFormatting>
  <conditionalFormatting sqref="AG36">
    <cfRule type="cellIs" dxfId="15035" priority="392" operator="greaterThan">
      <formula>$E$36</formula>
    </cfRule>
    <cfRule type="cellIs" dxfId="15034" priority="393" operator="greaterThan">
      <formula>$G$36</formula>
    </cfRule>
  </conditionalFormatting>
  <conditionalFormatting sqref="AG37">
    <cfRule type="cellIs" dxfId="15033" priority="391" operator="greaterThan">
      <formula>$E$37</formula>
    </cfRule>
  </conditionalFormatting>
  <conditionalFormatting sqref="AG38">
    <cfRule type="cellIs" dxfId="15032" priority="389" operator="greaterThan">
      <formula>$E$38</formula>
    </cfRule>
    <cfRule type="cellIs" dxfId="15031" priority="390" operator="greaterThan">
      <formula>$G$38</formula>
    </cfRule>
  </conditionalFormatting>
  <conditionalFormatting sqref="AG39">
    <cfRule type="cellIs" dxfId="15030" priority="387" operator="greaterThan">
      <formula>$E$39</formula>
    </cfRule>
    <cfRule type="cellIs" dxfId="15029" priority="388" operator="greaterThan">
      <formula>$G$39</formula>
    </cfRule>
  </conditionalFormatting>
  <conditionalFormatting sqref="AG40">
    <cfRule type="cellIs" dxfId="15028" priority="385" operator="greaterThan">
      <formula>$E$40</formula>
    </cfRule>
    <cfRule type="cellIs" dxfId="15027" priority="386" operator="greaterThan">
      <formula>$G$40</formula>
    </cfRule>
  </conditionalFormatting>
  <conditionalFormatting sqref="AG41">
    <cfRule type="cellIs" dxfId="15026" priority="383" operator="greaterThan">
      <formula>$E$41</formula>
    </cfRule>
    <cfRule type="cellIs" dxfId="15025" priority="384" operator="greaterThan">
      <formula>$G$41</formula>
    </cfRule>
  </conditionalFormatting>
  <conditionalFormatting sqref="AG37">
    <cfRule type="cellIs" dxfId="15024" priority="382" operator="greaterThan">
      <formula>$G$37</formula>
    </cfRule>
  </conditionalFormatting>
  <conditionalFormatting sqref="AG72">
    <cfRule type="cellIs" dxfId="15023" priority="381" operator="greaterThan">
      <formula>$F$72</formula>
    </cfRule>
  </conditionalFormatting>
  <conditionalFormatting sqref="AG55">
    <cfRule type="cellIs" dxfId="15022" priority="380" operator="greaterThan">
      <formula>$G$55</formula>
    </cfRule>
  </conditionalFormatting>
  <conditionalFormatting sqref="AG60">
    <cfRule type="cellIs" dxfId="15021" priority="379" operator="greaterThan">
      <formula>$G$60</formula>
    </cfRule>
  </conditionalFormatting>
  <conditionalFormatting sqref="AG63">
    <cfRule type="cellIs" dxfId="15020" priority="378" operator="greaterThan">
      <formula>$G$63</formula>
    </cfRule>
  </conditionalFormatting>
  <conditionalFormatting sqref="AG66">
    <cfRule type="cellIs" dxfId="15019" priority="376" operator="greaterThan">
      <formula>$G$66</formula>
    </cfRule>
    <cfRule type="cellIs" dxfId="15018" priority="377" operator="greaterThan">
      <formula>$F$66</formula>
    </cfRule>
  </conditionalFormatting>
  <conditionalFormatting sqref="AG53">
    <cfRule type="cellIs" dxfId="15017" priority="375" operator="greaterThan">
      <formula>$F$53</formula>
    </cfRule>
  </conditionalFormatting>
  <conditionalFormatting sqref="AG52">
    <cfRule type="cellIs" dxfId="15016" priority="373" operator="greaterThan">
      <formula>$F$52</formula>
    </cfRule>
  </conditionalFormatting>
  <conditionalFormatting sqref="AG61">
    <cfRule type="cellIs" dxfId="15015" priority="370" operator="greaterThan">
      <formula>$F$61</formula>
    </cfRule>
  </conditionalFormatting>
  <conditionalFormatting sqref="AG62">
    <cfRule type="cellIs" dxfId="15014" priority="368" operator="greaterThan">
      <formula>$G$62</formula>
    </cfRule>
  </conditionalFormatting>
  <conditionalFormatting sqref="AG54">
    <cfRule type="cellIs" dxfId="15013" priority="371" operator="greaterThan">
      <formula>$G$54</formula>
    </cfRule>
    <cfRule type="cellIs" dxfId="15012" priority="372" operator="greaterThan">
      <formula>$F$54</formula>
    </cfRule>
  </conditionalFormatting>
  <conditionalFormatting sqref="AG61">
    <cfRule type="cellIs" dxfId="15011" priority="369" operator="greaterThan">
      <formula>$G$61</formula>
    </cfRule>
  </conditionalFormatting>
  <conditionalFormatting sqref="AG67">
    <cfRule type="cellIs" dxfId="15010" priority="367" operator="greaterThan">
      <formula>$F$67</formula>
    </cfRule>
  </conditionalFormatting>
  <conditionalFormatting sqref="AG68">
    <cfRule type="cellIs" dxfId="15009" priority="366" operator="greaterThan">
      <formula>$G$68</formula>
    </cfRule>
  </conditionalFormatting>
  <conditionalFormatting sqref="AG70">
    <cfRule type="cellIs" dxfId="15008" priority="365" operator="greaterThan">
      <formula>$G$70</formula>
    </cfRule>
  </conditionalFormatting>
  <conditionalFormatting sqref="AG73">
    <cfRule type="cellIs" dxfId="15007" priority="364" operator="greaterThan">
      <formula>$G$73</formula>
    </cfRule>
  </conditionalFormatting>
  <conditionalFormatting sqref="AG75">
    <cfRule type="cellIs" dxfId="15006" priority="363" operator="greaterThan">
      <formula>$F$75</formula>
    </cfRule>
  </conditionalFormatting>
  <conditionalFormatting sqref="AG76">
    <cfRule type="cellIs" dxfId="15005" priority="362" operator="greaterThan">
      <formula>$F$76</formula>
    </cfRule>
  </conditionalFormatting>
  <conditionalFormatting sqref="AG78">
    <cfRule type="cellIs" dxfId="15004" priority="361" operator="greaterThan">
      <formula>$G$78</formula>
    </cfRule>
  </conditionalFormatting>
  <conditionalFormatting sqref="AG80">
    <cfRule type="cellIs" dxfId="15003" priority="360" operator="greaterThan">
      <formula>$F$80</formula>
    </cfRule>
  </conditionalFormatting>
  <conditionalFormatting sqref="AG82">
    <cfRule type="cellIs" dxfId="15002" priority="359" operator="greaterThan">
      <formula>$F$82</formula>
    </cfRule>
  </conditionalFormatting>
  <conditionalFormatting sqref="AG81">
    <cfRule type="cellIs" dxfId="15001" priority="357" operator="greaterThan">
      <formula>$G$81</formula>
    </cfRule>
    <cfRule type="cellIs" dxfId="15000" priority="358" operator="greaterThan">
      <formula>$F$81</formula>
    </cfRule>
  </conditionalFormatting>
  <conditionalFormatting sqref="AG84">
    <cfRule type="cellIs" dxfId="14999" priority="356" operator="greaterThan">
      <formula>$G$84</formula>
    </cfRule>
  </conditionalFormatting>
  <conditionalFormatting sqref="AG86">
    <cfRule type="cellIs" dxfId="14998" priority="354" operator="greaterThan">
      <formula>$G$86</formula>
    </cfRule>
    <cfRule type="cellIs" dxfId="14997" priority="355" operator="greaterThan">
      <formula>$F$86</formula>
    </cfRule>
  </conditionalFormatting>
  <conditionalFormatting sqref="AG89">
    <cfRule type="cellIs" dxfId="14996" priority="352" operator="greaterThan">
      <formula>$G$89</formula>
    </cfRule>
    <cfRule type="cellIs" dxfId="14995" priority="353" operator="greaterThan">
      <formula>$F$89</formula>
    </cfRule>
  </conditionalFormatting>
  <conditionalFormatting sqref="AG53">
    <cfRule type="cellIs" dxfId="14994" priority="374" operator="greaterThan">
      <formula>$G$53</formula>
    </cfRule>
  </conditionalFormatting>
  <conditionalFormatting sqref="R48">
    <cfRule type="cellIs" dxfId="14993" priority="322" operator="greaterThan">
      <formula>$F$48</formula>
    </cfRule>
  </conditionalFormatting>
  <conditionalFormatting sqref="R72">
    <cfRule type="cellIs" dxfId="14992" priority="351" operator="greaterThan">
      <formula>$F$72</formula>
    </cfRule>
  </conditionalFormatting>
  <conditionalFormatting sqref="R55">
    <cfRule type="cellIs" dxfId="14991" priority="350" operator="greaterThan">
      <formula>$G$55</formula>
    </cfRule>
  </conditionalFormatting>
  <conditionalFormatting sqref="R60">
    <cfRule type="cellIs" dxfId="14990" priority="349" operator="greaterThan">
      <formula>$G$60</formula>
    </cfRule>
  </conditionalFormatting>
  <conditionalFormatting sqref="R63">
    <cfRule type="cellIs" dxfId="14989" priority="348" operator="greaterThan">
      <formula>$G$63</formula>
    </cfRule>
  </conditionalFormatting>
  <conditionalFormatting sqref="R66">
    <cfRule type="cellIs" dxfId="14988" priority="346" operator="greaterThan">
      <formula>$G$66</formula>
    </cfRule>
    <cfRule type="cellIs" dxfId="14987" priority="347" operator="greaterThan">
      <formula>$F$66</formula>
    </cfRule>
  </conditionalFormatting>
  <conditionalFormatting sqref="R53">
    <cfRule type="cellIs" dxfId="14986" priority="345" operator="greaterThan">
      <formula>$F$53</formula>
    </cfRule>
  </conditionalFormatting>
  <conditionalFormatting sqref="R52">
    <cfRule type="cellIs" dxfId="14985" priority="343" operator="greaterThan">
      <formula>$F$52</formula>
    </cfRule>
  </conditionalFormatting>
  <conditionalFormatting sqref="R61">
    <cfRule type="cellIs" dxfId="14984" priority="340" operator="greaterThan">
      <formula>$F$61</formula>
    </cfRule>
  </conditionalFormatting>
  <conditionalFormatting sqref="R62">
    <cfRule type="cellIs" dxfId="14983" priority="338" operator="greaterThan">
      <formula>$G$62</formula>
    </cfRule>
  </conditionalFormatting>
  <conditionalFormatting sqref="R54">
    <cfRule type="cellIs" dxfId="14982" priority="341" operator="greaterThan">
      <formula>$G$54</formula>
    </cfRule>
    <cfRule type="cellIs" dxfId="14981" priority="342" operator="greaterThan">
      <formula>$F$54</formula>
    </cfRule>
  </conditionalFormatting>
  <conditionalFormatting sqref="R61">
    <cfRule type="cellIs" dxfId="14980" priority="339" operator="greaterThan">
      <formula>$G$61</formula>
    </cfRule>
  </conditionalFormatting>
  <conditionalFormatting sqref="R68">
    <cfRule type="cellIs" dxfId="14979" priority="337" operator="greaterThan">
      <formula>$G$68</formula>
    </cfRule>
  </conditionalFormatting>
  <conditionalFormatting sqref="R70">
    <cfRule type="cellIs" dxfId="14978" priority="336" operator="greaterThan">
      <formula>$G$70</formula>
    </cfRule>
  </conditionalFormatting>
  <conditionalFormatting sqref="R73">
    <cfRule type="cellIs" dxfId="14977" priority="335" operator="greaterThan">
      <formula>$G$73</formula>
    </cfRule>
  </conditionalFormatting>
  <conditionalFormatting sqref="R75">
    <cfRule type="cellIs" dxfId="14976" priority="334" operator="greaterThan">
      <formula>$F$75</formula>
    </cfRule>
  </conditionalFormatting>
  <conditionalFormatting sqref="R76">
    <cfRule type="cellIs" dxfId="14975" priority="333" operator="greaterThan">
      <formula>$F$76</formula>
    </cfRule>
  </conditionalFormatting>
  <conditionalFormatting sqref="R78">
    <cfRule type="cellIs" dxfId="14974" priority="332" operator="greaterThan">
      <formula>$G$78</formula>
    </cfRule>
  </conditionalFormatting>
  <conditionalFormatting sqref="R80">
    <cfRule type="cellIs" dxfId="14973" priority="331" operator="greaterThan">
      <formula>$F$80</formula>
    </cfRule>
  </conditionalFormatting>
  <conditionalFormatting sqref="R82">
    <cfRule type="cellIs" dxfId="14972" priority="330" operator="greaterThan">
      <formula>$F$82</formula>
    </cfRule>
  </conditionalFormatting>
  <conditionalFormatting sqref="R81">
    <cfRule type="cellIs" dxfId="14971" priority="328" operator="greaterThan">
      <formula>$G$81</formula>
    </cfRule>
    <cfRule type="cellIs" dxfId="14970" priority="329" operator="greaterThan">
      <formula>$F$81</formula>
    </cfRule>
  </conditionalFormatting>
  <conditionalFormatting sqref="R84">
    <cfRule type="cellIs" dxfId="14969" priority="327" operator="greaterThan">
      <formula>$G$84</formula>
    </cfRule>
  </conditionalFormatting>
  <conditionalFormatting sqref="R86">
    <cfRule type="cellIs" dxfId="14968" priority="325" operator="greaterThan">
      <formula>$G$86</formula>
    </cfRule>
    <cfRule type="cellIs" dxfId="14967" priority="326" operator="greaterThan">
      <formula>$F$86</formula>
    </cfRule>
  </conditionalFormatting>
  <conditionalFormatting sqref="R89">
    <cfRule type="cellIs" dxfId="14966" priority="323" operator="greaterThan">
      <formula>$G$89</formula>
    </cfRule>
    <cfRule type="cellIs" dxfId="14965" priority="324" operator="greaterThan">
      <formula>$F$89</formula>
    </cfRule>
  </conditionalFormatting>
  <conditionalFormatting sqref="R53">
    <cfRule type="cellIs" dxfId="14964" priority="344" operator="greaterThan">
      <formula>$G$53</formula>
    </cfRule>
  </conditionalFormatting>
  <conditionalFormatting sqref="W48">
    <cfRule type="cellIs" dxfId="14963" priority="293" operator="greaterThan">
      <formula>$F$48</formula>
    </cfRule>
  </conditionalFormatting>
  <conditionalFormatting sqref="W72">
    <cfRule type="cellIs" dxfId="14962" priority="321" operator="greaterThan">
      <formula>$F$72</formula>
    </cfRule>
  </conditionalFormatting>
  <conditionalFormatting sqref="W55">
    <cfRule type="cellIs" dxfId="14961" priority="320" operator="greaterThan">
      <formula>$G$55</formula>
    </cfRule>
  </conditionalFormatting>
  <conditionalFormatting sqref="W60">
    <cfRule type="cellIs" dxfId="14960" priority="319" operator="greaterThan">
      <formula>$G$60</formula>
    </cfRule>
  </conditionalFormatting>
  <conditionalFormatting sqref="W63">
    <cfRule type="cellIs" dxfId="14959" priority="318" operator="greaterThan">
      <formula>$G$63</formula>
    </cfRule>
  </conditionalFormatting>
  <conditionalFormatting sqref="W66">
    <cfRule type="cellIs" dxfId="14958" priority="316" operator="greaterThan">
      <formula>$G$66</formula>
    </cfRule>
    <cfRule type="cellIs" dxfId="14957" priority="317" operator="greaterThan">
      <formula>$F$66</formula>
    </cfRule>
  </conditionalFormatting>
  <conditionalFormatting sqref="W53">
    <cfRule type="cellIs" dxfId="14956" priority="315" operator="greaterThan">
      <formula>$F$53</formula>
    </cfRule>
  </conditionalFormatting>
  <conditionalFormatting sqref="W52">
    <cfRule type="cellIs" dxfId="14955" priority="313" operator="greaterThan">
      <formula>$F$52</formula>
    </cfRule>
  </conditionalFormatting>
  <conditionalFormatting sqref="W61">
    <cfRule type="cellIs" dxfId="14954" priority="310" operator="greaterThan">
      <formula>$F$61</formula>
    </cfRule>
  </conditionalFormatting>
  <conditionalFormatting sqref="W62">
    <cfRule type="cellIs" dxfId="14953" priority="308" operator="greaterThan">
      <formula>$G$62</formula>
    </cfRule>
  </conditionalFormatting>
  <conditionalFormatting sqref="W54">
    <cfRule type="cellIs" dxfId="14952" priority="311" operator="greaterThan">
      <formula>$G$54</formula>
    </cfRule>
    <cfRule type="cellIs" dxfId="14951" priority="312" operator="greaterThan">
      <formula>$F$54</formula>
    </cfRule>
  </conditionalFormatting>
  <conditionalFormatting sqref="W61">
    <cfRule type="cellIs" dxfId="14950" priority="309" operator="greaterThan">
      <formula>$G$61</formula>
    </cfRule>
  </conditionalFormatting>
  <conditionalFormatting sqref="W68">
    <cfRule type="cellIs" dxfId="14949" priority="307" operator="greaterThan">
      <formula>$G$68</formula>
    </cfRule>
  </conditionalFormatting>
  <conditionalFormatting sqref="W70">
    <cfRule type="cellIs" dxfId="14948" priority="306" operator="greaterThan">
      <formula>$G$70</formula>
    </cfRule>
  </conditionalFormatting>
  <conditionalFormatting sqref="W73">
    <cfRule type="cellIs" dxfId="14947" priority="305" operator="greaterThan">
      <formula>$G$73</formula>
    </cfRule>
  </conditionalFormatting>
  <conditionalFormatting sqref="W75">
    <cfRule type="cellIs" dxfId="14946" priority="304" operator="greaterThan">
      <formula>$F$75</formula>
    </cfRule>
  </conditionalFormatting>
  <conditionalFormatting sqref="W76">
    <cfRule type="cellIs" dxfId="14945" priority="303" operator="greaterThan">
      <formula>$F$76</formula>
    </cfRule>
  </conditionalFormatting>
  <conditionalFormatting sqref="W78">
    <cfRule type="cellIs" dxfId="14944" priority="302" operator="greaterThan">
      <formula>$G$78</formula>
    </cfRule>
  </conditionalFormatting>
  <conditionalFormatting sqref="W80">
    <cfRule type="cellIs" dxfId="14943" priority="301" operator="greaterThan">
      <formula>$F$80</formula>
    </cfRule>
  </conditionalFormatting>
  <conditionalFormatting sqref="W82">
    <cfRule type="cellIs" dxfId="14942" priority="300" operator="greaterThan">
      <formula>$F$82</formula>
    </cfRule>
  </conditionalFormatting>
  <conditionalFormatting sqref="W81">
    <cfRule type="cellIs" dxfId="14941" priority="298" operator="greaterThan">
      <formula>$G$81</formula>
    </cfRule>
    <cfRule type="cellIs" dxfId="14940" priority="299" operator="greaterThan">
      <formula>$F$81</formula>
    </cfRule>
  </conditionalFormatting>
  <conditionalFormatting sqref="W84">
    <cfRule type="cellIs" dxfId="14939" priority="297" operator="greaterThan">
      <formula>$G$84</formula>
    </cfRule>
  </conditionalFormatting>
  <conditionalFormatting sqref="W86">
    <cfRule type="cellIs" dxfId="14938" priority="295" operator="greaterThan">
      <formula>$G$86</formula>
    </cfRule>
    <cfRule type="cellIs" dxfId="14937" priority="296" operator="greaterThan">
      <formula>$F$86</formula>
    </cfRule>
  </conditionalFormatting>
  <conditionalFormatting sqref="W89">
    <cfRule type="expression" dxfId="14936" priority="55">
      <formula>$W$89&gt;$E$89</formula>
    </cfRule>
    <cfRule type="cellIs" dxfId="14935" priority="294" operator="greaterThan">
      <formula>$G$89</formula>
    </cfRule>
  </conditionalFormatting>
  <conditionalFormatting sqref="W53">
    <cfRule type="cellIs" dxfId="14934" priority="314" operator="greaterThan">
      <formula>$G$53</formula>
    </cfRule>
  </conditionalFormatting>
  <conditionalFormatting sqref="M48">
    <cfRule type="cellIs" dxfId="14933" priority="265" operator="greaterThan">
      <formula>$F$48</formula>
    </cfRule>
  </conditionalFormatting>
  <conditionalFormatting sqref="M72">
    <cfRule type="cellIs" dxfId="14932" priority="292" operator="greaterThan">
      <formula>$F$72</formula>
    </cfRule>
  </conditionalFormatting>
  <conditionalFormatting sqref="M55">
    <cfRule type="cellIs" dxfId="14931" priority="291" operator="greaterThan">
      <formula>$G$55</formula>
    </cfRule>
  </conditionalFormatting>
  <conditionalFormatting sqref="M60">
    <cfRule type="cellIs" dxfId="14930" priority="290" operator="greaterThan">
      <formula>$G$60</formula>
    </cfRule>
  </conditionalFormatting>
  <conditionalFormatting sqref="M63">
    <cfRule type="cellIs" dxfId="14929" priority="289" operator="greaterThan">
      <formula>$G$63</formula>
    </cfRule>
  </conditionalFormatting>
  <conditionalFormatting sqref="M66">
    <cfRule type="cellIs" dxfId="14928" priority="287" operator="greaterThan">
      <formula>$G$66</formula>
    </cfRule>
    <cfRule type="cellIs" dxfId="14927" priority="288" operator="greaterThan">
      <formula>$F$66</formula>
    </cfRule>
  </conditionalFormatting>
  <conditionalFormatting sqref="M53">
    <cfRule type="cellIs" dxfId="14926" priority="286" operator="greaterThan">
      <formula>$F$53</formula>
    </cfRule>
  </conditionalFormatting>
  <conditionalFormatting sqref="M52">
    <cfRule type="cellIs" dxfId="14925" priority="284" operator="greaterThan">
      <formula>$F$52</formula>
    </cfRule>
  </conditionalFormatting>
  <conditionalFormatting sqref="M61">
    <cfRule type="cellIs" dxfId="14924" priority="281" operator="greaterThan">
      <formula>$F$61</formula>
    </cfRule>
  </conditionalFormatting>
  <conditionalFormatting sqref="M62">
    <cfRule type="cellIs" dxfId="14923" priority="279" operator="greaterThan">
      <formula>$G$62</formula>
    </cfRule>
  </conditionalFormatting>
  <conditionalFormatting sqref="M54">
    <cfRule type="cellIs" dxfId="14922" priority="282" operator="greaterThan">
      <formula>$G$54</formula>
    </cfRule>
    <cfRule type="cellIs" dxfId="14921" priority="283" operator="greaterThan">
      <formula>$F$54</formula>
    </cfRule>
  </conditionalFormatting>
  <conditionalFormatting sqref="M61">
    <cfRule type="cellIs" dxfId="14920" priority="280" operator="greaterThan">
      <formula>$G$61</formula>
    </cfRule>
  </conditionalFormatting>
  <conditionalFormatting sqref="M68">
    <cfRule type="cellIs" dxfId="14919" priority="278" operator="greaterThan">
      <formula>$G$68</formula>
    </cfRule>
  </conditionalFormatting>
  <conditionalFormatting sqref="M70">
    <cfRule type="cellIs" dxfId="14918" priority="277" operator="greaterThan">
      <formula>$G$70</formula>
    </cfRule>
  </conditionalFormatting>
  <conditionalFormatting sqref="M73">
    <cfRule type="cellIs" dxfId="14917" priority="276" operator="greaterThan">
      <formula>$G$73</formula>
    </cfRule>
  </conditionalFormatting>
  <conditionalFormatting sqref="M75">
    <cfRule type="cellIs" dxfId="14916" priority="275" operator="greaterThan">
      <formula>$F$75</formula>
    </cfRule>
  </conditionalFormatting>
  <conditionalFormatting sqref="M76">
    <cfRule type="cellIs" dxfId="14915" priority="274" operator="greaterThan">
      <formula>$F$76</formula>
    </cfRule>
  </conditionalFormatting>
  <conditionalFormatting sqref="M78">
    <cfRule type="cellIs" dxfId="14914" priority="273" operator="greaterThan">
      <formula>$G$78</formula>
    </cfRule>
  </conditionalFormatting>
  <conditionalFormatting sqref="M80">
    <cfRule type="cellIs" dxfId="14913" priority="272" operator="greaterThan">
      <formula>$F$80</formula>
    </cfRule>
  </conditionalFormatting>
  <conditionalFormatting sqref="M82">
    <cfRule type="cellIs" dxfId="14912" priority="271" operator="greaterThan">
      <formula>$F$82</formula>
    </cfRule>
  </conditionalFormatting>
  <conditionalFormatting sqref="M81">
    <cfRule type="cellIs" dxfId="14911" priority="269" operator="greaterThan">
      <formula>$G$81</formula>
    </cfRule>
    <cfRule type="cellIs" dxfId="14910" priority="270" operator="greaterThan">
      <formula>$F$81</formula>
    </cfRule>
  </conditionalFormatting>
  <conditionalFormatting sqref="M84">
    <cfRule type="cellIs" dxfId="14909" priority="268" operator="greaterThan">
      <formula>$G$84</formula>
    </cfRule>
  </conditionalFormatting>
  <conditionalFormatting sqref="M86">
    <cfRule type="cellIs" dxfId="14908" priority="266" operator="greaterThan">
      <formula>$G$86</formula>
    </cfRule>
    <cfRule type="cellIs" dxfId="14907" priority="267" operator="greaterThan">
      <formula>$F$86</formula>
    </cfRule>
  </conditionalFormatting>
  <conditionalFormatting sqref="M53">
    <cfRule type="cellIs" dxfId="14906" priority="285" operator="greaterThan">
      <formula>$G$53</formula>
    </cfRule>
  </conditionalFormatting>
  <conditionalFormatting sqref="H43">
    <cfRule type="cellIs" dxfId="14905" priority="264" operator="greaterThan">
      <formula>$G$43</formula>
    </cfRule>
  </conditionalFormatting>
  <conditionalFormatting sqref="H45">
    <cfRule type="cellIs" dxfId="14904" priority="263" operator="greaterThan">
      <formula>$F$45</formula>
    </cfRule>
  </conditionalFormatting>
  <conditionalFormatting sqref="H46">
    <cfRule type="cellIs" dxfId="14903" priority="262" operator="greaterThan">
      <formula>$G$46</formula>
    </cfRule>
  </conditionalFormatting>
  <conditionalFormatting sqref="H48">
    <cfRule type="cellIs" dxfId="14902" priority="231" operator="greaterThan">
      <formula>$F$48</formula>
    </cfRule>
  </conditionalFormatting>
  <conditionalFormatting sqref="H72">
    <cfRule type="cellIs" dxfId="14901" priority="261" operator="greaterThan">
      <formula>$F$72</formula>
    </cfRule>
  </conditionalFormatting>
  <conditionalFormatting sqref="H55">
    <cfRule type="cellIs" dxfId="14900" priority="260" operator="greaterThan">
      <formula>$G$55</formula>
    </cfRule>
  </conditionalFormatting>
  <conditionalFormatting sqref="H60">
    <cfRule type="cellIs" dxfId="14899" priority="259" operator="greaterThan">
      <formula>$G$60</formula>
    </cfRule>
  </conditionalFormatting>
  <conditionalFormatting sqref="H63">
    <cfRule type="cellIs" dxfId="14898" priority="258" operator="greaterThan">
      <formula>$G$63</formula>
    </cfRule>
  </conditionalFormatting>
  <conditionalFormatting sqref="H66">
    <cfRule type="cellIs" dxfId="14897" priority="256" operator="greaterThan">
      <formula>$G$66</formula>
    </cfRule>
    <cfRule type="cellIs" dxfId="14896" priority="257" operator="greaterThan">
      <formula>$F$66</formula>
    </cfRule>
  </conditionalFormatting>
  <conditionalFormatting sqref="H53">
    <cfRule type="cellIs" dxfId="14895" priority="255" operator="greaterThan">
      <formula>$F$53</formula>
    </cfRule>
  </conditionalFormatting>
  <conditionalFormatting sqref="H52">
    <cfRule type="cellIs" dxfId="14894" priority="253" operator="greaterThan">
      <formula>$F$52</formula>
    </cfRule>
  </conditionalFormatting>
  <conditionalFormatting sqref="H61">
    <cfRule type="cellIs" dxfId="14893" priority="250" operator="greaterThan">
      <formula>$F$61</formula>
    </cfRule>
  </conditionalFormatting>
  <conditionalFormatting sqref="H62">
    <cfRule type="cellIs" dxfId="14892" priority="248" operator="greaterThan">
      <formula>$G$62</formula>
    </cfRule>
  </conditionalFormatting>
  <conditionalFormatting sqref="H54">
    <cfRule type="cellIs" dxfId="14891" priority="251" operator="greaterThan">
      <formula>$G$54</formula>
    </cfRule>
    <cfRule type="cellIs" dxfId="14890" priority="252" operator="greaterThan">
      <formula>$F$54</formula>
    </cfRule>
  </conditionalFormatting>
  <conditionalFormatting sqref="H61">
    <cfRule type="cellIs" dxfId="14889" priority="249" operator="greaterThan">
      <formula>$G$61</formula>
    </cfRule>
  </conditionalFormatting>
  <conditionalFormatting sqref="H67">
    <cfRule type="cellIs" dxfId="14888" priority="247" operator="greaterThan">
      <formula>$F$67</formula>
    </cfRule>
  </conditionalFormatting>
  <conditionalFormatting sqref="H68">
    <cfRule type="cellIs" dxfId="14887" priority="246" operator="greaterThan">
      <formula>$G$68</formula>
    </cfRule>
  </conditionalFormatting>
  <conditionalFormatting sqref="H70">
    <cfRule type="cellIs" dxfId="14886" priority="245" operator="greaterThan">
      <formula>$G$70</formula>
    </cfRule>
  </conditionalFormatting>
  <conditionalFormatting sqref="H73">
    <cfRule type="cellIs" dxfId="14885" priority="244" operator="greaterThan">
      <formula>$G$73</formula>
    </cfRule>
  </conditionalFormatting>
  <conditionalFormatting sqref="H75">
    <cfRule type="cellIs" dxfId="14884" priority="243" operator="greaterThan">
      <formula>$F$75</formula>
    </cfRule>
  </conditionalFormatting>
  <conditionalFormatting sqref="H76">
    <cfRule type="cellIs" dxfId="14883" priority="242" operator="greaterThan">
      <formula>$F$76</formula>
    </cfRule>
  </conditionalFormatting>
  <conditionalFormatting sqref="H78">
    <cfRule type="cellIs" dxfId="14882" priority="241" operator="greaterThan">
      <formula>$G$78</formula>
    </cfRule>
  </conditionalFormatting>
  <conditionalFormatting sqref="H80">
    <cfRule type="cellIs" dxfId="14881" priority="240" operator="greaterThan">
      <formula>$F$80</formula>
    </cfRule>
  </conditionalFormatting>
  <conditionalFormatting sqref="H82">
    <cfRule type="cellIs" dxfId="14880" priority="239" operator="greaterThan">
      <formula>$F$82</formula>
    </cfRule>
  </conditionalFormatting>
  <conditionalFormatting sqref="H81">
    <cfRule type="cellIs" dxfId="14879" priority="237" operator="greaterThan">
      <formula>$G$81</formula>
    </cfRule>
    <cfRule type="cellIs" dxfId="14878" priority="238" operator="greaterThan">
      <formula>$F$81</formula>
    </cfRule>
  </conditionalFormatting>
  <conditionalFormatting sqref="H84">
    <cfRule type="cellIs" dxfId="14877" priority="236" operator="greaterThan">
      <formula>$G$84</formula>
    </cfRule>
  </conditionalFormatting>
  <conditionalFormatting sqref="H86">
    <cfRule type="cellIs" dxfId="14876" priority="234" operator="greaterThan">
      <formula>$G$86</formula>
    </cfRule>
    <cfRule type="cellIs" dxfId="14875" priority="235" operator="greaterThan">
      <formula>$F$86</formula>
    </cfRule>
  </conditionalFormatting>
  <conditionalFormatting sqref="H89">
    <cfRule type="cellIs" dxfId="14874" priority="232" operator="greaterThan">
      <formula>$G$89</formula>
    </cfRule>
    <cfRule type="cellIs" dxfId="14873" priority="233" operator="greaterThan">
      <formula>$F$89</formula>
    </cfRule>
  </conditionalFormatting>
  <conditionalFormatting sqref="H53">
    <cfRule type="cellIs" dxfId="14872" priority="254" operator="greaterThan">
      <formula>$G$53</formula>
    </cfRule>
  </conditionalFormatting>
  <conditionalFormatting sqref="AG29">
    <cfRule type="cellIs" dxfId="14871" priority="229" operator="greaterThan">
      <formula>$E$29</formula>
    </cfRule>
  </conditionalFormatting>
  <conditionalFormatting sqref="AG29">
    <cfRule type="cellIs" dxfId="14870" priority="230" operator="greaterThan">
      <formula>$G$29</formula>
    </cfRule>
  </conditionalFormatting>
  <conditionalFormatting sqref="AG44">
    <cfRule type="cellIs" dxfId="14869" priority="227" operator="greaterThan">
      <formula>$E$26</formula>
    </cfRule>
    <cfRule type="cellIs" dxfId="14868" priority="228" operator="greaterThan">
      <formula>$G$26</formula>
    </cfRule>
  </conditionalFormatting>
  <conditionalFormatting sqref="AG45">
    <cfRule type="cellIs" dxfId="14867" priority="225" operator="greaterThan">
      <formula>$E$27</formula>
    </cfRule>
    <cfRule type="cellIs" dxfId="14866" priority="226" operator="greaterThan">
      <formula>$G$27</formula>
    </cfRule>
  </conditionalFormatting>
  <conditionalFormatting sqref="AG46">
    <cfRule type="cellIs" dxfId="14865" priority="223" operator="greaterThan">
      <formula>$E$28</formula>
    </cfRule>
    <cfRule type="cellIs" dxfId="14864" priority="224" operator="greaterThan">
      <formula>$G$28</formula>
    </cfRule>
  </conditionalFormatting>
  <conditionalFormatting sqref="AG49">
    <cfRule type="cellIs" dxfId="14863" priority="221" operator="greaterThan">
      <formula>$E$26</formula>
    </cfRule>
    <cfRule type="cellIs" dxfId="14862" priority="222" operator="greaterThan">
      <formula>$G$26</formula>
    </cfRule>
  </conditionalFormatting>
  <conditionalFormatting sqref="R43 M43">
    <cfRule type="cellIs" dxfId="14861" priority="220" operator="greaterThan">
      <formula>$G$43</formula>
    </cfRule>
  </conditionalFormatting>
  <conditionalFormatting sqref="R45 M45">
    <cfRule type="cellIs" dxfId="14860" priority="219" operator="greaterThan">
      <formula>$F$45</formula>
    </cfRule>
  </conditionalFormatting>
  <conditionalFormatting sqref="R46 M46">
    <cfRule type="cellIs" dxfId="14859" priority="218" operator="greaterThan">
      <formula>$G$46</formula>
    </cfRule>
  </conditionalFormatting>
  <conditionalFormatting sqref="W43">
    <cfRule type="cellIs" dxfId="14858" priority="217" operator="greaterThan">
      <formula>$G$43</formula>
    </cfRule>
  </conditionalFormatting>
  <conditionalFormatting sqref="W45">
    <cfRule type="cellIs" dxfId="14857" priority="216" operator="greaterThan">
      <formula>$F$45</formula>
    </cfRule>
  </conditionalFormatting>
  <conditionalFormatting sqref="W46">
    <cfRule type="cellIs" dxfId="14856" priority="215" operator="greaterThan">
      <formula>$G$46</formula>
    </cfRule>
  </conditionalFormatting>
  <conditionalFormatting sqref="H40">
    <cfRule type="expression" priority="213" stopIfTrue="1">
      <formula>I40="U"</formula>
    </cfRule>
    <cfRule type="cellIs" dxfId="14855" priority="214" operator="greaterThan">
      <formula>$E$40</formula>
    </cfRule>
  </conditionalFormatting>
  <conditionalFormatting sqref="W40 R40 M40">
    <cfRule type="expression" priority="211" stopIfTrue="1">
      <formula>N40="U"</formula>
    </cfRule>
    <cfRule type="cellIs" dxfId="14854" priority="212" operator="greaterThan">
      <formula>$E$40</formula>
    </cfRule>
  </conditionalFormatting>
  <conditionalFormatting sqref="W8">
    <cfRule type="cellIs" dxfId="14853" priority="210" operator="greaterThan">
      <formula>$E$8</formula>
    </cfRule>
  </conditionalFormatting>
  <conditionalFormatting sqref="AL27">
    <cfRule type="cellIs" dxfId="14852" priority="208" operator="greaterThan">
      <formula>$E$27</formula>
    </cfRule>
    <cfRule type="cellIs" dxfId="14851" priority="209" operator="greaterThan">
      <formula>$G$27</formula>
    </cfRule>
  </conditionalFormatting>
  <conditionalFormatting sqref="AL28">
    <cfRule type="cellIs" dxfId="14850" priority="206" operator="greaterThan">
      <formula>$E$28</formula>
    </cfRule>
    <cfRule type="cellIs" dxfId="14849" priority="207" operator="greaterThan">
      <formula>$G$28</formula>
    </cfRule>
  </conditionalFormatting>
  <conditionalFormatting sqref="AL29">
    <cfRule type="cellIs" dxfId="14848" priority="185" operator="greaterThan">
      <formula>$E$29</formula>
    </cfRule>
  </conditionalFormatting>
  <conditionalFormatting sqref="AL31">
    <cfRule type="cellIs" dxfId="14847" priority="204" operator="greaterThan">
      <formula>$E$31</formula>
    </cfRule>
  </conditionalFormatting>
  <conditionalFormatting sqref="AL32">
    <cfRule type="cellIs" dxfId="14846" priority="202" operator="greaterThan">
      <formula>$E$32</formula>
    </cfRule>
    <cfRule type="cellIs" dxfId="14845" priority="203" operator="greaterThan">
      <formula>$G$32</formula>
    </cfRule>
  </conditionalFormatting>
  <conditionalFormatting sqref="AL33">
    <cfRule type="cellIs" dxfId="14844" priority="200" operator="greaterThan">
      <formula>$E$33</formula>
    </cfRule>
    <cfRule type="cellIs" dxfId="14843" priority="201" operator="greaterThan">
      <formula>$G$33</formula>
    </cfRule>
  </conditionalFormatting>
  <conditionalFormatting sqref="AL34">
    <cfRule type="cellIs" dxfId="14842" priority="197" operator="greaterThan">
      <formula>$E$34</formula>
    </cfRule>
    <cfRule type="cellIs" dxfId="14841" priority="198" operator="greaterThan">
      <formula>$G$34</formula>
    </cfRule>
    <cfRule type="cellIs" dxfId="14840" priority="199" operator="greaterThan">
      <formula>$F$34</formula>
    </cfRule>
  </conditionalFormatting>
  <conditionalFormatting sqref="AL35">
    <cfRule type="cellIs" dxfId="14839" priority="195" operator="greaterThan">
      <formula>$E$35</formula>
    </cfRule>
    <cfRule type="cellIs" dxfId="14838" priority="196" operator="greaterThan">
      <formula>$G$35</formula>
    </cfRule>
  </conditionalFormatting>
  <conditionalFormatting sqref="AL36">
    <cfRule type="cellIs" dxfId="14837" priority="193" operator="greaterThan">
      <formula>$E$36</formula>
    </cfRule>
    <cfRule type="cellIs" dxfId="14836" priority="194" operator="greaterThan">
      <formula>$G$36</formula>
    </cfRule>
  </conditionalFormatting>
  <conditionalFormatting sqref="AL37">
    <cfRule type="cellIs" dxfId="14835" priority="192" operator="greaterThan">
      <formula>$E$37</formula>
    </cfRule>
  </conditionalFormatting>
  <conditionalFormatting sqref="AL38">
    <cfRule type="cellIs" dxfId="14834" priority="190" operator="greaterThan">
      <formula>$E$38</formula>
    </cfRule>
    <cfRule type="cellIs" dxfId="14833" priority="191" operator="greaterThan">
      <formula>$G$38</formula>
    </cfRule>
  </conditionalFormatting>
  <conditionalFormatting sqref="AL39">
    <cfRule type="cellIs" dxfId="14832" priority="188" operator="greaterThan">
      <formula>$E$39</formula>
    </cfRule>
    <cfRule type="cellIs" dxfId="14831" priority="189" operator="greaterThan">
      <formula>$G$39</formula>
    </cfRule>
  </conditionalFormatting>
  <conditionalFormatting sqref="AL41">
    <cfRule type="cellIs" dxfId="14830" priority="186" operator="greaterThan">
      <formula>$E$41</formula>
    </cfRule>
    <cfRule type="cellIs" dxfId="14829" priority="187" operator="greaterThan">
      <formula>$G$41</formula>
    </cfRule>
  </conditionalFormatting>
  <conditionalFormatting sqref="AL29">
    <cfRule type="cellIs" dxfId="14828" priority="205" operator="greaterThan">
      <formula>$G$29</formula>
    </cfRule>
  </conditionalFormatting>
  <conditionalFormatting sqref="AL37">
    <cfRule type="cellIs" dxfId="14827" priority="184" operator="greaterThan">
      <formula>$G$37</formula>
    </cfRule>
  </conditionalFormatting>
  <conditionalFormatting sqref="AL40">
    <cfRule type="expression" priority="182" stopIfTrue="1">
      <formula>AM40="U"</formula>
    </cfRule>
    <cfRule type="cellIs" dxfId="14826" priority="183" operator="greaterThan">
      <formula>$E$40</formula>
    </cfRule>
  </conditionalFormatting>
  <conditionalFormatting sqref="AL45">
    <cfRule type="cellIs" dxfId="14825" priority="181" operator="greaterThan">
      <formula>$F$45</formula>
    </cfRule>
  </conditionalFormatting>
  <conditionalFormatting sqref="AL46">
    <cfRule type="cellIs" dxfId="14824" priority="180" operator="greaterThan">
      <formula>$G$46</formula>
    </cfRule>
  </conditionalFormatting>
  <conditionalFormatting sqref="AL72">
    <cfRule type="cellIs" dxfId="14823" priority="179" operator="greaterThan">
      <formula>$F$72</formula>
    </cfRule>
  </conditionalFormatting>
  <conditionalFormatting sqref="AL55">
    <cfRule type="cellIs" dxfId="14822" priority="178" operator="greaterThan">
      <formula>$G$55</formula>
    </cfRule>
  </conditionalFormatting>
  <conditionalFormatting sqref="AL60">
    <cfRule type="cellIs" dxfId="14821" priority="177" operator="greaterThan">
      <formula>$G$60</formula>
    </cfRule>
  </conditionalFormatting>
  <conditionalFormatting sqref="AL63">
    <cfRule type="cellIs" dxfId="14820" priority="176" operator="greaterThan">
      <formula>$G$63</formula>
    </cfRule>
  </conditionalFormatting>
  <conditionalFormatting sqref="AL66">
    <cfRule type="cellIs" dxfId="14819" priority="174" operator="greaterThan">
      <formula>$G$66</formula>
    </cfRule>
    <cfRule type="cellIs" dxfId="14818" priority="175" operator="greaterThan">
      <formula>$F$66</formula>
    </cfRule>
  </conditionalFormatting>
  <conditionalFormatting sqref="AL53">
    <cfRule type="cellIs" dxfId="14817" priority="173" operator="greaterThan">
      <formula>$F$53</formula>
    </cfRule>
  </conditionalFormatting>
  <conditionalFormatting sqref="AL52">
    <cfRule type="cellIs" dxfId="14816" priority="171" operator="greaterThan">
      <formula>$F$52</formula>
    </cfRule>
  </conditionalFormatting>
  <conditionalFormatting sqref="AL61">
    <cfRule type="cellIs" dxfId="14815" priority="168" operator="greaterThan">
      <formula>$F$61</formula>
    </cfRule>
  </conditionalFormatting>
  <conditionalFormatting sqref="AL62">
    <cfRule type="cellIs" dxfId="14814" priority="166" operator="greaterThan">
      <formula>$G$62</formula>
    </cfRule>
  </conditionalFormatting>
  <conditionalFormatting sqref="AL54">
    <cfRule type="cellIs" dxfId="14813" priority="169" operator="greaterThan">
      <formula>$G$54</formula>
    </cfRule>
    <cfRule type="cellIs" dxfId="14812" priority="170" operator="greaterThan">
      <formula>$F$54</formula>
    </cfRule>
  </conditionalFormatting>
  <conditionalFormatting sqref="AL61">
    <cfRule type="cellIs" dxfId="14811" priority="167" operator="greaterThan">
      <formula>$G$61</formula>
    </cfRule>
  </conditionalFormatting>
  <conditionalFormatting sqref="AL68">
    <cfRule type="cellIs" dxfId="14810" priority="165" operator="greaterThan">
      <formula>$G$68</formula>
    </cfRule>
  </conditionalFormatting>
  <conditionalFormatting sqref="AL70">
    <cfRule type="cellIs" dxfId="14809" priority="164" operator="greaterThan">
      <formula>$G$70</formula>
    </cfRule>
  </conditionalFormatting>
  <conditionalFormatting sqref="AL73">
    <cfRule type="cellIs" dxfId="14808" priority="163" operator="greaterThan">
      <formula>$G$73</formula>
    </cfRule>
  </conditionalFormatting>
  <conditionalFormatting sqref="AL75">
    <cfRule type="cellIs" dxfId="14807" priority="162" operator="greaterThan">
      <formula>$F$75</formula>
    </cfRule>
  </conditionalFormatting>
  <conditionalFormatting sqref="AL76">
    <cfRule type="cellIs" dxfId="14806" priority="161" operator="greaterThan">
      <formula>$F$76</formula>
    </cfRule>
  </conditionalFormatting>
  <conditionalFormatting sqref="AL78">
    <cfRule type="cellIs" dxfId="14805" priority="160" operator="greaterThan">
      <formula>$G$78</formula>
    </cfRule>
  </conditionalFormatting>
  <conditionalFormatting sqref="AL80">
    <cfRule type="cellIs" dxfId="14804" priority="159" operator="greaterThan">
      <formula>$F$80</formula>
    </cfRule>
  </conditionalFormatting>
  <conditionalFormatting sqref="AL82">
    <cfRule type="cellIs" dxfId="14803" priority="158" operator="greaterThan">
      <formula>$F$82</formula>
    </cfRule>
  </conditionalFormatting>
  <conditionalFormatting sqref="AL81">
    <cfRule type="cellIs" dxfId="14802" priority="156" operator="greaterThan">
      <formula>$G$81</formula>
    </cfRule>
    <cfRule type="cellIs" dxfId="14801" priority="157" operator="greaterThan">
      <formula>$F$81</formula>
    </cfRule>
  </conditionalFormatting>
  <conditionalFormatting sqref="AL84">
    <cfRule type="cellIs" dxfId="14800" priority="155" operator="greaterThan">
      <formula>$G$84</formula>
    </cfRule>
  </conditionalFormatting>
  <conditionalFormatting sqref="AL86">
    <cfRule type="cellIs" dxfId="14799" priority="153" operator="greaterThan">
      <formula>$G$86</formula>
    </cfRule>
    <cfRule type="cellIs" dxfId="14798" priority="154" operator="greaterThan">
      <formula>$F$86</formula>
    </cfRule>
  </conditionalFormatting>
  <conditionalFormatting sqref="AL89">
    <cfRule type="cellIs" dxfId="14797" priority="151" operator="greaterThan">
      <formula>$G$89</formula>
    </cfRule>
    <cfRule type="cellIs" dxfId="14796" priority="152" operator="greaterThan">
      <formula>$F$89</formula>
    </cfRule>
  </conditionalFormatting>
  <conditionalFormatting sqref="AL53">
    <cfRule type="cellIs" dxfId="14795" priority="172" operator="greaterThan">
      <formula>$G$53</formula>
    </cfRule>
  </conditionalFormatting>
  <conditionalFormatting sqref="AB18">
    <cfRule type="cellIs" dxfId="14794" priority="147" operator="lessThan">
      <formula>$AS$18</formula>
    </cfRule>
    <cfRule type="cellIs" dxfId="14793" priority="148" operator="greaterThan">
      <formula>$AT$18</formula>
    </cfRule>
    <cfRule type="cellIs" dxfId="14792" priority="149" operator="lessThan">
      <formula>$AQ$18</formula>
    </cfRule>
    <cfRule type="cellIs" dxfId="14791" priority="150" operator="greaterThan">
      <formula>$AR$18</formula>
    </cfRule>
  </conditionalFormatting>
  <conditionalFormatting sqref="AB10">
    <cfRule type="cellIs" dxfId="14790" priority="146" operator="greaterThan">
      <formula>$E$10</formula>
    </cfRule>
  </conditionalFormatting>
  <conditionalFormatting sqref="AB11">
    <cfRule type="cellIs" dxfId="14789" priority="145" operator="greaterThan">
      <formula>$E$11</formula>
    </cfRule>
  </conditionalFormatting>
  <conditionalFormatting sqref="AB12">
    <cfRule type="cellIs" dxfId="14788" priority="144" operator="greaterThan">
      <formula>$E$12</formula>
    </cfRule>
  </conditionalFormatting>
  <conditionalFormatting sqref="AB13">
    <cfRule type="cellIs" dxfId="14787" priority="142" operator="greaterThan">
      <formula>$E$13</formula>
    </cfRule>
    <cfRule type="cellIs" dxfId="14786" priority="143" operator="greaterThan">
      <formula>$G$13</formula>
    </cfRule>
  </conditionalFormatting>
  <conditionalFormatting sqref="AB14">
    <cfRule type="cellIs" dxfId="14785" priority="140" operator="greaterThan">
      <formula>$E$14</formula>
    </cfRule>
    <cfRule type="cellIs" dxfId="14784" priority="141" operator="greaterThan">
      <formula>$G$14</formula>
    </cfRule>
  </conditionalFormatting>
  <conditionalFormatting sqref="AB15">
    <cfRule type="cellIs" dxfId="14783" priority="139" operator="greaterThan">
      <formula>$E$15</formula>
    </cfRule>
  </conditionalFormatting>
  <conditionalFormatting sqref="AB16">
    <cfRule type="cellIs" dxfId="14782" priority="138" operator="greaterThan">
      <formula>$E$16</formula>
    </cfRule>
  </conditionalFormatting>
  <conditionalFormatting sqref="AB16">
    <cfRule type="cellIs" dxfId="14781" priority="137" operator="greaterThan">
      <formula>$G$16</formula>
    </cfRule>
  </conditionalFormatting>
  <conditionalFormatting sqref="AB17">
    <cfRule type="cellIs" dxfId="14780" priority="135" operator="greaterThan">
      <formula>$E$17</formula>
    </cfRule>
  </conditionalFormatting>
  <conditionalFormatting sqref="AB17">
    <cfRule type="cellIs" dxfId="14779" priority="136" operator="greaterThan">
      <formula>$G$17</formula>
    </cfRule>
  </conditionalFormatting>
  <conditionalFormatting sqref="AB19">
    <cfRule type="cellIs" dxfId="14778" priority="134" operator="greaterThan">
      <formula>$E$19</formula>
    </cfRule>
  </conditionalFormatting>
  <conditionalFormatting sqref="AB20">
    <cfRule type="cellIs" dxfId="14777" priority="132" operator="greaterThan">
      <formula>$E$20</formula>
    </cfRule>
    <cfRule type="cellIs" dxfId="14776" priority="133" operator="greaterThan">
      <formula>$G$20</formula>
    </cfRule>
  </conditionalFormatting>
  <conditionalFormatting sqref="AB21">
    <cfRule type="cellIs" dxfId="14775" priority="130" operator="greaterThan">
      <formula>$E$21</formula>
    </cfRule>
    <cfRule type="cellIs" dxfId="14774" priority="131" operator="greaterThan">
      <formula>$G$21</formula>
    </cfRule>
  </conditionalFormatting>
  <conditionalFormatting sqref="AB22">
    <cfRule type="cellIs" dxfId="14773" priority="128" operator="greaterThan">
      <formula>$E$22</formula>
    </cfRule>
    <cfRule type="cellIs" dxfId="14772" priority="129" operator="greaterThan">
      <formula>$G$22</formula>
    </cfRule>
  </conditionalFormatting>
  <conditionalFormatting sqref="AB23">
    <cfRule type="cellIs" dxfId="14771" priority="127" operator="greaterThan">
      <formula>$E$23</formula>
    </cfRule>
  </conditionalFormatting>
  <conditionalFormatting sqref="AB27">
    <cfRule type="cellIs" dxfId="14770" priority="125" operator="greaterThan">
      <formula>$E$27</formula>
    </cfRule>
    <cfRule type="cellIs" dxfId="14769" priority="126" operator="greaterThan">
      <formula>$G$27</formula>
    </cfRule>
  </conditionalFormatting>
  <conditionalFormatting sqref="AB28">
    <cfRule type="cellIs" dxfId="14768" priority="123" operator="greaterThan">
      <formula>$E$28</formula>
    </cfRule>
    <cfRule type="cellIs" dxfId="14767" priority="124" operator="greaterThan">
      <formula>$G$28</formula>
    </cfRule>
  </conditionalFormatting>
  <conditionalFormatting sqref="AB29">
    <cfRule type="cellIs" dxfId="14766" priority="100" operator="greaterThan">
      <formula>$E$29</formula>
    </cfRule>
  </conditionalFormatting>
  <conditionalFormatting sqref="AB30">
    <cfRule type="expression" priority="65" stopIfTrue="1">
      <formula>$AC$30="U"</formula>
    </cfRule>
    <cfRule type="cellIs" dxfId="14765" priority="120" operator="greaterThan">
      <formula>$E$30</formula>
    </cfRule>
    <cfRule type="cellIs" dxfId="14764" priority="121" operator="greaterThan">
      <formula>$G$30</formula>
    </cfRule>
  </conditionalFormatting>
  <conditionalFormatting sqref="AB31">
    <cfRule type="cellIs" dxfId="14763" priority="119" operator="greaterThan">
      <formula>$E$31</formula>
    </cfRule>
  </conditionalFormatting>
  <conditionalFormatting sqref="AB32">
    <cfRule type="cellIs" dxfId="14762" priority="117" operator="greaterThan">
      <formula>$E$32</formula>
    </cfRule>
    <cfRule type="cellIs" dxfId="14761" priority="118" operator="greaterThan">
      <formula>$G$32</formula>
    </cfRule>
  </conditionalFormatting>
  <conditionalFormatting sqref="AB33">
    <cfRule type="cellIs" dxfId="14760" priority="115" operator="greaterThan">
      <formula>$E$33</formula>
    </cfRule>
    <cfRule type="cellIs" dxfId="14759" priority="116" operator="greaterThan">
      <formula>$G$33</formula>
    </cfRule>
  </conditionalFormatting>
  <conditionalFormatting sqref="AB34">
    <cfRule type="cellIs" dxfId="14758" priority="112" operator="greaterThan">
      <formula>$E$34</formula>
    </cfRule>
    <cfRule type="cellIs" dxfId="14757" priority="113" operator="greaterThan">
      <formula>$G$34</formula>
    </cfRule>
    <cfRule type="cellIs" dxfId="14756" priority="114" operator="greaterThan">
      <formula>$F$34</formula>
    </cfRule>
  </conditionalFormatting>
  <conditionalFormatting sqref="AB35">
    <cfRule type="cellIs" dxfId="14755" priority="110" operator="greaterThan">
      <formula>$E$35</formula>
    </cfRule>
    <cfRule type="cellIs" dxfId="14754" priority="111" operator="greaterThan">
      <formula>$G$35</formula>
    </cfRule>
  </conditionalFormatting>
  <conditionalFormatting sqref="AB36">
    <cfRule type="cellIs" dxfId="14753" priority="108" operator="greaterThan">
      <formula>$E$36</formula>
    </cfRule>
    <cfRule type="cellIs" dxfId="14752" priority="109" operator="greaterThan">
      <formula>$G$36</formula>
    </cfRule>
  </conditionalFormatting>
  <conditionalFormatting sqref="AB37">
    <cfRule type="cellIs" dxfId="14751" priority="107" operator="greaterThan">
      <formula>$E$37</formula>
    </cfRule>
  </conditionalFormatting>
  <conditionalFormatting sqref="AB38">
    <cfRule type="cellIs" dxfId="14750" priority="105" operator="greaterThan">
      <formula>$E$38</formula>
    </cfRule>
    <cfRule type="cellIs" dxfId="14749" priority="106" operator="greaterThan">
      <formula>$G$38</formula>
    </cfRule>
  </conditionalFormatting>
  <conditionalFormatting sqref="AB39">
    <cfRule type="cellIs" dxfId="14748" priority="103" operator="greaterThan">
      <formula>$E$39</formula>
    </cfRule>
    <cfRule type="cellIs" dxfId="14747" priority="104" operator="greaterThan">
      <formula>$G$39</formula>
    </cfRule>
  </conditionalFormatting>
  <conditionalFormatting sqref="AB41">
    <cfRule type="cellIs" dxfId="14746" priority="101" operator="greaterThan">
      <formula>$E$41</formula>
    </cfRule>
    <cfRule type="cellIs" dxfId="14745" priority="102" operator="greaterThan">
      <formula>$G$41</formula>
    </cfRule>
  </conditionalFormatting>
  <conditionalFormatting sqref="AB29">
    <cfRule type="cellIs" dxfId="14744" priority="122" operator="greaterThan">
      <formula>$G$29</formula>
    </cfRule>
  </conditionalFormatting>
  <conditionalFormatting sqref="AB37">
    <cfRule type="cellIs" dxfId="14743" priority="99" operator="greaterThan">
      <formula>$G$37</formula>
    </cfRule>
  </conditionalFormatting>
  <conditionalFormatting sqref="AB40">
    <cfRule type="expression" priority="97" stopIfTrue="1">
      <formula>AC40="U"</formula>
    </cfRule>
    <cfRule type="cellIs" dxfId="14742" priority="98" operator="greaterThan">
      <formula>$E$40</formula>
    </cfRule>
  </conditionalFormatting>
  <conditionalFormatting sqref="AL30 AG30 R30">
    <cfRule type="expression" priority="62" stopIfTrue="1">
      <formula>$S$30="U"</formula>
    </cfRule>
    <cfRule type="cellIs" dxfId="14741" priority="63" operator="greaterThan">
      <formula>$E$30</formula>
    </cfRule>
    <cfRule type="cellIs" dxfId="14740" priority="64" operator="greaterThan">
      <formula>$G$30</formula>
    </cfRule>
  </conditionalFormatting>
  <conditionalFormatting sqref="M89">
    <cfRule type="cellIs" dxfId="14739" priority="60" operator="greaterThan">
      <formula>$G$89</formula>
    </cfRule>
    <cfRule type="cellIs" dxfId="14738" priority="61" operator="greaterThan">
      <formula>$F$89</formula>
    </cfRule>
  </conditionalFormatting>
  <conditionalFormatting sqref="M67">
    <cfRule type="expression" priority="58" stopIfTrue="1">
      <formula>$N$67="U"</formula>
    </cfRule>
    <cfRule type="expression" dxfId="14737" priority="59">
      <formula>$M$67&gt;$E$67</formula>
    </cfRule>
  </conditionalFormatting>
  <conditionalFormatting sqref="W67">
    <cfRule type="expression" priority="56" stopIfTrue="1">
      <formula>$X$67="U"</formula>
    </cfRule>
    <cfRule type="expression" dxfId="14736" priority="57">
      <formula>$W$67&gt;$E$67</formula>
    </cfRule>
  </conditionalFormatting>
  <conditionalFormatting sqref="H30">
    <cfRule type="expression" priority="52" stopIfTrue="1">
      <formula>$I$30="U"</formula>
    </cfRule>
    <cfRule type="cellIs" dxfId="14735" priority="53" operator="greaterThan">
      <formula>$E$30</formula>
    </cfRule>
    <cfRule type="cellIs" dxfId="14734" priority="54" operator="greaterThan">
      <formula>$G$30</formula>
    </cfRule>
  </conditionalFormatting>
  <conditionalFormatting sqref="M30">
    <cfRule type="expression" priority="49" stopIfTrue="1">
      <formula>$AC$30="U"</formula>
    </cfRule>
    <cfRule type="cellIs" dxfId="14733" priority="50" operator="greaterThan">
      <formula>$E$30</formula>
    </cfRule>
    <cfRule type="cellIs" dxfId="14732" priority="51" operator="greaterThan">
      <formula>$G$30</formula>
    </cfRule>
  </conditionalFormatting>
  <conditionalFormatting sqref="AB9">
    <cfRule type="cellIs" dxfId="14731" priority="48" operator="greaterThan">
      <formula>$E$9</formula>
    </cfRule>
  </conditionalFormatting>
  <conditionalFormatting sqref="AB8">
    <cfRule type="cellIs" dxfId="14730" priority="47" operator="greaterThan">
      <formula>$E$8</formula>
    </cfRule>
  </conditionalFormatting>
  <conditionalFormatting sqref="AB26">
    <cfRule type="cellIs" dxfId="14729" priority="45" operator="greaterThan">
      <formula>$E$26</formula>
    </cfRule>
    <cfRule type="cellIs" dxfId="14728" priority="46" operator="greaterThan">
      <formula>$G$26</formula>
    </cfRule>
  </conditionalFormatting>
  <conditionalFormatting sqref="AB25">
    <cfRule type="cellIs" dxfId="14727" priority="43" operator="greaterThan">
      <formula>$E$25</formula>
    </cfRule>
    <cfRule type="cellIs" dxfId="14726" priority="44" operator="greaterThan">
      <formula>$G$25</formula>
    </cfRule>
  </conditionalFormatting>
  <conditionalFormatting sqref="AB43">
    <cfRule type="cellIs" dxfId="14725" priority="42" operator="greaterThan">
      <formula>$G$43</formula>
    </cfRule>
  </conditionalFormatting>
  <conditionalFormatting sqref="AB45">
    <cfRule type="cellIs" dxfId="14724" priority="41" operator="greaterThan">
      <formula>$F$45</formula>
    </cfRule>
  </conditionalFormatting>
  <conditionalFormatting sqref="AB46">
    <cfRule type="cellIs" dxfId="14723" priority="40" operator="greaterThan">
      <formula>$G$46</formula>
    </cfRule>
  </conditionalFormatting>
  <conditionalFormatting sqref="AB48">
    <cfRule type="cellIs" dxfId="14722" priority="11" operator="greaterThan">
      <formula>$F$48</formula>
    </cfRule>
  </conditionalFormatting>
  <conditionalFormatting sqref="AB72">
    <cfRule type="cellIs" dxfId="14721" priority="39" operator="greaterThan">
      <formula>$F$72</formula>
    </cfRule>
  </conditionalFormatting>
  <conditionalFormatting sqref="AB55">
    <cfRule type="cellIs" dxfId="14720" priority="38" operator="greaterThan">
      <formula>$G$55</formula>
    </cfRule>
  </conditionalFormatting>
  <conditionalFormatting sqref="AB60">
    <cfRule type="cellIs" dxfId="14719" priority="37" operator="greaterThan">
      <formula>$G$60</formula>
    </cfRule>
  </conditionalFormatting>
  <conditionalFormatting sqref="AB63">
    <cfRule type="cellIs" dxfId="14718" priority="36" operator="greaterThan">
      <formula>$G$63</formula>
    </cfRule>
  </conditionalFormatting>
  <conditionalFormatting sqref="AB66">
    <cfRule type="cellIs" dxfId="14717" priority="34" operator="greaterThan">
      <formula>$G$66</formula>
    </cfRule>
    <cfRule type="cellIs" dxfId="14716" priority="35" operator="greaterThan">
      <formula>$F$66</formula>
    </cfRule>
  </conditionalFormatting>
  <conditionalFormatting sqref="AB53">
    <cfRule type="cellIs" dxfId="14715" priority="33" operator="greaterThan">
      <formula>$F$53</formula>
    </cfRule>
  </conditionalFormatting>
  <conditionalFormatting sqref="AB52">
    <cfRule type="cellIs" dxfId="14714" priority="31" operator="greaterThan">
      <formula>$F$52</formula>
    </cfRule>
  </conditionalFormatting>
  <conditionalFormatting sqref="AB61">
    <cfRule type="cellIs" dxfId="14713" priority="28" operator="greaterThan">
      <formula>$F$61</formula>
    </cfRule>
  </conditionalFormatting>
  <conditionalFormatting sqref="AB62">
    <cfRule type="cellIs" dxfId="14712" priority="26" operator="greaterThan">
      <formula>$G$62</formula>
    </cfRule>
  </conditionalFormatting>
  <conditionalFormatting sqref="AB54">
    <cfRule type="cellIs" dxfId="14711" priority="29" operator="greaterThan">
      <formula>$G$54</formula>
    </cfRule>
    <cfRule type="cellIs" dxfId="14710" priority="30" operator="greaterThan">
      <formula>$F$54</formula>
    </cfRule>
  </conditionalFormatting>
  <conditionalFormatting sqref="AB61">
    <cfRule type="cellIs" dxfId="14709" priority="27" operator="greaterThan">
      <formula>$G$61</formula>
    </cfRule>
  </conditionalFormatting>
  <conditionalFormatting sqref="AB68">
    <cfRule type="cellIs" dxfId="14708" priority="25" operator="greaterThan">
      <formula>$G$68</formula>
    </cfRule>
  </conditionalFormatting>
  <conditionalFormatting sqref="AB70">
    <cfRule type="cellIs" dxfId="14707" priority="24" operator="greaterThan">
      <formula>$G$70</formula>
    </cfRule>
  </conditionalFormatting>
  <conditionalFormatting sqref="AB73">
    <cfRule type="cellIs" dxfId="14706" priority="23" operator="greaterThan">
      <formula>$G$73</formula>
    </cfRule>
  </conditionalFormatting>
  <conditionalFormatting sqref="AB75">
    <cfRule type="cellIs" dxfId="14705" priority="22" operator="greaterThan">
      <formula>$F$75</formula>
    </cfRule>
  </conditionalFormatting>
  <conditionalFormatting sqref="AB76">
    <cfRule type="cellIs" dxfId="14704" priority="21" operator="greaterThan">
      <formula>$F$76</formula>
    </cfRule>
  </conditionalFormatting>
  <conditionalFormatting sqref="AB78">
    <cfRule type="cellIs" dxfId="14703" priority="20" operator="greaterThan">
      <formula>$G$78</formula>
    </cfRule>
  </conditionalFormatting>
  <conditionalFormatting sqref="AB80">
    <cfRule type="cellIs" dxfId="14702" priority="19" operator="greaterThan">
      <formula>$F$80</formula>
    </cfRule>
  </conditionalFormatting>
  <conditionalFormatting sqref="AB82">
    <cfRule type="cellIs" dxfId="14701" priority="18" operator="greaterThan">
      <formula>$F$82</formula>
    </cfRule>
  </conditionalFormatting>
  <conditionalFormatting sqref="AB81">
    <cfRule type="cellIs" dxfId="14700" priority="16" operator="greaterThan">
      <formula>$G$81</formula>
    </cfRule>
    <cfRule type="cellIs" dxfId="14699" priority="17" operator="greaterThan">
      <formula>$F$81</formula>
    </cfRule>
  </conditionalFormatting>
  <conditionalFormatting sqref="AB84">
    <cfRule type="cellIs" dxfId="14698" priority="15" operator="greaterThan">
      <formula>$G$84</formula>
    </cfRule>
  </conditionalFormatting>
  <conditionalFormatting sqref="AB86">
    <cfRule type="cellIs" dxfId="14697" priority="13" operator="greaterThan">
      <formula>$G$86</formula>
    </cfRule>
    <cfRule type="cellIs" dxfId="14696" priority="14" operator="greaterThan">
      <formula>$F$86</formula>
    </cfRule>
  </conditionalFormatting>
  <conditionalFormatting sqref="AB89">
    <cfRule type="expression" dxfId="14695" priority="8">
      <formula>$W$89&gt;$E$89</formula>
    </cfRule>
    <cfRule type="cellIs" dxfId="14694" priority="12" operator="greaterThan">
      <formula>$G$89</formula>
    </cfRule>
  </conditionalFormatting>
  <conditionalFormatting sqref="AB53">
    <cfRule type="cellIs" dxfId="14693" priority="32" operator="greaterThan">
      <formula>$G$53</formula>
    </cfRule>
  </conditionalFormatting>
  <conditionalFormatting sqref="AB67">
    <cfRule type="expression" priority="6" stopIfTrue="1">
      <formula>$AC$67="U"</formula>
    </cfRule>
    <cfRule type="cellIs" dxfId="14692" priority="7" operator="greaterThan">
      <formula>$E$67</formula>
    </cfRule>
  </conditionalFormatting>
  <conditionalFormatting sqref="R67">
    <cfRule type="expression" priority="4" stopIfTrue="1">
      <formula>$S$67="U"</formula>
    </cfRule>
    <cfRule type="expression" dxfId="14691" priority="5">
      <formula>$R$67&gt;$E$67</formula>
    </cfRule>
  </conditionalFormatting>
  <conditionalFormatting sqref="W30">
    <cfRule type="expression" priority="1" stopIfTrue="1">
      <formula>$X$30="U"</formula>
    </cfRule>
    <cfRule type="cellIs" dxfId="14690" priority="2" operator="greaterThan">
      <formula>$E$30</formula>
    </cfRule>
    <cfRule type="cellIs" dxfId="14689" priority="3" operator="greaterThan">
      <formula>$G$30</formula>
    </cfRule>
  </conditionalFormatting>
  <printOptions horizontalCentered="1"/>
  <pageMargins left="1" right="1" top="0.6" bottom="0.6" header="0.3" footer="0.3"/>
  <pageSetup paperSize="17" scale="80" orientation="landscape" r:id="rId1"/>
  <headerFooter>
    <oddFooter>&amp;L&amp;8&amp;Z&amp;F&amp;RPage &amp;P of &amp;N</oddFooter>
  </headerFooter>
  <rowBreaks count="1" manualBreakCount="1">
    <brk id="46" max="4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G88"/>
  <sheetViews>
    <sheetView workbookViewId="0">
      <selection activeCell="AG8" sqref="AG8:AK23"/>
    </sheetView>
  </sheetViews>
  <sheetFormatPr defaultRowHeight="15" x14ac:dyDescent="0.25"/>
  <cols>
    <col min="1" max="1" width="19.28515625" customWidth="1"/>
    <col min="2" max="2" width="8" bestFit="1" customWidth="1"/>
    <col min="3" max="3" width="7.7109375" bestFit="1" customWidth="1"/>
    <col min="4" max="4" width="6.85546875" bestFit="1" customWidth="1"/>
    <col min="5" max="5" width="8.7109375" customWidth="1"/>
    <col min="7" max="7" width="2" bestFit="1" customWidth="1"/>
    <col min="8" max="8" width="2.140625" bestFit="1" customWidth="1"/>
    <col min="9" max="9" width="1.85546875" bestFit="1" customWidth="1"/>
    <col min="11" max="11" width="2" bestFit="1" customWidth="1"/>
    <col min="12" max="12" width="2.140625" bestFit="1" customWidth="1"/>
    <col min="13" max="13" width="1.85546875" bestFit="1" customWidth="1"/>
    <col min="15" max="15" width="2" bestFit="1" customWidth="1"/>
    <col min="16" max="16" width="2.140625" bestFit="1" customWidth="1"/>
    <col min="17" max="17" width="1.85546875" bestFit="1" customWidth="1"/>
    <col min="19" max="19" width="2" bestFit="1" customWidth="1"/>
    <col min="20" max="20" width="2.140625" bestFit="1" customWidth="1"/>
    <col min="21" max="21" width="1.85546875" bestFit="1" customWidth="1"/>
    <col min="23" max="23" width="2" bestFit="1" customWidth="1"/>
    <col min="24" max="24" width="2.140625" bestFit="1" customWidth="1"/>
    <col min="25" max="25" width="1.85546875" bestFit="1" customWidth="1"/>
    <col min="27" max="27" width="2" bestFit="1" customWidth="1"/>
    <col min="28" max="28" width="2.140625" bestFit="1" customWidth="1"/>
    <col min="29" max="29" width="1.85546875" bestFit="1" customWidth="1"/>
    <col min="31" max="31" width="2" bestFit="1" customWidth="1"/>
    <col min="32" max="32" width="2.140625" bestFit="1" customWidth="1"/>
    <col min="33" max="33" width="1.85546875" bestFit="1" customWidth="1"/>
  </cols>
  <sheetData>
    <row r="1" spans="1:33" x14ac:dyDescent="0.25">
      <c r="A1" s="1"/>
      <c r="B1" s="2"/>
      <c r="C1" s="3"/>
      <c r="D1" s="3"/>
      <c r="E1" s="186" t="s">
        <v>139</v>
      </c>
      <c r="F1" s="470" t="s">
        <v>0</v>
      </c>
      <c r="G1" s="471"/>
      <c r="H1" s="471"/>
      <c r="I1" s="471"/>
      <c r="J1" s="471"/>
      <c r="K1" s="471"/>
      <c r="L1" s="471"/>
      <c r="M1" s="471"/>
      <c r="N1" s="471"/>
      <c r="O1" s="471"/>
      <c r="P1" s="471"/>
      <c r="Q1" s="471"/>
      <c r="R1" s="471"/>
      <c r="S1" s="471"/>
      <c r="T1" s="471"/>
      <c r="U1" s="471"/>
      <c r="V1" s="471"/>
      <c r="W1" s="471"/>
      <c r="X1" s="471"/>
      <c r="Y1" s="471"/>
      <c r="Z1" s="470" t="s">
        <v>1</v>
      </c>
      <c r="AA1" s="471"/>
      <c r="AB1" s="471"/>
      <c r="AC1" s="471"/>
      <c r="AD1" s="471"/>
      <c r="AE1" s="471"/>
      <c r="AF1" s="471"/>
      <c r="AG1" s="472"/>
    </row>
    <row r="2" spans="1:33" x14ac:dyDescent="0.25">
      <c r="A2" s="5"/>
      <c r="B2" s="6" t="s">
        <v>2</v>
      </c>
      <c r="C2" s="6" t="s">
        <v>3</v>
      </c>
      <c r="D2" s="7" t="s">
        <v>4</v>
      </c>
      <c r="E2" s="7" t="s">
        <v>137</v>
      </c>
      <c r="F2" s="473" t="s">
        <v>143</v>
      </c>
      <c r="G2" s="474"/>
      <c r="H2" s="474"/>
      <c r="I2" s="475"/>
      <c r="J2" s="473" t="s">
        <v>6</v>
      </c>
      <c r="K2" s="474"/>
      <c r="L2" s="474"/>
      <c r="M2" s="475"/>
      <c r="N2" s="473" t="s">
        <v>7</v>
      </c>
      <c r="O2" s="474"/>
      <c r="P2" s="474"/>
      <c r="Q2" s="475"/>
      <c r="R2" s="473" t="s">
        <v>8</v>
      </c>
      <c r="S2" s="474"/>
      <c r="T2" s="474"/>
      <c r="U2" s="475"/>
      <c r="V2" s="473" t="s">
        <v>9</v>
      </c>
      <c r="W2" s="474"/>
      <c r="X2" s="474"/>
      <c r="Y2" s="475"/>
      <c r="Z2" s="473" t="s">
        <v>10</v>
      </c>
      <c r="AA2" s="474"/>
      <c r="AB2" s="474"/>
      <c r="AC2" s="475"/>
      <c r="AD2" s="473" t="s">
        <v>11</v>
      </c>
      <c r="AE2" s="474"/>
      <c r="AF2" s="474"/>
      <c r="AG2" s="475"/>
    </row>
    <row r="3" spans="1:33" ht="15.75" thickBot="1" x14ac:dyDescent="0.3">
      <c r="A3" s="8"/>
      <c r="B3" s="9" t="s">
        <v>12</v>
      </c>
      <c r="C3" s="9" t="s">
        <v>13</v>
      </c>
      <c r="D3" s="10" t="s">
        <v>14</v>
      </c>
      <c r="E3" s="10" t="s">
        <v>135</v>
      </c>
      <c r="F3" s="11">
        <v>41807</v>
      </c>
      <c r="G3" s="12" t="s">
        <v>15</v>
      </c>
      <c r="H3" s="12" t="s">
        <v>16</v>
      </c>
      <c r="I3" s="13" t="s">
        <v>17</v>
      </c>
      <c r="J3" s="11">
        <v>41808</v>
      </c>
      <c r="K3" s="12" t="s">
        <v>15</v>
      </c>
      <c r="L3" s="12" t="s">
        <v>16</v>
      </c>
      <c r="M3" s="13" t="s">
        <v>17</v>
      </c>
      <c r="N3" s="11">
        <v>41808</v>
      </c>
      <c r="O3" s="12" t="s">
        <v>15</v>
      </c>
      <c r="P3" s="12" t="s">
        <v>16</v>
      </c>
      <c r="Q3" s="13" t="s">
        <v>17</v>
      </c>
      <c r="R3" s="11">
        <v>41807</v>
      </c>
      <c r="S3" s="12" t="s">
        <v>15</v>
      </c>
      <c r="T3" s="12" t="s">
        <v>16</v>
      </c>
      <c r="U3" s="13" t="s">
        <v>17</v>
      </c>
      <c r="V3" s="11">
        <v>41807</v>
      </c>
      <c r="W3" s="12" t="s">
        <v>15</v>
      </c>
      <c r="X3" s="12" t="s">
        <v>16</v>
      </c>
      <c r="Y3" s="13" t="s">
        <v>17</v>
      </c>
      <c r="Z3" s="11">
        <v>41436</v>
      </c>
      <c r="AA3" s="12" t="s">
        <v>15</v>
      </c>
      <c r="AB3" s="12" t="s">
        <v>16</v>
      </c>
      <c r="AC3" s="13" t="s">
        <v>17</v>
      </c>
      <c r="AD3" s="11">
        <v>41807</v>
      </c>
      <c r="AE3" s="12" t="s">
        <v>15</v>
      </c>
      <c r="AF3" s="12" t="s">
        <v>16</v>
      </c>
      <c r="AG3" s="13" t="s">
        <v>17</v>
      </c>
    </row>
    <row r="4" spans="1:33" ht="15.75" thickTop="1" x14ac:dyDescent="0.25">
      <c r="A4" s="14" t="s">
        <v>130</v>
      </c>
      <c r="B4" s="15"/>
      <c r="C4" s="15"/>
      <c r="D4" s="16"/>
      <c r="E4" s="17"/>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row>
    <row r="5" spans="1:33" x14ac:dyDescent="0.25">
      <c r="A5" s="20" t="s">
        <v>20</v>
      </c>
      <c r="B5" s="21" t="s">
        <v>21</v>
      </c>
      <c r="C5" s="22">
        <v>60.5</v>
      </c>
      <c r="D5" s="23" t="s">
        <v>22</v>
      </c>
      <c r="E5" s="24" t="s">
        <v>22</v>
      </c>
      <c r="F5" s="25"/>
      <c r="G5" s="26"/>
      <c r="H5" s="27"/>
      <c r="I5" s="28"/>
      <c r="J5" s="31"/>
      <c r="K5" s="26"/>
      <c r="L5" s="26"/>
      <c r="M5" s="30"/>
      <c r="N5" s="31"/>
      <c r="O5" s="31"/>
      <c r="P5" s="27"/>
      <c r="Q5" s="28"/>
      <c r="R5" s="29"/>
      <c r="S5" s="31"/>
      <c r="T5" s="27"/>
      <c r="U5" s="32"/>
      <c r="V5" s="31"/>
      <c r="W5" s="31"/>
      <c r="X5" s="31"/>
      <c r="Y5" s="28"/>
      <c r="Z5" s="27"/>
      <c r="AA5" s="31"/>
      <c r="AB5" s="27"/>
      <c r="AC5" s="30"/>
      <c r="AD5" s="31"/>
      <c r="AE5" s="26"/>
      <c r="AF5" s="26"/>
      <c r="AG5" s="28"/>
    </row>
    <row r="6" spans="1:33" x14ac:dyDescent="0.25">
      <c r="A6" s="33" t="s">
        <v>23</v>
      </c>
      <c r="B6" s="34" t="s">
        <v>24</v>
      </c>
      <c r="C6" s="35">
        <v>0.12</v>
      </c>
      <c r="D6" s="36" t="s">
        <v>22</v>
      </c>
      <c r="E6" s="37" t="s">
        <v>22</v>
      </c>
      <c r="F6" s="38"/>
      <c r="G6" s="39"/>
      <c r="H6" s="38"/>
      <c r="I6" s="40"/>
      <c r="J6" s="41"/>
      <c r="K6" s="42"/>
      <c r="L6" s="42"/>
      <c r="M6" s="40"/>
      <c r="N6" s="41"/>
      <c r="O6" s="38"/>
      <c r="P6" s="38"/>
      <c r="Q6" s="43"/>
      <c r="R6" s="41"/>
      <c r="S6" s="38"/>
      <c r="T6" s="38"/>
      <c r="U6" s="43"/>
      <c r="V6" s="38"/>
      <c r="W6" s="39"/>
      <c r="X6" s="39"/>
      <c r="Y6" s="44"/>
      <c r="Z6" s="38"/>
      <c r="AA6" s="39"/>
      <c r="AB6" s="38"/>
      <c r="AC6" s="40"/>
      <c r="AD6" s="38"/>
      <c r="AE6" s="39"/>
      <c r="AF6" s="42"/>
      <c r="AG6" s="43"/>
    </row>
    <row r="7" spans="1:33" x14ac:dyDescent="0.25">
      <c r="A7" s="33" t="s">
        <v>26</v>
      </c>
      <c r="B7" s="34" t="s">
        <v>24</v>
      </c>
      <c r="C7" s="35">
        <v>120</v>
      </c>
      <c r="D7" s="36" t="s">
        <v>22</v>
      </c>
      <c r="E7" s="37" t="s">
        <v>22</v>
      </c>
      <c r="F7" s="38"/>
      <c r="G7" s="42"/>
      <c r="H7" s="39"/>
      <c r="I7" s="40"/>
      <c r="J7" s="38"/>
      <c r="K7" s="42"/>
      <c r="L7" s="42"/>
      <c r="M7" s="44"/>
      <c r="N7" s="38"/>
      <c r="O7" s="38"/>
      <c r="P7" s="39"/>
      <c r="Q7" s="44"/>
      <c r="R7" s="41"/>
      <c r="S7" s="38"/>
      <c r="T7" s="39"/>
      <c r="U7" s="44"/>
      <c r="V7" s="38"/>
      <c r="W7" s="38"/>
      <c r="X7" s="38"/>
      <c r="Y7" s="44"/>
      <c r="Z7" s="38"/>
      <c r="AA7" s="38"/>
      <c r="AB7" s="39"/>
      <c r="AC7" s="44"/>
      <c r="AD7" s="38"/>
      <c r="AE7" s="42"/>
      <c r="AF7" s="42"/>
      <c r="AG7" s="40"/>
    </row>
    <row r="8" spans="1:33" x14ac:dyDescent="0.25">
      <c r="A8" s="33" t="s">
        <v>27</v>
      </c>
      <c r="B8" s="34" t="s">
        <v>21</v>
      </c>
      <c r="C8" s="35">
        <v>20.671399999999998</v>
      </c>
      <c r="D8" s="45" t="s">
        <v>22</v>
      </c>
      <c r="E8" s="46" t="s">
        <v>22</v>
      </c>
      <c r="F8" s="47"/>
      <c r="G8" s="42"/>
      <c r="H8" s="39"/>
      <c r="I8" s="44"/>
      <c r="J8" s="38"/>
      <c r="K8" s="42"/>
      <c r="L8" s="42"/>
      <c r="M8" s="40"/>
      <c r="N8" s="47"/>
      <c r="O8" s="38"/>
      <c r="P8" s="38"/>
      <c r="Q8" s="44"/>
      <c r="R8" s="48"/>
      <c r="S8" s="38"/>
      <c r="T8" s="39"/>
      <c r="U8" s="44"/>
      <c r="V8" s="49"/>
      <c r="W8" s="38"/>
      <c r="X8" s="38"/>
      <c r="Y8" s="44"/>
      <c r="Z8" s="38"/>
      <c r="AA8" s="38"/>
      <c r="AB8" s="39"/>
      <c r="AC8" s="44"/>
      <c r="AD8" s="47"/>
      <c r="AE8" s="38"/>
      <c r="AF8" s="42"/>
      <c r="AG8" s="40"/>
    </row>
    <row r="9" spans="1:33" x14ac:dyDescent="0.25">
      <c r="A9" s="50" t="s">
        <v>28</v>
      </c>
      <c r="B9" s="34" t="s">
        <v>24</v>
      </c>
      <c r="C9" s="51">
        <v>32</v>
      </c>
      <c r="D9" s="45" t="s">
        <v>22</v>
      </c>
      <c r="E9" s="46" t="s">
        <v>22</v>
      </c>
      <c r="F9" s="52"/>
      <c r="G9" s="39"/>
      <c r="H9" s="39"/>
      <c r="I9" s="44"/>
      <c r="J9" s="52"/>
      <c r="K9" s="39"/>
      <c r="L9" s="39"/>
      <c r="M9" s="44"/>
      <c r="N9" s="52"/>
      <c r="O9" s="39"/>
      <c r="P9" s="39"/>
      <c r="Q9" s="44"/>
      <c r="R9" s="53"/>
      <c r="S9" s="39"/>
      <c r="T9" s="39"/>
      <c r="U9" s="44"/>
      <c r="V9" s="52"/>
      <c r="W9" s="39"/>
      <c r="X9" s="39"/>
      <c r="Y9" s="44"/>
      <c r="Z9" s="52"/>
      <c r="AA9" s="39"/>
      <c r="AB9" s="39"/>
      <c r="AC9" s="44"/>
      <c r="AD9" s="52"/>
      <c r="AE9" s="39"/>
      <c r="AF9" s="39"/>
      <c r="AG9" s="44"/>
    </row>
    <row r="10" spans="1:33" x14ac:dyDescent="0.25">
      <c r="A10" s="33" t="s">
        <v>29</v>
      </c>
      <c r="B10" s="34" t="s">
        <v>30</v>
      </c>
      <c r="C10" s="51">
        <v>57.475700000000003</v>
      </c>
      <c r="D10" s="36" t="s">
        <v>22</v>
      </c>
      <c r="E10" s="37">
        <v>250</v>
      </c>
      <c r="F10" s="38"/>
      <c r="G10" s="38"/>
      <c r="H10" s="39"/>
      <c r="I10" s="44"/>
      <c r="J10" s="38"/>
      <c r="K10" s="38"/>
      <c r="L10" s="39"/>
      <c r="M10" s="43"/>
      <c r="N10" s="38"/>
      <c r="O10" s="38"/>
      <c r="P10" s="38"/>
      <c r="Q10" s="43"/>
      <c r="R10" s="38"/>
      <c r="S10" s="38"/>
      <c r="T10" s="39"/>
      <c r="U10" s="43"/>
      <c r="V10" s="38"/>
      <c r="W10" s="38"/>
      <c r="X10" s="38"/>
      <c r="Y10" s="44"/>
      <c r="Z10" s="38"/>
      <c r="AA10" s="38"/>
      <c r="AB10" s="38"/>
      <c r="AC10" s="43"/>
      <c r="AD10" s="38"/>
      <c r="AE10" s="38"/>
      <c r="AF10" s="38"/>
      <c r="AG10" s="44"/>
    </row>
    <row r="11" spans="1:33" x14ac:dyDescent="0.25">
      <c r="A11" s="33" t="s">
        <v>31</v>
      </c>
      <c r="B11" s="34" t="s">
        <v>30</v>
      </c>
      <c r="C11" s="51">
        <v>510.19799999999998</v>
      </c>
      <c r="D11" s="54">
        <v>700</v>
      </c>
      <c r="E11" s="55">
        <v>700</v>
      </c>
      <c r="F11" s="38"/>
      <c r="G11" s="38"/>
      <c r="H11" s="38"/>
      <c r="I11" s="43"/>
      <c r="J11" s="38"/>
      <c r="K11" s="38"/>
      <c r="L11" s="38"/>
      <c r="M11" s="43"/>
      <c r="N11" s="38"/>
      <c r="O11" s="38"/>
      <c r="P11" s="38"/>
      <c r="Q11" s="43"/>
      <c r="R11" s="38"/>
      <c r="S11" s="38"/>
      <c r="T11" s="39"/>
      <c r="U11" s="43"/>
      <c r="V11" s="38"/>
      <c r="W11" s="38"/>
      <c r="X11" s="38"/>
      <c r="Y11" s="44"/>
      <c r="Z11" s="38"/>
      <c r="AA11" s="38"/>
      <c r="AB11" s="39"/>
      <c r="AC11" s="43"/>
      <c r="AD11" s="38"/>
      <c r="AE11" s="38"/>
      <c r="AF11" s="38"/>
      <c r="AG11" s="43"/>
    </row>
    <row r="12" spans="1:33" x14ac:dyDescent="0.25">
      <c r="A12" s="33" t="s">
        <v>32</v>
      </c>
      <c r="B12" s="34" t="s">
        <v>30</v>
      </c>
      <c r="C12" s="51">
        <v>11.9497</v>
      </c>
      <c r="D12" s="36" t="s">
        <v>22</v>
      </c>
      <c r="E12" s="37" t="s">
        <v>22</v>
      </c>
      <c r="F12" s="38"/>
      <c r="G12" s="38"/>
      <c r="H12" s="39"/>
      <c r="I12" s="44"/>
      <c r="J12" s="38"/>
      <c r="K12" s="38"/>
      <c r="L12" s="38"/>
      <c r="M12" s="43"/>
      <c r="N12" s="38"/>
      <c r="O12" s="38"/>
      <c r="P12" s="38"/>
      <c r="Q12" s="44"/>
      <c r="R12" s="41"/>
      <c r="S12" s="39"/>
      <c r="T12" s="39"/>
      <c r="U12" s="43"/>
      <c r="V12" s="38"/>
      <c r="W12" s="38"/>
      <c r="X12" s="39"/>
      <c r="Y12" s="44"/>
      <c r="Z12" s="38"/>
      <c r="AA12" s="38"/>
      <c r="AB12" s="39"/>
      <c r="AC12" s="44"/>
      <c r="AD12" s="38"/>
      <c r="AE12" s="39"/>
      <c r="AF12" s="38"/>
      <c r="AG12" s="43"/>
    </row>
    <row r="13" spans="1:33" x14ac:dyDescent="0.25">
      <c r="A13" s="33" t="s">
        <v>33</v>
      </c>
      <c r="B13" s="34" t="s">
        <v>30</v>
      </c>
      <c r="C13" s="51">
        <v>37.152900000000002</v>
      </c>
      <c r="D13" s="54">
        <v>4.3</v>
      </c>
      <c r="E13" s="55">
        <v>10</v>
      </c>
      <c r="F13" s="39"/>
      <c r="G13" s="39"/>
      <c r="H13" s="39"/>
      <c r="I13" s="44"/>
      <c r="J13" s="38"/>
      <c r="K13" s="39"/>
      <c r="L13" s="39"/>
      <c r="M13" s="43"/>
      <c r="N13" s="38"/>
      <c r="O13" s="39"/>
      <c r="P13" s="39"/>
      <c r="Q13" s="44"/>
      <c r="R13" s="39"/>
      <c r="S13" s="39"/>
      <c r="T13" s="39"/>
      <c r="U13" s="44"/>
      <c r="V13" s="38"/>
      <c r="W13" s="38"/>
      <c r="X13" s="39"/>
      <c r="Y13" s="43"/>
      <c r="Z13" s="39"/>
      <c r="AA13" s="39"/>
      <c r="AB13" s="39"/>
      <c r="AC13" s="44"/>
      <c r="AD13" s="39"/>
      <c r="AE13" s="39"/>
      <c r="AF13" s="38"/>
      <c r="AG13" s="43"/>
    </row>
    <row r="14" spans="1:33" x14ac:dyDescent="0.25">
      <c r="A14" s="33" t="s">
        <v>34</v>
      </c>
      <c r="B14" s="34" t="s">
        <v>24</v>
      </c>
      <c r="C14" s="51">
        <v>2.5999999999999999E-2</v>
      </c>
      <c r="D14" s="36" t="s">
        <v>22</v>
      </c>
      <c r="E14" s="55">
        <v>1</v>
      </c>
      <c r="F14" s="39"/>
      <c r="G14" s="39"/>
      <c r="H14" s="39"/>
      <c r="I14" s="44"/>
      <c r="J14" s="39"/>
      <c r="K14" s="39"/>
      <c r="L14" s="39"/>
      <c r="M14" s="44"/>
      <c r="N14" s="39"/>
      <c r="O14" s="39"/>
      <c r="P14" s="39"/>
      <c r="Q14" s="44"/>
      <c r="R14" s="38"/>
      <c r="S14" s="39"/>
      <c r="T14" s="39"/>
      <c r="U14" s="44"/>
      <c r="V14" s="38"/>
      <c r="W14" s="38"/>
      <c r="X14" s="38"/>
      <c r="Y14" s="43"/>
      <c r="Z14" s="39"/>
      <c r="AA14" s="39"/>
      <c r="AB14" s="39"/>
      <c r="AC14" s="44"/>
      <c r="AD14" s="38"/>
      <c r="AE14" s="38"/>
      <c r="AF14" s="38"/>
      <c r="AG14" s="43"/>
    </row>
    <row r="15" spans="1:33" x14ac:dyDescent="0.25">
      <c r="A15" s="33" t="s">
        <v>35</v>
      </c>
      <c r="B15" s="34" t="s">
        <v>24</v>
      </c>
      <c r="C15" s="51" t="s">
        <v>36</v>
      </c>
      <c r="D15" s="56" t="s">
        <v>22</v>
      </c>
      <c r="E15" s="57" t="s">
        <v>37</v>
      </c>
      <c r="F15" s="38"/>
      <c r="G15" s="38"/>
      <c r="H15" s="38"/>
      <c r="I15" s="43"/>
      <c r="J15" s="58"/>
      <c r="K15" s="38"/>
      <c r="L15" s="38"/>
      <c r="M15" s="44"/>
      <c r="N15" s="58"/>
      <c r="O15" s="38"/>
      <c r="P15" s="38"/>
      <c r="Q15" s="43"/>
      <c r="R15" s="58"/>
      <c r="S15" s="38"/>
      <c r="T15" s="38"/>
      <c r="U15" s="43"/>
      <c r="V15" s="58"/>
      <c r="W15" s="38"/>
      <c r="X15" s="38"/>
      <c r="Y15" s="43"/>
      <c r="Z15" s="58"/>
      <c r="AA15" s="38"/>
      <c r="AB15" s="38"/>
      <c r="AC15" s="43"/>
      <c r="AD15" s="58"/>
      <c r="AE15" s="38"/>
      <c r="AF15" s="38"/>
      <c r="AG15" s="43"/>
    </row>
    <row r="16" spans="1:33" x14ac:dyDescent="0.25">
      <c r="A16" s="33" t="s">
        <v>38</v>
      </c>
      <c r="B16" s="34" t="s">
        <v>30</v>
      </c>
      <c r="C16" s="35">
        <v>4.9870999999999999</v>
      </c>
      <c r="D16" s="56" t="s">
        <v>22</v>
      </c>
      <c r="E16" s="57" t="s">
        <v>22</v>
      </c>
      <c r="F16" s="38"/>
      <c r="G16" s="38"/>
      <c r="H16" s="39"/>
      <c r="I16" s="43"/>
      <c r="J16" s="38"/>
      <c r="K16" s="38"/>
      <c r="L16" s="38"/>
      <c r="M16" s="44"/>
      <c r="N16" s="38"/>
      <c r="O16" s="38"/>
      <c r="P16" s="39"/>
      <c r="Q16" s="44"/>
      <c r="R16" s="41"/>
      <c r="S16" s="38"/>
      <c r="T16" s="39"/>
      <c r="U16" s="44"/>
      <c r="V16" s="38"/>
      <c r="W16" s="38"/>
      <c r="X16" s="39"/>
      <c r="Y16" s="44"/>
      <c r="Z16" s="38"/>
      <c r="AA16" s="38"/>
      <c r="AB16" s="39"/>
      <c r="AC16" s="43"/>
      <c r="AD16" s="38"/>
      <c r="AE16" s="38"/>
      <c r="AF16" s="38"/>
      <c r="AG16" s="43"/>
    </row>
    <row r="17" spans="1:33" x14ac:dyDescent="0.25">
      <c r="A17" s="33" t="s">
        <v>39</v>
      </c>
      <c r="B17" s="34" t="s">
        <v>21</v>
      </c>
      <c r="C17" s="35">
        <v>59.778399999999998</v>
      </c>
      <c r="D17" s="36" t="s">
        <v>22</v>
      </c>
      <c r="E17" s="55">
        <v>20</v>
      </c>
      <c r="F17" s="38"/>
      <c r="G17" s="38"/>
      <c r="H17" s="39"/>
      <c r="I17" s="43"/>
      <c r="J17" s="38"/>
      <c r="K17" s="38"/>
      <c r="L17" s="38"/>
      <c r="M17" s="43"/>
      <c r="N17" s="38"/>
      <c r="O17" s="38"/>
      <c r="P17" s="39"/>
      <c r="Q17" s="44"/>
      <c r="R17" s="38"/>
      <c r="S17" s="38"/>
      <c r="T17" s="38"/>
      <c r="U17" s="44"/>
      <c r="V17" s="38"/>
      <c r="W17" s="38"/>
      <c r="X17" s="39"/>
      <c r="Y17" s="43"/>
      <c r="Z17" s="38"/>
      <c r="AA17" s="59"/>
      <c r="AB17" s="39"/>
      <c r="AC17" s="44"/>
      <c r="AD17" s="38"/>
      <c r="AE17" s="38"/>
      <c r="AF17" s="38"/>
      <c r="AG17" s="44"/>
    </row>
    <row r="18" spans="1:33" x14ac:dyDescent="0.25">
      <c r="A18" s="33" t="s">
        <v>40</v>
      </c>
      <c r="B18" s="34" t="s">
        <v>24</v>
      </c>
      <c r="C18" s="35">
        <v>120</v>
      </c>
      <c r="D18" s="36" t="s">
        <v>22</v>
      </c>
      <c r="E18" s="55">
        <v>250</v>
      </c>
      <c r="F18" s="38"/>
      <c r="G18" s="38"/>
      <c r="H18" s="38"/>
      <c r="I18" s="43"/>
      <c r="J18" s="38"/>
      <c r="K18" s="39"/>
      <c r="L18" s="38"/>
      <c r="M18" s="43"/>
      <c r="N18" s="38"/>
      <c r="O18" s="38"/>
      <c r="P18" s="38"/>
      <c r="Q18" s="44"/>
      <c r="R18" s="38"/>
      <c r="S18" s="38"/>
      <c r="T18" s="38"/>
      <c r="U18" s="44"/>
      <c r="V18" s="38"/>
      <c r="W18" s="38"/>
      <c r="X18" s="38"/>
      <c r="Y18" s="43"/>
      <c r="Z18" s="38"/>
      <c r="AA18" s="38"/>
      <c r="AB18" s="39"/>
      <c r="AC18" s="43"/>
      <c r="AD18" s="38"/>
      <c r="AE18" s="38"/>
      <c r="AF18" s="38"/>
      <c r="AG18" s="43"/>
    </row>
    <row r="19" spans="1:33" x14ac:dyDescent="0.25">
      <c r="A19" s="33" t="s">
        <v>41</v>
      </c>
      <c r="B19" s="34" t="s">
        <v>21</v>
      </c>
      <c r="C19" s="35">
        <v>284.9676</v>
      </c>
      <c r="D19" s="36">
        <v>500</v>
      </c>
      <c r="E19" s="37">
        <v>500</v>
      </c>
      <c r="F19" s="38"/>
      <c r="G19" s="38"/>
      <c r="H19" s="38"/>
      <c r="I19" s="43"/>
      <c r="J19" s="38"/>
      <c r="K19" s="38"/>
      <c r="L19" s="38"/>
      <c r="M19" s="43"/>
      <c r="N19" s="38"/>
      <c r="O19" s="58"/>
      <c r="P19" s="39"/>
      <c r="Q19" s="43"/>
      <c r="R19" s="41"/>
      <c r="S19" s="38"/>
      <c r="T19" s="39"/>
      <c r="U19" s="44"/>
      <c r="V19" s="38"/>
      <c r="W19" s="38"/>
      <c r="X19" s="38"/>
      <c r="Y19" s="44"/>
      <c r="Z19" s="38"/>
      <c r="AA19" s="38"/>
      <c r="AB19" s="39"/>
      <c r="AC19" s="43"/>
      <c r="AD19" s="38"/>
      <c r="AE19" s="38"/>
      <c r="AF19" s="38"/>
      <c r="AG19" s="44"/>
    </row>
    <row r="20" spans="1:33" x14ac:dyDescent="0.25">
      <c r="A20" s="60" t="s">
        <v>42</v>
      </c>
      <c r="B20" s="61" t="s">
        <v>30</v>
      </c>
      <c r="C20" s="62">
        <v>29.978899999999999</v>
      </c>
      <c r="D20" s="63" t="s">
        <v>22</v>
      </c>
      <c r="E20" s="64" t="s">
        <v>22</v>
      </c>
      <c r="F20" s="65"/>
      <c r="G20" s="65"/>
      <c r="H20" s="66"/>
      <c r="I20" s="67"/>
      <c r="J20" s="65"/>
      <c r="K20" s="66"/>
      <c r="L20" s="66"/>
      <c r="M20" s="67"/>
      <c r="N20" s="66"/>
      <c r="O20" s="66"/>
      <c r="P20" s="66"/>
      <c r="Q20" s="67"/>
      <c r="R20" s="66"/>
      <c r="S20" s="66"/>
      <c r="T20" s="65"/>
      <c r="U20" s="67"/>
      <c r="V20" s="65"/>
      <c r="W20" s="65"/>
      <c r="X20" s="65"/>
      <c r="Y20" s="68"/>
      <c r="Z20" s="66"/>
      <c r="AA20" s="66"/>
      <c r="AB20" s="65"/>
      <c r="AC20" s="67"/>
      <c r="AD20" s="65"/>
      <c r="AE20" s="66"/>
      <c r="AF20" s="66"/>
      <c r="AG20" s="67"/>
    </row>
    <row r="21" spans="1:33" x14ac:dyDescent="0.25">
      <c r="A21" s="14" t="s">
        <v>131</v>
      </c>
      <c r="B21" s="69"/>
      <c r="C21" s="70"/>
      <c r="E21" s="19"/>
      <c r="F21" s="18"/>
      <c r="G21" s="18"/>
      <c r="H21" s="18"/>
      <c r="I21" s="18"/>
      <c r="J21" s="38"/>
      <c r="K21" s="38"/>
      <c r="L21" s="38"/>
      <c r="M21" s="38"/>
      <c r="N21" s="38"/>
      <c r="O21" s="38"/>
      <c r="P21" s="38"/>
      <c r="Q21" s="38"/>
      <c r="R21" s="38"/>
      <c r="S21" s="38"/>
      <c r="T21" s="38"/>
      <c r="U21" s="38"/>
      <c r="V21" s="38"/>
      <c r="W21" s="38"/>
      <c r="X21" s="38"/>
      <c r="Y21" s="38"/>
      <c r="Z21" s="38"/>
      <c r="AA21" s="38"/>
      <c r="AB21" s="38"/>
      <c r="AC21" s="38"/>
      <c r="AD21" s="38"/>
      <c r="AE21" s="38"/>
      <c r="AF21" s="38"/>
      <c r="AG21" s="18"/>
    </row>
    <row r="22" spans="1:33" x14ac:dyDescent="0.25">
      <c r="A22" s="72" t="s">
        <v>45</v>
      </c>
      <c r="B22" s="21" t="s">
        <v>24</v>
      </c>
      <c r="C22" s="22">
        <v>0.01</v>
      </c>
      <c r="D22" s="73">
        <v>0.05</v>
      </c>
      <c r="E22" s="24">
        <v>6.0000000000000001E-3</v>
      </c>
      <c r="F22" s="27"/>
      <c r="G22" s="27"/>
      <c r="H22" s="31"/>
      <c r="I22" s="32"/>
      <c r="J22" s="74"/>
      <c r="K22" s="75"/>
      <c r="L22" s="74"/>
      <c r="M22" s="76"/>
      <c r="N22" s="31"/>
      <c r="O22" s="27"/>
      <c r="P22" s="27"/>
      <c r="Q22" s="28"/>
      <c r="R22" s="31"/>
      <c r="S22" s="27"/>
      <c r="T22" s="31"/>
      <c r="U22" s="32"/>
      <c r="V22" s="31"/>
      <c r="W22" s="27"/>
      <c r="X22" s="31"/>
      <c r="Y22" s="32"/>
      <c r="Z22" s="27"/>
      <c r="AA22" s="27"/>
      <c r="AB22" s="31"/>
      <c r="AC22" s="32"/>
      <c r="AD22" s="31"/>
      <c r="AE22" s="27"/>
      <c r="AF22" s="31"/>
      <c r="AG22" s="32"/>
    </row>
    <row r="23" spans="1:33" x14ac:dyDescent="0.25">
      <c r="A23" s="77" t="s">
        <v>46</v>
      </c>
      <c r="B23" s="34" t="s">
        <v>24</v>
      </c>
      <c r="C23" s="35">
        <v>3.0000000000000001E-3</v>
      </c>
      <c r="D23" s="78">
        <v>5.0000000000000001E-3</v>
      </c>
      <c r="E23" s="37">
        <v>5.0000000000000002E-5</v>
      </c>
      <c r="F23" s="58"/>
      <c r="G23" s="39"/>
      <c r="H23" s="38"/>
      <c r="I23" s="43"/>
      <c r="J23" s="79"/>
      <c r="K23" s="80"/>
      <c r="L23" s="81"/>
      <c r="M23" s="82"/>
      <c r="N23" s="58"/>
      <c r="O23" s="39"/>
      <c r="P23" s="38"/>
      <c r="Q23" s="43"/>
      <c r="R23" s="58"/>
      <c r="S23" s="38"/>
      <c r="T23" s="39"/>
      <c r="U23" s="43"/>
      <c r="V23" s="58"/>
      <c r="W23" s="38"/>
      <c r="X23" s="38"/>
      <c r="Y23" s="43"/>
      <c r="Z23" s="58"/>
      <c r="AA23" s="38"/>
      <c r="AB23" s="38"/>
      <c r="AC23" s="44"/>
      <c r="AD23" s="58"/>
      <c r="AE23" s="39"/>
      <c r="AF23" s="42"/>
      <c r="AG23" s="43"/>
    </row>
    <row r="24" spans="1:33" x14ac:dyDescent="0.25">
      <c r="A24" s="77" t="s">
        <v>47</v>
      </c>
      <c r="B24" s="34" t="s">
        <v>24</v>
      </c>
      <c r="C24" s="35">
        <v>4.7E-2</v>
      </c>
      <c r="D24" s="78">
        <v>1</v>
      </c>
      <c r="E24" s="37">
        <v>2</v>
      </c>
      <c r="F24" s="83"/>
      <c r="G24" s="42"/>
      <c r="H24" s="42"/>
      <c r="I24" s="44"/>
      <c r="J24" s="80"/>
      <c r="K24" s="80"/>
      <c r="L24" s="80"/>
      <c r="M24" s="82"/>
      <c r="N24" s="38"/>
      <c r="O24" s="39"/>
      <c r="P24" s="39"/>
      <c r="Q24" s="44"/>
      <c r="R24" s="84"/>
      <c r="S24" s="38"/>
      <c r="T24" s="39"/>
      <c r="U24" s="44"/>
      <c r="V24" s="83"/>
      <c r="W24" s="38"/>
      <c r="X24" s="38"/>
      <c r="Y24" s="44"/>
      <c r="Z24" s="38"/>
      <c r="AA24" s="39"/>
      <c r="AB24" s="39"/>
      <c r="AC24" s="44"/>
      <c r="AD24" s="38"/>
      <c r="AE24" s="42"/>
      <c r="AF24" s="42"/>
      <c r="AG24" s="43"/>
    </row>
    <row r="25" spans="1:33" x14ac:dyDescent="0.25">
      <c r="A25" s="77" t="s">
        <v>48</v>
      </c>
      <c r="B25" s="34" t="s">
        <v>24</v>
      </c>
      <c r="C25" s="35">
        <v>4.1000000000000003E-3</v>
      </c>
      <c r="D25" s="85" t="s">
        <v>22</v>
      </c>
      <c r="E25" s="37">
        <v>4.0000000000000001E-3</v>
      </c>
      <c r="F25" s="38"/>
      <c r="G25" s="39"/>
      <c r="H25" s="38"/>
      <c r="I25" s="43"/>
      <c r="J25" s="80"/>
      <c r="K25" s="81"/>
      <c r="L25" s="80"/>
      <c r="M25" s="82"/>
      <c r="N25" s="38"/>
      <c r="O25" s="39"/>
      <c r="P25" s="39"/>
      <c r="Q25" s="44"/>
      <c r="R25" s="38"/>
      <c r="S25" s="39"/>
      <c r="T25" s="38"/>
      <c r="U25" s="43"/>
      <c r="V25" s="38"/>
      <c r="W25" s="39"/>
      <c r="X25" s="38"/>
      <c r="Y25" s="43"/>
      <c r="Z25" s="38"/>
      <c r="AA25" s="39"/>
      <c r="AB25" s="38"/>
      <c r="AC25" s="43"/>
      <c r="AD25" s="38"/>
      <c r="AE25" s="39"/>
      <c r="AF25" s="38"/>
      <c r="AG25" s="43"/>
    </row>
    <row r="26" spans="1:33" x14ac:dyDescent="0.25">
      <c r="A26" s="77" t="s">
        <v>49</v>
      </c>
      <c r="B26" s="34" t="s">
        <v>24</v>
      </c>
      <c r="C26" s="35">
        <v>5.0000000000000001E-4</v>
      </c>
      <c r="D26" s="78">
        <v>5.0000000000000001E-3</v>
      </c>
      <c r="E26" s="37">
        <v>5.0000000000000001E-3</v>
      </c>
      <c r="F26" s="166"/>
      <c r="G26" s="81"/>
      <c r="H26" s="86"/>
      <c r="I26" s="43"/>
      <c r="J26" s="166"/>
      <c r="K26" s="81"/>
      <c r="L26" s="80"/>
      <c r="M26" s="82"/>
      <c r="N26" s="166"/>
      <c r="O26" s="39"/>
      <c r="P26" s="39"/>
      <c r="Q26" s="44"/>
      <c r="R26" s="166"/>
      <c r="S26" s="39"/>
      <c r="T26" s="38"/>
      <c r="U26" s="43"/>
      <c r="V26" s="166"/>
      <c r="W26" s="39"/>
      <c r="X26" s="38"/>
      <c r="Y26" s="43"/>
      <c r="Z26" s="166"/>
      <c r="AA26" s="39"/>
      <c r="AB26" s="38"/>
      <c r="AC26" s="43"/>
      <c r="AD26" s="166"/>
      <c r="AE26" s="81"/>
      <c r="AF26" s="80"/>
      <c r="AG26" s="43"/>
    </row>
    <row r="27" spans="1:33" x14ac:dyDescent="0.25">
      <c r="A27" s="77" t="s">
        <v>50</v>
      </c>
      <c r="B27" s="34" t="s">
        <v>24</v>
      </c>
      <c r="C27" s="35">
        <v>6.7000000000000002E-3</v>
      </c>
      <c r="D27" s="78">
        <v>0.05</v>
      </c>
      <c r="E27" s="37">
        <v>0.1</v>
      </c>
      <c r="F27" s="38"/>
      <c r="G27" s="39"/>
      <c r="H27" s="42"/>
      <c r="I27" s="43"/>
      <c r="J27" s="80"/>
      <c r="K27" s="81"/>
      <c r="L27" s="80"/>
      <c r="M27" s="82"/>
      <c r="N27" s="38"/>
      <c r="O27" s="39"/>
      <c r="P27" s="39"/>
      <c r="Q27" s="44"/>
      <c r="R27" s="38"/>
      <c r="S27" s="39"/>
      <c r="T27" s="38"/>
      <c r="U27" s="43"/>
      <c r="V27" s="38"/>
      <c r="W27" s="39"/>
      <c r="X27" s="39"/>
      <c r="Y27" s="44"/>
      <c r="Z27" s="38"/>
      <c r="AA27" s="39"/>
      <c r="AB27" s="38"/>
      <c r="AC27" s="43"/>
      <c r="AD27" s="38"/>
      <c r="AE27" s="39"/>
      <c r="AF27" s="38"/>
      <c r="AG27" s="44"/>
    </row>
    <row r="28" spans="1:33" x14ac:dyDescent="0.25">
      <c r="A28" s="77" t="s">
        <v>51</v>
      </c>
      <c r="B28" s="34" t="s">
        <v>24</v>
      </c>
      <c r="C28" s="35">
        <v>1.0999999999999999E-2</v>
      </c>
      <c r="D28" s="85" t="s">
        <v>22</v>
      </c>
      <c r="E28" s="37" t="s">
        <v>22</v>
      </c>
      <c r="F28" s="38"/>
      <c r="G28" s="39"/>
      <c r="H28" s="42"/>
      <c r="I28" s="43"/>
      <c r="J28" s="80"/>
      <c r="K28" s="81"/>
      <c r="L28" s="80"/>
      <c r="M28" s="82"/>
      <c r="N28" s="38"/>
      <c r="O28" s="39"/>
      <c r="P28" s="39"/>
      <c r="Q28" s="44"/>
      <c r="R28" s="38"/>
      <c r="S28" s="39"/>
      <c r="T28" s="38"/>
      <c r="U28" s="43"/>
      <c r="V28" s="38"/>
      <c r="W28" s="39"/>
      <c r="X28" s="38"/>
      <c r="Y28" s="43"/>
      <c r="Z28" s="38"/>
      <c r="AA28" s="39"/>
      <c r="AB28" s="38"/>
      <c r="AC28" s="43"/>
      <c r="AD28" s="38"/>
      <c r="AE28" s="39"/>
      <c r="AF28" s="38"/>
      <c r="AG28" s="43"/>
    </row>
    <row r="29" spans="1:33" x14ac:dyDescent="0.25">
      <c r="A29" s="77" t="s">
        <v>52</v>
      </c>
      <c r="B29" s="34" t="s">
        <v>24</v>
      </c>
      <c r="C29" s="35">
        <v>1.9E-2</v>
      </c>
      <c r="D29" s="78">
        <v>0.59</v>
      </c>
      <c r="E29" s="37">
        <v>1.3</v>
      </c>
      <c r="F29" s="38"/>
      <c r="G29" s="39"/>
      <c r="H29" s="42"/>
      <c r="I29" s="43"/>
      <c r="J29" s="80"/>
      <c r="K29" s="81"/>
      <c r="L29" s="81"/>
      <c r="M29" s="87"/>
      <c r="N29" s="39"/>
      <c r="O29" s="39"/>
      <c r="P29" s="39"/>
      <c r="Q29" s="44"/>
      <c r="R29" s="39"/>
      <c r="S29" s="39"/>
      <c r="T29" s="39"/>
      <c r="U29" s="43"/>
      <c r="V29" s="38"/>
      <c r="W29" s="39"/>
      <c r="X29" s="38"/>
      <c r="Y29" s="43"/>
      <c r="Z29" s="38"/>
      <c r="AA29" s="39"/>
      <c r="AB29" s="39"/>
      <c r="AC29" s="44"/>
      <c r="AD29" s="38"/>
      <c r="AE29" s="39"/>
      <c r="AF29" s="42"/>
      <c r="AG29" s="44"/>
    </row>
    <row r="30" spans="1:33" x14ac:dyDescent="0.25">
      <c r="A30" s="77" t="s">
        <v>53</v>
      </c>
      <c r="B30" s="34" t="s">
        <v>24</v>
      </c>
      <c r="C30" s="35">
        <v>0.215</v>
      </c>
      <c r="D30" s="78">
        <v>0.3</v>
      </c>
      <c r="E30" s="37">
        <v>0.3</v>
      </c>
      <c r="F30" s="39"/>
      <c r="G30" s="39"/>
      <c r="H30" s="39"/>
      <c r="I30" s="44"/>
      <c r="J30" s="38"/>
      <c r="K30" s="81"/>
      <c r="L30" s="81"/>
      <c r="M30" s="82"/>
      <c r="N30" s="38"/>
      <c r="O30" s="39"/>
      <c r="P30" s="38"/>
      <c r="Q30" s="44"/>
      <c r="R30" s="38"/>
      <c r="S30" s="39"/>
      <c r="T30" s="39"/>
      <c r="U30" s="44"/>
      <c r="V30" s="38"/>
      <c r="W30" s="39"/>
      <c r="X30" s="39"/>
      <c r="Y30" s="43"/>
      <c r="Z30" s="38"/>
      <c r="AA30" s="39"/>
      <c r="AB30" s="38"/>
      <c r="AC30" s="44"/>
      <c r="AD30" s="38"/>
      <c r="AE30" s="39"/>
      <c r="AF30" s="38"/>
      <c r="AG30" s="44"/>
    </row>
    <row r="31" spans="1:33" x14ac:dyDescent="0.25">
      <c r="A31" s="77" t="s">
        <v>54</v>
      </c>
      <c r="B31" s="34" t="s">
        <v>24</v>
      </c>
      <c r="C31" s="35">
        <v>8.0000000000000002E-3</v>
      </c>
      <c r="D31" s="78">
        <v>1.4999999999999999E-2</v>
      </c>
      <c r="E31" s="37">
        <v>1.4999999999999999E-2</v>
      </c>
      <c r="F31" s="38"/>
      <c r="G31" s="39"/>
      <c r="H31" s="38"/>
      <c r="I31" s="43"/>
      <c r="J31" s="80"/>
      <c r="K31" s="81"/>
      <c r="L31" s="80"/>
      <c r="M31" s="82"/>
      <c r="N31" s="38"/>
      <c r="O31" s="39"/>
      <c r="P31" s="38"/>
      <c r="Q31" s="43"/>
      <c r="R31" s="38"/>
      <c r="S31" s="39"/>
      <c r="T31" s="38"/>
      <c r="U31" s="43"/>
      <c r="V31" s="38"/>
      <c r="W31" s="39"/>
      <c r="X31" s="38"/>
      <c r="Y31" s="43"/>
      <c r="Z31" s="38"/>
      <c r="AA31" s="39"/>
      <c r="AB31" s="38"/>
      <c r="AC31" s="43"/>
      <c r="AD31" s="38"/>
      <c r="AE31" s="39"/>
      <c r="AF31" s="42"/>
      <c r="AG31" s="43"/>
    </row>
    <row r="32" spans="1:33" x14ac:dyDescent="0.25">
      <c r="A32" s="77" t="s">
        <v>55</v>
      </c>
      <c r="B32" s="34" t="s">
        <v>24</v>
      </c>
      <c r="C32" s="35">
        <v>9.0999999999999998E-2</v>
      </c>
      <c r="D32" s="78">
        <v>0.02</v>
      </c>
      <c r="E32" s="37">
        <v>0.05</v>
      </c>
      <c r="F32" s="38"/>
      <c r="G32" s="42"/>
      <c r="H32" s="39"/>
      <c r="I32" s="44"/>
      <c r="J32" s="80"/>
      <c r="K32" s="80"/>
      <c r="L32" s="81"/>
      <c r="M32" s="87"/>
      <c r="N32" s="38"/>
      <c r="O32" s="39"/>
      <c r="P32" s="39"/>
      <c r="Q32" s="44"/>
      <c r="R32" s="38"/>
      <c r="S32" s="38"/>
      <c r="T32" s="39"/>
      <c r="U32" s="44"/>
      <c r="V32" s="38"/>
      <c r="W32" s="38"/>
      <c r="X32" s="39"/>
      <c r="Y32" s="44"/>
      <c r="Z32" s="38"/>
      <c r="AA32" s="39"/>
      <c r="AB32" s="38"/>
      <c r="AC32" s="43"/>
      <c r="AD32" s="38"/>
      <c r="AE32" s="42"/>
      <c r="AF32" s="42"/>
      <c r="AG32" s="44"/>
    </row>
    <row r="33" spans="1:33" x14ac:dyDescent="0.25">
      <c r="A33" s="77" t="s">
        <v>56</v>
      </c>
      <c r="B33" s="34" t="s">
        <v>24</v>
      </c>
      <c r="C33" s="35">
        <v>1.0999999999999999E-2</v>
      </c>
      <c r="D33" s="78">
        <v>0.08</v>
      </c>
      <c r="E33" s="37">
        <v>0.1</v>
      </c>
      <c r="F33" s="38"/>
      <c r="G33" s="39"/>
      <c r="H33" s="38"/>
      <c r="I33" s="43"/>
      <c r="J33" s="88"/>
      <c r="K33" s="81"/>
      <c r="L33" s="80"/>
      <c r="M33" s="82"/>
      <c r="N33" s="38"/>
      <c r="O33" s="39"/>
      <c r="P33" s="39"/>
      <c r="Q33" s="44"/>
      <c r="R33" s="38"/>
      <c r="S33" s="39"/>
      <c r="T33" s="39"/>
      <c r="U33" s="44"/>
      <c r="V33" s="38"/>
      <c r="W33" s="39"/>
      <c r="X33" s="38"/>
      <c r="Y33" s="43"/>
      <c r="Z33" s="38"/>
      <c r="AA33" s="39"/>
      <c r="AB33" s="38"/>
      <c r="AC33" s="43"/>
      <c r="AD33" s="39"/>
      <c r="AE33" s="39"/>
      <c r="AF33" s="38"/>
      <c r="AG33" s="43"/>
    </row>
    <row r="34" spans="1:33" x14ac:dyDescent="0.25">
      <c r="A34" s="77" t="s">
        <v>57</v>
      </c>
      <c r="B34" s="34" t="s">
        <v>24</v>
      </c>
      <c r="C34" s="35">
        <v>1E-3</v>
      </c>
      <c r="D34" s="78">
        <v>0.01</v>
      </c>
      <c r="E34" s="37">
        <v>0.05</v>
      </c>
      <c r="F34" s="38"/>
      <c r="G34" s="39"/>
      <c r="H34" s="42"/>
      <c r="I34" s="43"/>
      <c r="J34" s="80"/>
      <c r="K34" s="81"/>
      <c r="L34" s="80"/>
      <c r="M34" s="82"/>
      <c r="N34" s="38"/>
      <c r="O34" s="39"/>
      <c r="P34" s="39"/>
      <c r="Q34" s="44"/>
      <c r="R34" s="38"/>
      <c r="S34" s="39"/>
      <c r="T34" s="39"/>
      <c r="U34" s="43"/>
      <c r="V34" s="38"/>
      <c r="W34" s="39"/>
      <c r="X34" s="38"/>
      <c r="Y34" s="43"/>
      <c r="Z34" s="38"/>
      <c r="AA34" s="39"/>
      <c r="AB34" s="38"/>
      <c r="AC34" s="43"/>
      <c r="AD34" s="38"/>
      <c r="AE34" s="39"/>
      <c r="AF34" s="42"/>
      <c r="AG34" s="43"/>
    </row>
    <row r="35" spans="1:33" x14ac:dyDescent="0.25">
      <c r="A35" s="77" t="s">
        <v>58</v>
      </c>
      <c r="B35" s="34" t="s">
        <v>24</v>
      </c>
      <c r="C35" s="35">
        <v>18.850100000000001</v>
      </c>
      <c r="D35" s="78">
        <v>0.04</v>
      </c>
      <c r="E35" s="37">
        <v>0.1</v>
      </c>
      <c r="F35" s="38"/>
      <c r="G35" s="39"/>
      <c r="H35" s="42"/>
      <c r="I35" s="43"/>
      <c r="J35" s="80"/>
      <c r="K35" s="81"/>
      <c r="L35" s="80"/>
      <c r="M35" s="82"/>
      <c r="N35" s="38"/>
      <c r="O35" s="39"/>
      <c r="P35" s="38"/>
      <c r="Q35" s="43"/>
      <c r="R35" s="38"/>
      <c r="S35" s="39"/>
      <c r="T35" s="38"/>
      <c r="U35" s="43"/>
      <c r="V35" s="38"/>
      <c r="W35" s="39"/>
      <c r="X35" s="38"/>
      <c r="Y35" s="43"/>
      <c r="Z35" s="39"/>
      <c r="AA35" s="39"/>
      <c r="AB35" s="39"/>
      <c r="AC35" s="44"/>
      <c r="AD35" s="38"/>
      <c r="AE35" s="39"/>
      <c r="AF35" s="38"/>
      <c r="AG35" s="43"/>
    </row>
    <row r="36" spans="1:33" x14ac:dyDescent="0.25">
      <c r="A36" s="77" t="s">
        <v>59</v>
      </c>
      <c r="B36" s="34" t="s">
        <v>24</v>
      </c>
      <c r="C36" s="35">
        <v>1E-3</v>
      </c>
      <c r="D36" s="78">
        <v>5.0000000000000001E-3</v>
      </c>
      <c r="E36" s="37">
        <v>2E-3</v>
      </c>
      <c r="F36" s="38"/>
      <c r="G36" s="39"/>
      <c r="H36" s="38"/>
      <c r="I36" s="43"/>
      <c r="J36" s="166"/>
      <c r="K36" s="81"/>
      <c r="L36" s="80"/>
      <c r="M36" s="82"/>
      <c r="N36" s="38"/>
      <c r="O36" s="39"/>
      <c r="P36" s="39"/>
      <c r="Q36" s="44"/>
      <c r="R36" s="38"/>
      <c r="S36" s="39"/>
      <c r="T36" s="38"/>
      <c r="U36" s="43"/>
      <c r="V36" s="38"/>
      <c r="W36" s="39"/>
      <c r="X36" s="38"/>
      <c r="Y36" s="43"/>
      <c r="Z36" s="38"/>
      <c r="AA36" s="39"/>
      <c r="AB36" s="38"/>
      <c r="AC36" s="43"/>
      <c r="AD36" s="38"/>
      <c r="AE36" s="39"/>
      <c r="AF36" s="38"/>
      <c r="AG36" s="43"/>
    </row>
    <row r="37" spans="1:33" x14ac:dyDescent="0.25">
      <c r="A37" s="77" t="s">
        <v>60</v>
      </c>
      <c r="B37" s="34" t="s">
        <v>24</v>
      </c>
      <c r="C37" s="35">
        <v>8.9999999999999993E-3</v>
      </c>
      <c r="D37" s="85">
        <v>0.112</v>
      </c>
      <c r="E37" s="37" t="s">
        <v>22</v>
      </c>
      <c r="F37" s="38"/>
      <c r="G37" s="39"/>
      <c r="H37" s="38"/>
      <c r="I37" s="43"/>
      <c r="J37" s="80"/>
      <c r="K37" s="81"/>
      <c r="L37" s="80"/>
      <c r="M37" s="82"/>
      <c r="N37" s="38"/>
      <c r="O37" s="39"/>
      <c r="P37" s="39"/>
      <c r="Q37" s="44"/>
      <c r="R37" s="38"/>
      <c r="S37" s="39"/>
      <c r="T37" s="39"/>
      <c r="U37" s="44"/>
      <c r="V37" s="38"/>
      <c r="W37" s="39"/>
      <c r="X37" s="38"/>
      <c r="Y37" s="43"/>
      <c r="Z37" s="38"/>
      <c r="AA37" s="39"/>
      <c r="AB37" s="38"/>
      <c r="AC37" s="43"/>
      <c r="AD37" s="38"/>
      <c r="AE37" s="39"/>
      <c r="AF37" s="38"/>
      <c r="AG37" s="43"/>
    </row>
    <row r="38" spans="1:33" x14ac:dyDescent="0.25">
      <c r="A38" s="89" t="s">
        <v>61</v>
      </c>
      <c r="B38" s="61" t="s">
        <v>21</v>
      </c>
      <c r="C38" s="62">
        <v>3.6999999999999998E-2</v>
      </c>
      <c r="D38" s="90">
        <v>0.08</v>
      </c>
      <c r="E38" s="64">
        <v>5</v>
      </c>
      <c r="F38" s="66"/>
      <c r="G38" s="65"/>
      <c r="H38" s="91"/>
      <c r="I38" s="68"/>
      <c r="J38" s="92"/>
      <c r="K38" s="93"/>
      <c r="L38" s="92"/>
      <c r="M38" s="94"/>
      <c r="N38" s="66"/>
      <c r="O38" s="65"/>
      <c r="P38" s="65"/>
      <c r="Q38" s="68"/>
      <c r="R38" s="66"/>
      <c r="S38" s="65"/>
      <c r="T38" s="65"/>
      <c r="U38" s="68"/>
      <c r="V38" s="66"/>
      <c r="W38" s="65"/>
      <c r="X38" s="66"/>
      <c r="Y38" s="67"/>
      <c r="Z38" s="65"/>
      <c r="AA38" s="65"/>
      <c r="AB38" s="65"/>
      <c r="AC38" s="68"/>
      <c r="AD38" s="66"/>
      <c r="AE38" s="65"/>
      <c r="AF38" s="66"/>
      <c r="AG38" s="68"/>
    </row>
    <row r="39" spans="1:33" x14ac:dyDescent="0.25">
      <c r="A39" s="95" t="s">
        <v>132</v>
      </c>
      <c r="B39" s="96"/>
      <c r="C39" s="96"/>
      <c r="D39" s="97"/>
      <c r="E39" s="98"/>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row>
    <row r="40" spans="1:33" x14ac:dyDescent="0.25">
      <c r="A40" s="101" t="s">
        <v>64</v>
      </c>
      <c r="B40" s="102" t="s">
        <v>65</v>
      </c>
      <c r="C40" s="103" t="s">
        <v>22</v>
      </c>
      <c r="D40" s="104" t="s">
        <v>22</v>
      </c>
      <c r="E40" s="105">
        <v>200</v>
      </c>
      <c r="F40" s="106"/>
      <c r="G40" s="107" t="s">
        <v>25</v>
      </c>
      <c r="H40" s="106"/>
      <c r="I40" s="108"/>
      <c r="J40" s="106"/>
      <c r="K40" s="107" t="s">
        <v>25</v>
      </c>
      <c r="L40" s="107"/>
      <c r="M40" s="109"/>
      <c r="N40" s="106"/>
      <c r="O40" s="107" t="s">
        <v>25</v>
      </c>
      <c r="P40" s="107"/>
      <c r="Q40" s="109"/>
      <c r="R40" s="106"/>
      <c r="S40" s="107" t="s">
        <v>25</v>
      </c>
      <c r="T40" s="107"/>
      <c r="U40" s="109"/>
      <c r="V40" s="106"/>
      <c r="W40" s="107" t="s">
        <v>25</v>
      </c>
      <c r="X40" s="107"/>
      <c r="Y40" s="109"/>
      <c r="Z40" s="106"/>
      <c r="AA40" s="107" t="s">
        <v>25</v>
      </c>
      <c r="AB40" s="107"/>
      <c r="AC40" s="109"/>
      <c r="AD40" s="106"/>
      <c r="AE40" s="110" t="s">
        <v>25</v>
      </c>
      <c r="AF40" s="106"/>
      <c r="AG40" s="109"/>
    </row>
    <row r="41" spans="1:33" x14ac:dyDescent="0.25">
      <c r="A41" s="111" t="s">
        <v>66</v>
      </c>
      <c r="B41" s="112" t="s">
        <v>65</v>
      </c>
      <c r="C41" s="113" t="s">
        <v>22</v>
      </c>
      <c r="D41" s="114" t="s">
        <v>22</v>
      </c>
      <c r="E41" s="115" t="s">
        <v>22</v>
      </c>
      <c r="F41" s="116"/>
      <c r="G41" s="117" t="s">
        <v>25</v>
      </c>
      <c r="H41" s="116"/>
      <c r="I41" s="118"/>
      <c r="J41" s="116"/>
      <c r="K41" s="117" t="s">
        <v>25</v>
      </c>
      <c r="L41" s="117"/>
      <c r="M41" s="119"/>
      <c r="N41" s="116"/>
      <c r="O41" s="117" t="s">
        <v>25</v>
      </c>
      <c r="P41" s="117"/>
      <c r="Q41" s="119"/>
      <c r="R41" s="116"/>
      <c r="S41" s="117" t="s">
        <v>25</v>
      </c>
      <c r="T41" s="117"/>
      <c r="U41" s="119"/>
      <c r="V41" s="116"/>
      <c r="W41" s="117" t="s">
        <v>25</v>
      </c>
      <c r="X41" s="117"/>
      <c r="Y41" s="119"/>
      <c r="Z41" s="116"/>
      <c r="AA41" s="117" t="s">
        <v>25</v>
      </c>
      <c r="AB41" s="117"/>
      <c r="AC41" s="119"/>
      <c r="AD41" s="116"/>
      <c r="AE41" s="120" t="s">
        <v>25</v>
      </c>
      <c r="AF41" s="116"/>
      <c r="AG41" s="119"/>
    </row>
    <row r="42" spans="1:33" x14ac:dyDescent="0.25">
      <c r="A42" s="111" t="s">
        <v>67</v>
      </c>
      <c r="B42" s="112" t="s">
        <v>65</v>
      </c>
      <c r="C42" s="113" t="s">
        <v>22</v>
      </c>
      <c r="D42" s="114" t="s">
        <v>22</v>
      </c>
      <c r="E42" s="115" t="s">
        <v>22</v>
      </c>
      <c r="F42" s="116"/>
      <c r="G42" s="117" t="s">
        <v>25</v>
      </c>
      <c r="H42" s="116"/>
      <c r="I42" s="118"/>
      <c r="J42" s="116"/>
      <c r="K42" s="117" t="s">
        <v>25</v>
      </c>
      <c r="L42" s="117"/>
      <c r="M42" s="119"/>
      <c r="N42" s="116"/>
      <c r="O42" s="117" t="s">
        <v>25</v>
      </c>
      <c r="P42" s="117"/>
      <c r="Q42" s="119"/>
      <c r="R42" s="116"/>
      <c r="S42" s="117" t="s">
        <v>25</v>
      </c>
      <c r="T42" s="117"/>
      <c r="U42" s="119"/>
      <c r="V42" s="116"/>
      <c r="W42" s="117" t="s">
        <v>25</v>
      </c>
      <c r="X42" s="117"/>
      <c r="Y42" s="119"/>
      <c r="Z42" s="116"/>
      <c r="AA42" s="117" t="s">
        <v>25</v>
      </c>
      <c r="AB42" s="117"/>
      <c r="AC42" s="119"/>
      <c r="AD42" s="116"/>
      <c r="AE42" s="120" t="s">
        <v>25</v>
      </c>
      <c r="AF42" s="116"/>
      <c r="AG42" s="119"/>
    </row>
    <row r="43" spans="1:33" x14ac:dyDescent="0.25">
      <c r="A43" s="111" t="s">
        <v>68</v>
      </c>
      <c r="B43" s="112" t="s">
        <v>24</v>
      </c>
      <c r="C43" s="121">
        <v>1</v>
      </c>
      <c r="D43" s="122">
        <v>800</v>
      </c>
      <c r="E43" s="115">
        <v>1</v>
      </c>
      <c r="F43" s="116"/>
      <c r="G43" s="117" t="s">
        <v>25</v>
      </c>
      <c r="H43" s="116"/>
      <c r="I43" s="118"/>
      <c r="J43" s="116"/>
      <c r="K43" s="117" t="s">
        <v>25</v>
      </c>
      <c r="L43" s="117"/>
      <c r="M43" s="119"/>
      <c r="N43" s="116"/>
      <c r="O43" s="117" t="s">
        <v>25</v>
      </c>
      <c r="P43" s="117"/>
      <c r="Q43" s="119"/>
      <c r="R43" s="116"/>
      <c r="S43" s="117" t="s">
        <v>25</v>
      </c>
      <c r="T43" s="117"/>
      <c r="U43" s="119"/>
      <c r="V43" s="116"/>
      <c r="W43" s="117" t="s">
        <v>25</v>
      </c>
      <c r="X43" s="117"/>
      <c r="Y43" s="119"/>
      <c r="Z43" s="116"/>
      <c r="AA43" s="117" t="s">
        <v>25</v>
      </c>
      <c r="AB43" s="117"/>
      <c r="AC43" s="119"/>
      <c r="AD43" s="116"/>
      <c r="AE43" s="120" t="s">
        <v>25</v>
      </c>
      <c r="AF43" s="116"/>
      <c r="AG43" s="119"/>
    </row>
    <row r="44" spans="1:33" x14ac:dyDescent="0.25">
      <c r="A44" s="111" t="s">
        <v>69</v>
      </c>
      <c r="B44" s="112" t="s">
        <v>65</v>
      </c>
      <c r="C44" s="113" t="s">
        <v>22</v>
      </c>
      <c r="D44" s="114" t="s">
        <v>22</v>
      </c>
      <c r="E44" s="115">
        <v>7</v>
      </c>
      <c r="F44" s="116"/>
      <c r="G44" s="117" t="s">
        <v>25</v>
      </c>
      <c r="H44" s="116"/>
      <c r="I44" s="118"/>
      <c r="J44" s="116"/>
      <c r="K44" s="117" t="s">
        <v>25</v>
      </c>
      <c r="L44" s="117"/>
      <c r="M44" s="119"/>
      <c r="N44" s="116"/>
      <c r="O44" s="117" t="s">
        <v>25</v>
      </c>
      <c r="P44" s="117"/>
      <c r="Q44" s="119"/>
      <c r="R44" s="116"/>
      <c r="S44" s="117" t="s">
        <v>25</v>
      </c>
      <c r="T44" s="117"/>
      <c r="U44" s="119"/>
      <c r="V44" s="116"/>
      <c r="W44" s="117" t="s">
        <v>25</v>
      </c>
      <c r="X44" s="117"/>
      <c r="Y44" s="119"/>
      <c r="Z44" s="116"/>
      <c r="AA44" s="117" t="s">
        <v>25</v>
      </c>
      <c r="AB44" s="117"/>
      <c r="AC44" s="119"/>
      <c r="AD44" s="116"/>
      <c r="AE44" s="120" t="s">
        <v>25</v>
      </c>
      <c r="AF44" s="116"/>
      <c r="AG44" s="119"/>
    </row>
    <row r="45" spans="1:33" x14ac:dyDescent="0.25">
      <c r="A45" s="111" t="s">
        <v>70</v>
      </c>
      <c r="B45" s="112" t="s">
        <v>65</v>
      </c>
      <c r="C45" s="113" t="s">
        <v>22</v>
      </c>
      <c r="D45" s="114" t="s">
        <v>22</v>
      </c>
      <c r="E45" s="115" t="s">
        <v>22</v>
      </c>
      <c r="F45" s="116"/>
      <c r="G45" s="117" t="s">
        <v>25</v>
      </c>
      <c r="H45" s="116"/>
      <c r="I45" s="118"/>
      <c r="J45" s="116"/>
      <c r="K45" s="117" t="s">
        <v>25</v>
      </c>
      <c r="L45" s="117"/>
      <c r="M45" s="119"/>
      <c r="N45" s="116"/>
      <c r="O45" s="117" t="s">
        <v>25</v>
      </c>
      <c r="P45" s="117"/>
      <c r="Q45" s="119"/>
      <c r="R45" s="116"/>
      <c r="S45" s="117" t="s">
        <v>25</v>
      </c>
      <c r="T45" s="117"/>
      <c r="U45" s="119"/>
      <c r="V45" s="116"/>
      <c r="W45" s="117" t="s">
        <v>25</v>
      </c>
      <c r="X45" s="117"/>
      <c r="Y45" s="119"/>
      <c r="Z45" s="116"/>
      <c r="AA45" s="117" t="s">
        <v>25</v>
      </c>
      <c r="AB45" s="117"/>
      <c r="AC45" s="119"/>
      <c r="AD45" s="116"/>
      <c r="AE45" s="120" t="s">
        <v>25</v>
      </c>
      <c r="AF45" s="116"/>
      <c r="AG45" s="119"/>
    </row>
    <row r="46" spans="1:33" x14ac:dyDescent="0.25">
      <c r="A46" s="123" t="s">
        <v>71</v>
      </c>
      <c r="B46" s="112" t="s">
        <v>65</v>
      </c>
      <c r="C46" s="113" t="s">
        <v>22</v>
      </c>
      <c r="D46" s="114" t="s">
        <v>22</v>
      </c>
      <c r="E46" s="115">
        <v>5</v>
      </c>
      <c r="F46" s="124"/>
      <c r="G46" s="125" t="s">
        <v>25</v>
      </c>
      <c r="H46" s="124"/>
      <c r="I46" s="118"/>
      <c r="J46" s="124"/>
      <c r="K46" s="125" t="s">
        <v>25</v>
      </c>
      <c r="L46" s="125"/>
      <c r="M46" s="126"/>
      <c r="N46" s="124"/>
      <c r="O46" s="125" t="s">
        <v>25</v>
      </c>
      <c r="P46" s="125"/>
      <c r="Q46" s="126"/>
      <c r="R46" s="124"/>
      <c r="S46" s="125" t="s">
        <v>25</v>
      </c>
      <c r="T46" s="125"/>
      <c r="U46" s="126"/>
      <c r="V46" s="124"/>
      <c r="W46" s="125" t="s">
        <v>25</v>
      </c>
      <c r="X46" s="125"/>
      <c r="Y46" s="126"/>
      <c r="Z46" s="124"/>
      <c r="AA46" s="125" t="s">
        <v>25</v>
      </c>
      <c r="AB46" s="125"/>
      <c r="AC46" s="126"/>
      <c r="AD46" s="124"/>
      <c r="AE46" s="120" t="s">
        <v>25</v>
      </c>
      <c r="AF46" s="124"/>
      <c r="AG46" s="126"/>
    </row>
    <row r="47" spans="1:33" x14ac:dyDescent="0.25">
      <c r="A47" s="123" t="s">
        <v>72</v>
      </c>
      <c r="B47" s="112" t="s">
        <v>65</v>
      </c>
      <c r="C47" s="113" t="s">
        <v>22</v>
      </c>
      <c r="D47" s="114" t="s">
        <v>22</v>
      </c>
      <c r="E47" s="115">
        <v>1</v>
      </c>
      <c r="F47" s="116"/>
      <c r="G47" s="117" t="s">
        <v>25</v>
      </c>
      <c r="H47" s="116"/>
      <c r="I47" s="118"/>
      <c r="J47" s="116"/>
      <c r="K47" s="117" t="s">
        <v>25</v>
      </c>
      <c r="L47" s="117"/>
      <c r="M47" s="119"/>
      <c r="N47" s="116"/>
      <c r="O47" s="117" t="s">
        <v>25</v>
      </c>
      <c r="P47" s="117"/>
      <c r="Q47" s="119"/>
      <c r="R47" s="116"/>
      <c r="S47" s="117" t="s">
        <v>25</v>
      </c>
      <c r="T47" s="117"/>
      <c r="U47" s="119"/>
      <c r="V47" s="116"/>
      <c r="W47" s="117" t="s">
        <v>25</v>
      </c>
      <c r="X47" s="117"/>
      <c r="Y47" s="119"/>
      <c r="Z47" s="187"/>
      <c r="AA47" s="117"/>
      <c r="AB47" s="117"/>
      <c r="AC47" s="119"/>
      <c r="AD47" s="116"/>
      <c r="AE47" s="120" t="s">
        <v>25</v>
      </c>
      <c r="AF47" s="116"/>
      <c r="AG47" s="119"/>
    </row>
    <row r="48" spans="1:33" x14ac:dyDescent="0.25">
      <c r="A48" s="123" t="s">
        <v>73</v>
      </c>
      <c r="B48" s="112" t="s">
        <v>24</v>
      </c>
      <c r="C48" s="121">
        <v>1</v>
      </c>
      <c r="D48" s="114">
        <v>180</v>
      </c>
      <c r="E48" s="115">
        <v>600</v>
      </c>
      <c r="F48" s="116"/>
      <c r="G48" s="117" t="s">
        <v>25</v>
      </c>
      <c r="H48" s="116"/>
      <c r="I48" s="118"/>
      <c r="J48" s="116"/>
      <c r="K48" s="117" t="s">
        <v>25</v>
      </c>
      <c r="L48" s="117"/>
      <c r="M48" s="119"/>
      <c r="N48" s="116"/>
      <c r="O48" s="117" t="s">
        <v>25</v>
      </c>
      <c r="P48" s="117"/>
      <c r="Q48" s="119"/>
      <c r="R48" s="116"/>
      <c r="S48" s="117" t="s">
        <v>25</v>
      </c>
      <c r="T48" s="117"/>
      <c r="U48" s="119"/>
      <c r="V48" s="116"/>
      <c r="W48" s="117" t="s">
        <v>25</v>
      </c>
      <c r="X48" s="117"/>
      <c r="Y48" s="119"/>
      <c r="Z48" s="116"/>
      <c r="AA48" s="117" t="s">
        <v>25</v>
      </c>
      <c r="AB48" s="117"/>
      <c r="AC48" s="119"/>
      <c r="AD48" s="116"/>
      <c r="AE48" s="120" t="s">
        <v>25</v>
      </c>
      <c r="AF48" s="116"/>
      <c r="AG48" s="119"/>
    </row>
    <row r="49" spans="1:33" x14ac:dyDescent="0.25">
      <c r="A49" s="111" t="s">
        <v>74</v>
      </c>
      <c r="B49" s="112" t="s">
        <v>24</v>
      </c>
      <c r="C49" s="121">
        <v>1</v>
      </c>
      <c r="D49" s="122">
        <v>0.43</v>
      </c>
      <c r="E49" s="115">
        <v>5</v>
      </c>
      <c r="F49" s="116"/>
      <c r="G49" s="117" t="s">
        <v>25</v>
      </c>
      <c r="H49" s="116"/>
      <c r="I49" s="118"/>
      <c r="J49" s="116"/>
      <c r="K49" s="117" t="s">
        <v>25</v>
      </c>
      <c r="L49" s="117"/>
      <c r="M49" s="119"/>
      <c r="N49" s="116"/>
      <c r="O49" s="117" t="s">
        <v>25</v>
      </c>
      <c r="P49" s="117"/>
      <c r="Q49" s="119"/>
      <c r="R49" s="116"/>
      <c r="S49" s="117" t="s">
        <v>25</v>
      </c>
      <c r="T49" s="117"/>
      <c r="U49" s="119"/>
      <c r="V49" s="116"/>
      <c r="W49" s="117" t="s">
        <v>25</v>
      </c>
      <c r="X49" s="117"/>
      <c r="Y49" s="119"/>
      <c r="Z49" s="116"/>
      <c r="AA49" s="117" t="s">
        <v>25</v>
      </c>
      <c r="AB49" s="117"/>
      <c r="AC49" s="119"/>
      <c r="AD49" s="116"/>
      <c r="AE49" s="120" t="s">
        <v>25</v>
      </c>
      <c r="AF49" s="116"/>
      <c r="AG49" s="119"/>
    </row>
    <row r="50" spans="1:33" x14ac:dyDescent="0.25">
      <c r="A50" s="111" t="s">
        <v>75</v>
      </c>
      <c r="B50" s="112" t="s">
        <v>65</v>
      </c>
      <c r="C50" s="113" t="s">
        <v>22</v>
      </c>
      <c r="D50" s="114" t="s">
        <v>22</v>
      </c>
      <c r="E50" s="115">
        <v>5</v>
      </c>
      <c r="F50" s="116"/>
      <c r="G50" s="117" t="s">
        <v>25</v>
      </c>
      <c r="H50" s="116"/>
      <c r="I50" s="118"/>
      <c r="J50" s="116"/>
      <c r="K50" s="117" t="s">
        <v>25</v>
      </c>
      <c r="L50" s="117"/>
      <c r="M50" s="119"/>
      <c r="N50" s="116"/>
      <c r="O50" s="117" t="s">
        <v>25</v>
      </c>
      <c r="P50" s="117"/>
      <c r="Q50" s="119"/>
      <c r="R50" s="116"/>
      <c r="S50" s="117" t="s">
        <v>25</v>
      </c>
      <c r="T50" s="117"/>
      <c r="U50" s="119"/>
      <c r="V50" s="116"/>
      <c r="W50" s="117" t="s">
        <v>25</v>
      </c>
      <c r="X50" s="117"/>
      <c r="Y50" s="119"/>
      <c r="Z50" s="116"/>
      <c r="AA50" s="117" t="s">
        <v>25</v>
      </c>
      <c r="AB50" s="117"/>
      <c r="AC50" s="119"/>
      <c r="AD50" s="116"/>
      <c r="AE50" s="120" t="s">
        <v>25</v>
      </c>
      <c r="AF50" s="116"/>
      <c r="AG50" s="119"/>
    </row>
    <row r="51" spans="1:33" x14ac:dyDescent="0.25">
      <c r="A51" s="123" t="s">
        <v>76</v>
      </c>
      <c r="B51" s="112" t="s">
        <v>24</v>
      </c>
      <c r="C51" s="121">
        <v>4</v>
      </c>
      <c r="D51" s="114">
        <v>1.8</v>
      </c>
      <c r="E51" s="115">
        <v>75</v>
      </c>
      <c r="F51" s="124"/>
      <c r="G51" s="125" t="s">
        <v>25</v>
      </c>
      <c r="H51" s="124"/>
      <c r="I51" s="118"/>
      <c r="J51" s="124"/>
      <c r="K51" s="125" t="s">
        <v>25</v>
      </c>
      <c r="L51" s="125"/>
      <c r="M51" s="126"/>
      <c r="N51" s="124"/>
      <c r="O51" s="125" t="s">
        <v>25</v>
      </c>
      <c r="P51" s="125"/>
      <c r="Q51" s="126"/>
      <c r="R51" s="124"/>
      <c r="S51" s="125" t="s">
        <v>25</v>
      </c>
      <c r="T51" s="125"/>
      <c r="U51" s="126"/>
      <c r="V51" s="124"/>
      <c r="W51" s="125" t="s">
        <v>25</v>
      </c>
      <c r="X51" s="125"/>
      <c r="Y51" s="126"/>
      <c r="Z51" s="124"/>
      <c r="AA51" s="125" t="s">
        <v>25</v>
      </c>
      <c r="AB51" s="125"/>
      <c r="AC51" s="126"/>
      <c r="AD51" s="124"/>
      <c r="AE51" s="120" t="s">
        <v>25</v>
      </c>
      <c r="AF51" s="124"/>
      <c r="AG51" s="126"/>
    </row>
    <row r="52" spans="1:33" x14ac:dyDescent="0.25">
      <c r="A52" s="111" t="s">
        <v>77</v>
      </c>
      <c r="B52" s="112" t="s">
        <v>65</v>
      </c>
      <c r="C52" s="113" t="s">
        <v>22</v>
      </c>
      <c r="D52" s="114" t="s">
        <v>22</v>
      </c>
      <c r="E52" s="115" t="s">
        <v>22</v>
      </c>
      <c r="F52" s="116"/>
      <c r="G52" s="117" t="s">
        <v>25</v>
      </c>
      <c r="H52" s="116"/>
      <c r="I52" s="118"/>
      <c r="J52" s="116"/>
      <c r="K52" s="117" t="s">
        <v>25</v>
      </c>
      <c r="L52" s="117"/>
      <c r="M52" s="119"/>
      <c r="N52" s="116"/>
      <c r="O52" s="117" t="s">
        <v>25</v>
      </c>
      <c r="P52" s="117"/>
      <c r="Q52" s="119"/>
      <c r="R52" s="116"/>
      <c r="S52" s="117" t="s">
        <v>25</v>
      </c>
      <c r="T52" s="117"/>
      <c r="U52" s="119"/>
      <c r="V52" s="116"/>
      <c r="W52" s="117" t="s">
        <v>25</v>
      </c>
      <c r="X52" s="117"/>
      <c r="Y52" s="119"/>
      <c r="Z52" s="116"/>
      <c r="AA52" s="117" t="s">
        <v>25</v>
      </c>
      <c r="AB52" s="117"/>
      <c r="AC52" s="119"/>
      <c r="AD52" s="116"/>
      <c r="AE52" s="120" t="s">
        <v>25</v>
      </c>
      <c r="AF52" s="116"/>
      <c r="AG52" s="119"/>
    </row>
    <row r="53" spans="1:33" x14ac:dyDescent="0.25">
      <c r="A53" s="111" t="s">
        <v>78</v>
      </c>
      <c r="B53" s="112" t="s">
        <v>65</v>
      </c>
      <c r="C53" s="113" t="s">
        <v>22</v>
      </c>
      <c r="D53" s="114" t="s">
        <v>22</v>
      </c>
      <c r="E53" s="115" t="s">
        <v>22</v>
      </c>
      <c r="F53" s="116"/>
      <c r="G53" s="117" t="s">
        <v>25</v>
      </c>
      <c r="H53" s="116"/>
      <c r="I53" s="118"/>
      <c r="J53" s="116"/>
      <c r="K53" s="117" t="s">
        <v>25</v>
      </c>
      <c r="L53" s="117"/>
      <c r="M53" s="119"/>
      <c r="N53" s="116"/>
      <c r="O53" s="117" t="s">
        <v>25</v>
      </c>
      <c r="P53" s="117"/>
      <c r="Q53" s="119"/>
      <c r="R53" s="116"/>
      <c r="S53" s="117" t="s">
        <v>25</v>
      </c>
      <c r="T53" s="117"/>
      <c r="U53" s="119"/>
      <c r="V53" s="116"/>
      <c r="W53" s="117" t="s">
        <v>25</v>
      </c>
      <c r="X53" s="117"/>
      <c r="Y53" s="119"/>
      <c r="Z53" s="116"/>
      <c r="AA53" s="117" t="s">
        <v>25</v>
      </c>
      <c r="AB53" s="117"/>
      <c r="AC53" s="119"/>
      <c r="AD53" s="116"/>
      <c r="AE53" s="120" t="s">
        <v>25</v>
      </c>
      <c r="AF53" s="116"/>
      <c r="AG53" s="119"/>
    </row>
    <row r="54" spans="1:33" x14ac:dyDescent="0.25">
      <c r="A54" s="111" t="s">
        <v>79</v>
      </c>
      <c r="B54" s="112" t="s">
        <v>65</v>
      </c>
      <c r="C54" s="113" t="s">
        <v>22</v>
      </c>
      <c r="D54" s="114" t="s">
        <v>22</v>
      </c>
      <c r="E54" s="115" t="s">
        <v>22</v>
      </c>
      <c r="F54" s="116"/>
      <c r="G54" s="117" t="s">
        <v>25</v>
      </c>
      <c r="H54" s="116"/>
      <c r="I54" s="118"/>
      <c r="J54" s="116"/>
      <c r="K54" s="117" t="s">
        <v>25</v>
      </c>
      <c r="L54" s="117"/>
      <c r="M54" s="119"/>
      <c r="N54" s="116"/>
      <c r="O54" s="117" t="s">
        <v>25</v>
      </c>
      <c r="P54" s="117"/>
      <c r="Q54" s="119"/>
      <c r="R54" s="116"/>
      <c r="S54" s="117" t="s">
        <v>25</v>
      </c>
      <c r="T54" s="117"/>
      <c r="U54" s="119"/>
      <c r="V54" s="116"/>
      <c r="W54" s="117" t="s">
        <v>25</v>
      </c>
      <c r="X54" s="117"/>
      <c r="Y54" s="119"/>
      <c r="Z54" s="116"/>
      <c r="AA54" s="117" t="s">
        <v>25</v>
      </c>
      <c r="AB54" s="117"/>
      <c r="AC54" s="119"/>
      <c r="AD54" s="116"/>
      <c r="AE54" s="120" t="s">
        <v>25</v>
      </c>
      <c r="AF54" s="116"/>
      <c r="AG54" s="119"/>
    </row>
    <row r="55" spans="1:33" x14ac:dyDescent="0.25">
      <c r="A55" s="111" t="s">
        <v>80</v>
      </c>
      <c r="B55" s="112" t="s">
        <v>65</v>
      </c>
      <c r="C55" s="113" t="s">
        <v>22</v>
      </c>
      <c r="D55" s="114" t="s">
        <v>22</v>
      </c>
      <c r="E55" s="115" t="s">
        <v>22</v>
      </c>
      <c r="F55" s="116"/>
      <c r="G55" s="117" t="s">
        <v>25</v>
      </c>
      <c r="H55" s="116"/>
      <c r="I55" s="118"/>
      <c r="J55" s="116"/>
      <c r="K55" s="117" t="s">
        <v>25</v>
      </c>
      <c r="L55" s="117"/>
      <c r="M55" s="119"/>
      <c r="N55" s="116"/>
      <c r="O55" s="117" t="s">
        <v>25</v>
      </c>
      <c r="P55" s="117"/>
      <c r="Q55" s="119"/>
      <c r="R55" s="116"/>
      <c r="S55" s="117" t="s">
        <v>25</v>
      </c>
      <c r="T55" s="117"/>
      <c r="U55" s="119"/>
      <c r="V55" s="38"/>
      <c r="W55" s="125" t="s">
        <v>25</v>
      </c>
      <c r="X55" s="117"/>
      <c r="Y55" s="119"/>
      <c r="Z55" s="116"/>
      <c r="AA55" s="117" t="s">
        <v>25</v>
      </c>
      <c r="AB55" s="117"/>
      <c r="AC55" s="119"/>
      <c r="AD55" s="116"/>
      <c r="AE55" s="120" t="s">
        <v>25</v>
      </c>
      <c r="AF55" s="116"/>
      <c r="AG55" s="119"/>
    </row>
    <row r="56" spans="1:33" x14ac:dyDescent="0.25">
      <c r="A56" s="123" t="s">
        <v>81</v>
      </c>
      <c r="B56" s="112" t="s">
        <v>65</v>
      </c>
      <c r="C56" s="113" t="s">
        <v>22</v>
      </c>
      <c r="D56" s="114" t="s">
        <v>22</v>
      </c>
      <c r="E56" s="115">
        <v>5</v>
      </c>
      <c r="F56" s="116"/>
      <c r="G56" s="117" t="s">
        <v>25</v>
      </c>
      <c r="H56" s="116"/>
      <c r="I56" s="118"/>
      <c r="J56" s="116"/>
      <c r="K56" s="117" t="s">
        <v>25</v>
      </c>
      <c r="L56" s="117"/>
      <c r="M56" s="119"/>
      <c r="N56" s="116"/>
      <c r="O56" s="117" t="s">
        <v>25</v>
      </c>
      <c r="P56" s="117"/>
      <c r="Q56" s="119"/>
      <c r="R56" s="42"/>
      <c r="S56" s="117"/>
      <c r="T56" s="117"/>
      <c r="U56" s="119"/>
      <c r="V56" s="116"/>
      <c r="W56" s="117" t="s">
        <v>25</v>
      </c>
      <c r="X56" s="117"/>
      <c r="Y56" s="119"/>
      <c r="Z56" s="116"/>
      <c r="AA56" s="117" t="s">
        <v>25</v>
      </c>
      <c r="AB56" s="117"/>
      <c r="AC56" s="119"/>
      <c r="AD56" s="116"/>
      <c r="AE56" s="120" t="s">
        <v>25</v>
      </c>
      <c r="AF56" s="116"/>
      <c r="AG56" s="119"/>
    </row>
    <row r="57" spans="1:33" x14ac:dyDescent="0.25">
      <c r="A57" s="111" t="s">
        <v>82</v>
      </c>
      <c r="B57" s="112" t="s">
        <v>24</v>
      </c>
      <c r="C57" s="121">
        <v>1</v>
      </c>
      <c r="D57" s="122">
        <v>1.5</v>
      </c>
      <c r="E57" s="115">
        <v>5</v>
      </c>
      <c r="F57" s="116"/>
      <c r="G57" s="117" t="s">
        <v>25</v>
      </c>
      <c r="H57" s="116"/>
      <c r="I57" s="118"/>
      <c r="J57" s="116"/>
      <c r="K57" s="117" t="s">
        <v>25</v>
      </c>
      <c r="L57" s="117"/>
      <c r="M57" s="119"/>
      <c r="N57" s="116"/>
      <c r="O57" s="117" t="s">
        <v>25</v>
      </c>
      <c r="P57" s="117"/>
      <c r="Q57" s="119"/>
      <c r="R57" s="42"/>
      <c r="S57" s="117"/>
      <c r="T57" s="125"/>
      <c r="U57" s="119"/>
      <c r="V57" s="116"/>
      <c r="W57" s="117" t="s">
        <v>25</v>
      </c>
      <c r="X57" s="117"/>
      <c r="Y57" s="119"/>
      <c r="Z57" s="116"/>
      <c r="AA57" s="117" t="s">
        <v>25</v>
      </c>
      <c r="AB57" s="117"/>
      <c r="AC57" s="119"/>
      <c r="AD57" s="116"/>
      <c r="AE57" s="120" t="s">
        <v>25</v>
      </c>
      <c r="AF57" s="116"/>
      <c r="AG57" s="119"/>
    </row>
    <row r="58" spans="1:33" x14ac:dyDescent="0.25">
      <c r="A58" s="111" t="s">
        <v>83</v>
      </c>
      <c r="B58" s="112" t="s">
        <v>24</v>
      </c>
      <c r="C58" s="121">
        <v>1</v>
      </c>
      <c r="D58" s="127">
        <v>0.3</v>
      </c>
      <c r="E58" s="115">
        <v>1</v>
      </c>
      <c r="F58" s="116"/>
      <c r="G58" s="117" t="s">
        <v>25</v>
      </c>
      <c r="H58" s="116"/>
      <c r="I58" s="118"/>
      <c r="J58" s="116"/>
      <c r="K58" s="117" t="s">
        <v>25</v>
      </c>
      <c r="L58" s="117"/>
      <c r="M58" s="119"/>
      <c r="N58" s="116"/>
      <c r="O58" s="117" t="s">
        <v>25</v>
      </c>
      <c r="P58" s="117"/>
      <c r="Q58" s="119"/>
      <c r="R58" s="116"/>
      <c r="S58" s="117" t="s">
        <v>25</v>
      </c>
      <c r="T58" s="117"/>
      <c r="U58" s="119"/>
      <c r="V58" s="116"/>
      <c r="W58" s="117" t="s">
        <v>25</v>
      </c>
      <c r="X58" s="117"/>
      <c r="Y58" s="119"/>
      <c r="Z58" s="116"/>
      <c r="AA58" s="117" t="s">
        <v>25</v>
      </c>
      <c r="AB58" s="117"/>
      <c r="AC58" s="119"/>
      <c r="AD58" s="116"/>
      <c r="AE58" s="120" t="s">
        <v>25</v>
      </c>
      <c r="AF58" s="116"/>
      <c r="AG58" s="119"/>
    </row>
    <row r="59" spans="1:33" x14ac:dyDescent="0.25">
      <c r="A59" s="111" t="s">
        <v>84</v>
      </c>
      <c r="B59" s="112" t="s">
        <v>65</v>
      </c>
      <c r="C59" s="113" t="s">
        <v>22</v>
      </c>
      <c r="D59" s="114" t="s">
        <v>22</v>
      </c>
      <c r="E59" s="115">
        <v>5</v>
      </c>
      <c r="F59" s="116"/>
      <c r="G59" s="117" t="s">
        <v>25</v>
      </c>
      <c r="H59" s="116"/>
      <c r="I59" s="118"/>
      <c r="J59" s="116"/>
      <c r="K59" s="117" t="s">
        <v>25</v>
      </c>
      <c r="L59" s="117"/>
      <c r="M59" s="119"/>
      <c r="N59" s="116"/>
      <c r="O59" s="117" t="s">
        <v>25</v>
      </c>
      <c r="P59" s="117"/>
      <c r="Q59" s="119"/>
      <c r="R59" s="116"/>
      <c r="S59" s="117" t="s">
        <v>25</v>
      </c>
      <c r="T59" s="117"/>
      <c r="U59" s="119"/>
      <c r="V59" s="116"/>
      <c r="W59" s="117" t="s">
        <v>25</v>
      </c>
      <c r="X59" s="117"/>
      <c r="Y59" s="119"/>
      <c r="Z59" s="116"/>
      <c r="AA59" s="117" t="s">
        <v>25</v>
      </c>
      <c r="AB59" s="117"/>
      <c r="AC59" s="119"/>
      <c r="AD59" s="116"/>
      <c r="AE59" s="120" t="s">
        <v>25</v>
      </c>
      <c r="AF59" s="116"/>
      <c r="AG59" s="119"/>
    </row>
    <row r="60" spans="1:33" x14ac:dyDescent="0.25">
      <c r="A60" s="111" t="s">
        <v>85</v>
      </c>
      <c r="B60" s="112" t="s">
        <v>65</v>
      </c>
      <c r="C60" s="113" t="s">
        <v>22</v>
      </c>
      <c r="D60" s="114" t="s">
        <v>22</v>
      </c>
      <c r="E60" s="115" t="s">
        <v>22</v>
      </c>
      <c r="F60" s="116"/>
      <c r="G60" s="116" t="s">
        <v>25</v>
      </c>
      <c r="H60" s="116"/>
      <c r="I60" s="118"/>
      <c r="J60" s="116"/>
      <c r="K60" s="116" t="s">
        <v>25</v>
      </c>
      <c r="L60" s="116"/>
      <c r="M60" s="128"/>
      <c r="N60" s="116"/>
      <c r="O60" s="116" t="s">
        <v>25</v>
      </c>
      <c r="P60" s="116"/>
      <c r="Q60" s="128"/>
      <c r="R60" s="116"/>
      <c r="S60" s="116" t="s">
        <v>25</v>
      </c>
      <c r="T60" s="116"/>
      <c r="U60" s="128"/>
      <c r="V60" s="116"/>
      <c r="W60" s="116" t="s">
        <v>25</v>
      </c>
      <c r="X60" s="116"/>
      <c r="Y60" s="128"/>
      <c r="Z60" s="116"/>
      <c r="AA60" s="116" t="s">
        <v>25</v>
      </c>
      <c r="AB60" s="116"/>
      <c r="AC60" s="128"/>
      <c r="AD60" s="116"/>
      <c r="AE60" s="120" t="s">
        <v>25</v>
      </c>
      <c r="AF60" s="116"/>
      <c r="AG60" s="128"/>
    </row>
    <row r="61" spans="1:33" x14ac:dyDescent="0.25">
      <c r="A61" s="111" t="s">
        <v>86</v>
      </c>
      <c r="B61" s="112" t="s">
        <v>65</v>
      </c>
      <c r="C61" s="113" t="s">
        <v>22</v>
      </c>
      <c r="D61" s="114" t="s">
        <v>22</v>
      </c>
      <c r="E61" s="115" t="s">
        <v>22</v>
      </c>
      <c r="F61" s="116"/>
      <c r="G61" s="117" t="s">
        <v>25</v>
      </c>
      <c r="H61" s="116"/>
      <c r="I61" s="118"/>
      <c r="J61" s="116"/>
      <c r="K61" s="117" t="s">
        <v>25</v>
      </c>
      <c r="L61" s="117"/>
      <c r="M61" s="119"/>
      <c r="N61" s="116"/>
      <c r="O61" s="117" t="s">
        <v>25</v>
      </c>
      <c r="P61" s="117"/>
      <c r="Q61" s="119"/>
      <c r="R61" s="116"/>
      <c r="S61" s="117" t="s">
        <v>25</v>
      </c>
      <c r="T61" s="117"/>
      <c r="U61" s="119"/>
      <c r="V61" s="116"/>
      <c r="W61" s="117" t="s">
        <v>25</v>
      </c>
      <c r="X61" s="117"/>
      <c r="Y61" s="119"/>
      <c r="Z61" s="116"/>
      <c r="AA61" s="117" t="s">
        <v>25</v>
      </c>
      <c r="AB61" s="117"/>
      <c r="AC61" s="119"/>
      <c r="AD61" s="116"/>
      <c r="AE61" s="120" t="s">
        <v>25</v>
      </c>
      <c r="AF61" s="116"/>
      <c r="AG61" s="119"/>
    </row>
    <row r="62" spans="1:33" x14ac:dyDescent="0.25">
      <c r="A62" s="111" t="s">
        <v>87</v>
      </c>
      <c r="B62" s="112" t="s">
        <v>65</v>
      </c>
      <c r="C62" s="113" t="s">
        <v>22</v>
      </c>
      <c r="D62" s="114" t="s">
        <v>22</v>
      </c>
      <c r="E62" s="115">
        <v>5</v>
      </c>
      <c r="F62" s="116"/>
      <c r="G62" s="116" t="s">
        <v>25</v>
      </c>
      <c r="H62" s="116"/>
      <c r="I62" s="118"/>
      <c r="J62" s="116"/>
      <c r="K62" s="116" t="s">
        <v>25</v>
      </c>
      <c r="L62" s="116"/>
      <c r="M62" s="128"/>
      <c r="N62" s="116"/>
      <c r="O62" s="116" t="s">
        <v>25</v>
      </c>
      <c r="P62" s="116"/>
      <c r="Q62" s="128"/>
      <c r="R62" s="116"/>
      <c r="S62" s="116" t="s">
        <v>25</v>
      </c>
      <c r="T62" s="116"/>
      <c r="U62" s="128"/>
      <c r="V62" s="116"/>
      <c r="W62" s="116" t="s">
        <v>25</v>
      </c>
      <c r="X62" s="116"/>
      <c r="Y62" s="128"/>
      <c r="Z62" s="116"/>
      <c r="AA62" s="116" t="s">
        <v>25</v>
      </c>
      <c r="AB62" s="116"/>
      <c r="AC62" s="128"/>
      <c r="AD62" s="116"/>
      <c r="AE62" s="120" t="s">
        <v>25</v>
      </c>
      <c r="AF62" s="116"/>
      <c r="AG62" s="128"/>
    </row>
    <row r="63" spans="1:33" x14ac:dyDescent="0.25">
      <c r="A63" s="111" t="s">
        <v>88</v>
      </c>
      <c r="B63" s="112" t="s">
        <v>24</v>
      </c>
      <c r="C63" s="121">
        <v>1</v>
      </c>
      <c r="D63" s="114">
        <v>40</v>
      </c>
      <c r="E63" s="115">
        <v>100</v>
      </c>
      <c r="F63" s="116"/>
      <c r="G63" s="117" t="s">
        <v>25</v>
      </c>
      <c r="H63" s="116"/>
      <c r="I63" s="118"/>
      <c r="J63" s="42"/>
      <c r="K63" s="117"/>
      <c r="L63" s="117"/>
      <c r="M63" s="119"/>
      <c r="N63" s="42"/>
      <c r="O63" s="117"/>
      <c r="P63" s="117"/>
      <c r="Q63" s="119"/>
      <c r="R63" s="194"/>
      <c r="S63" s="117"/>
      <c r="T63" s="117"/>
      <c r="U63" s="119"/>
      <c r="V63" s="116"/>
      <c r="W63" s="117" t="s">
        <v>25</v>
      </c>
      <c r="X63" s="117"/>
      <c r="Y63" s="119"/>
      <c r="Z63" s="116"/>
      <c r="AA63" s="117" t="s">
        <v>25</v>
      </c>
      <c r="AB63" s="117"/>
      <c r="AC63" s="119"/>
      <c r="AD63" s="116"/>
      <c r="AE63" s="120" t="s">
        <v>25</v>
      </c>
      <c r="AF63" s="116"/>
      <c r="AG63" s="119"/>
    </row>
    <row r="64" spans="1:33" x14ac:dyDescent="0.25">
      <c r="A64" s="123" t="s">
        <v>89</v>
      </c>
      <c r="B64" s="112" t="s">
        <v>65</v>
      </c>
      <c r="C64" s="113" t="s">
        <v>22</v>
      </c>
      <c r="D64" s="114" t="s">
        <v>22</v>
      </c>
      <c r="E64" s="115">
        <v>1</v>
      </c>
      <c r="F64" s="116"/>
      <c r="G64" s="116" t="s">
        <v>25</v>
      </c>
      <c r="H64" s="116"/>
      <c r="I64" s="118"/>
      <c r="J64" s="116"/>
      <c r="K64" s="116" t="s">
        <v>25</v>
      </c>
      <c r="L64" s="116"/>
      <c r="M64" s="128"/>
      <c r="N64" s="116"/>
      <c r="O64" s="116" t="s">
        <v>25</v>
      </c>
      <c r="P64" s="116"/>
      <c r="Q64" s="128"/>
      <c r="R64" s="116"/>
      <c r="S64" s="116" t="s">
        <v>25</v>
      </c>
      <c r="T64" s="116"/>
      <c r="U64" s="128"/>
      <c r="V64" s="116"/>
      <c r="W64" s="116" t="s">
        <v>25</v>
      </c>
      <c r="X64" s="116"/>
      <c r="Y64" s="128"/>
      <c r="Z64" s="116"/>
      <c r="AA64" s="116" t="s">
        <v>25</v>
      </c>
      <c r="AB64" s="116"/>
      <c r="AC64" s="128"/>
      <c r="AD64" s="116"/>
      <c r="AE64" s="120" t="s">
        <v>25</v>
      </c>
      <c r="AF64" s="116"/>
      <c r="AG64" s="128"/>
    </row>
    <row r="65" spans="1:33" x14ac:dyDescent="0.25">
      <c r="A65" s="111" t="s">
        <v>90</v>
      </c>
      <c r="B65" s="112" t="s">
        <v>65</v>
      </c>
      <c r="C65" s="113" t="s">
        <v>22</v>
      </c>
      <c r="D65" s="114" t="s">
        <v>22</v>
      </c>
      <c r="E65" s="115" t="s">
        <v>22</v>
      </c>
      <c r="F65" s="116"/>
      <c r="G65" s="117" t="s">
        <v>25</v>
      </c>
      <c r="H65" s="116"/>
      <c r="I65" s="118"/>
      <c r="J65" s="116"/>
      <c r="K65" s="117" t="s">
        <v>25</v>
      </c>
      <c r="L65" s="117"/>
      <c r="M65" s="119"/>
      <c r="N65" s="116"/>
      <c r="O65" s="117" t="s">
        <v>25</v>
      </c>
      <c r="P65" s="117"/>
      <c r="Q65" s="119"/>
      <c r="R65" s="116"/>
      <c r="S65" s="117" t="s">
        <v>25</v>
      </c>
      <c r="T65" s="117"/>
      <c r="U65" s="119"/>
      <c r="V65" s="116"/>
      <c r="W65" s="117" t="s">
        <v>25</v>
      </c>
      <c r="X65" s="117"/>
      <c r="Y65" s="119"/>
      <c r="Z65" s="116"/>
      <c r="AA65" s="117" t="s">
        <v>25</v>
      </c>
      <c r="AB65" s="117"/>
      <c r="AC65" s="119"/>
      <c r="AD65" s="116"/>
      <c r="AE65" s="120" t="s">
        <v>25</v>
      </c>
      <c r="AF65" s="116"/>
      <c r="AG65" s="119"/>
    </row>
    <row r="66" spans="1:33" x14ac:dyDescent="0.25">
      <c r="A66" s="111" t="s">
        <v>91</v>
      </c>
      <c r="B66" s="112" t="s">
        <v>24</v>
      </c>
      <c r="C66" s="121">
        <v>3.7</v>
      </c>
      <c r="D66" s="114">
        <v>2</v>
      </c>
      <c r="E66" s="115">
        <v>7</v>
      </c>
      <c r="F66" s="116"/>
      <c r="G66" s="117" t="s">
        <v>25</v>
      </c>
      <c r="H66" s="116"/>
      <c r="I66" s="118"/>
      <c r="J66" s="116"/>
      <c r="K66" s="117" t="s">
        <v>25</v>
      </c>
      <c r="L66" s="117"/>
      <c r="M66" s="119"/>
      <c r="N66" s="116"/>
      <c r="O66" s="117" t="s">
        <v>25</v>
      </c>
      <c r="P66" s="117"/>
      <c r="Q66" s="119"/>
      <c r="R66" s="116"/>
      <c r="S66" s="117" t="s">
        <v>25</v>
      </c>
      <c r="T66" s="117"/>
      <c r="U66" s="119"/>
      <c r="V66" s="116"/>
      <c r="W66" s="117" t="s">
        <v>25</v>
      </c>
      <c r="X66" s="117"/>
      <c r="Y66" s="119"/>
      <c r="Z66" s="116"/>
      <c r="AA66" s="125"/>
      <c r="AB66" s="117"/>
      <c r="AC66" s="119"/>
      <c r="AD66" s="116"/>
      <c r="AE66" s="120" t="s">
        <v>25</v>
      </c>
      <c r="AF66" s="116"/>
      <c r="AG66" s="119"/>
    </row>
    <row r="67" spans="1:33" x14ac:dyDescent="0.25">
      <c r="A67" s="111" t="s">
        <v>92</v>
      </c>
      <c r="B67" s="112" t="s">
        <v>65</v>
      </c>
      <c r="C67" s="113" t="s">
        <v>22</v>
      </c>
      <c r="D67" s="114" t="s">
        <v>22</v>
      </c>
      <c r="E67" s="115" t="s">
        <v>22</v>
      </c>
      <c r="F67" s="116"/>
      <c r="G67" s="116" t="s">
        <v>25</v>
      </c>
      <c r="H67" s="116"/>
      <c r="I67" s="118"/>
      <c r="J67" s="116"/>
      <c r="K67" s="116" t="s">
        <v>25</v>
      </c>
      <c r="L67" s="116"/>
      <c r="M67" s="128"/>
      <c r="N67" s="116"/>
      <c r="O67" s="116" t="s">
        <v>25</v>
      </c>
      <c r="P67" s="116"/>
      <c r="Q67" s="128"/>
      <c r="R67" s="116"/>
      <c r="S67" s="116" t="s">
        <v>25</v>
      </c>
      <c r="T67" s="116"/>
      <c r="U67" s="128"/>
      <c r="V67" s="116"/>
      <c r="W67" s="116" t="s">
        <v>25</v>
      </c>
      <c r="X67" s="116"/>
      <c r="Y67" s="128"/>
      <c r="Z67" s="116"/>
      <c r="AA67" s="116" t="s">
        <v>25</v>
      </c>
      <c r="AB67" s="116"/>
      <c r="AC67" s="128"/>
      <c r="AD67" s="187"/>
      <c r="AE67" s="120" t="s">
        <v>25</v>
      </c>
      <c r="AF67" s="116"/>
      <c r="AG67" s="128"/>
    </row>
    <row r="68" spans="1:33" x14ac:dyDescent="0.25">
      <c r="A68" s="123" t="s">
        <v>93</v>
      </c>
      <c r="B68" s="112" t="s">
        <v>65</v>
      </c>
      <c r="C68" s="113" t="s">
        <v>22</v>
      </c>
      <c r="D68" s="114" t="s">
        <v>22</v>
      </c>
      <c r="E68" s="115">
        <v>70</v>
      </c>
      <c r="F68" s="116"/>
      <c r="G68" s="117" t="s">
        <v>25</v>
      </c>
      <c r="H68" s="116"/>
      <c r="I68" s="118"/>
      <c r="J68" s="116"/>
      <c r="K68" s="117" t="s">
        <v>25</v>
      </c>
      <c r="L68" s="117"/>
      <c r="M68" s="119"/>
      <c r="N68" s="116"/>
      <c r="O68" s="117" t="s">
        <v>25</v>
      </c>
      <c r="P68" s="117"/>
      <c r="Q68" s="119"/>
      <c r="R68" s="42"/>
      <c r="S68" s="117"/>
      <c r="T68" s="117"/>
      <c r="U68" s="119"/>
      <c r="V68" s="116"/>
      <c r="W68" s="117" t="s">
        <v>25</v>
      </c>
      <c r="X68" s="117"/>
      <c r="Y68" s="119"/>
      <c r="Z68" s="116"/>
      <c r="AA68" s="117" t="s">
        <v>25</v>
      </c>
      <c r="AB68" s="117"/>
      <c r="AC68" s="119"/>
      <c r="AD68" s="116"/>
      <c r="AE68" s="120" t="s">
        <v>25</v>
      </c>
      <c r="AF68" s="116"/>
      <c r="AG68" s="119"/>
    </row>
    <row r="69" spans="1:33" x14ac:dyDescent="0.25">
      <c r="A69" s="123" t="s">
        <v>94</v>
      </c>
      <c r="B69" s="112" t="s">
        <v>24</v>
      </c>
      <c r="C69" s="121">
        <v>1</v>
      </c>
      <c r="D69" s="114">
        <v>13</v>
      </c>
      <c r="E69" s="115" t="s">
        <v>22</v>
      </c>
      <c r="F69" s="116"/>
      <c r="G69" s="117" t="s">
        <v>25</v>
      </c>
      <c r="H69" s="116"/>
      <c r="I69" s="118"/>
      <c r="J69" s="116"/>
      <c r="K69" s="117" t="s">
        <v>25</v>
      </c>
      <c r="L69" s="117"/>
      <c r="M69" s="119"/>
      <c r="N69" s="116"/>
      <c r="O69" s="117" t="s">
        <v>25</v>
      </c>
      <c r="P69" s="117"/>
      <c r="Q69" s="119"/>
      <c r="R69" s="116"/>
      <c r="S69" s="117" t="s">
        <v>25</v>
      </c>
      <c r="T69" s="117"/>
      <c r="U69" s="119"/>
      <c r="V69" s="116"/>
      <c r="W69" s="117" t="s">
        <v>25</v>
      </c>
      <c r="X69" s="117"/>
      <c r="Y69" s="119"/>
      <c r="Z69" s="116"/>
      <c r="AA69" s="117" t="s">
        <v>25</v>
      </c>
      <c r="AB69" s="117"/>
      <c r="AC69" s="119"/>
      <c r="AD69" s="116"/>
      <c r="AE69" s="120" t="s">
        <v>25</v>
      </c>
      <c r="AF69" s="116"/>
      <c r="AG69" s="119"/>
    </row>
    <row r="70" spans="1:33" x14ac:dyDescent="0.25">
      <c r="A70" s="123" t="s">
        <v>95</v>
      </c>
      <c r="B70" s="112" t="s">
        <v>65</v>
      </c>
      <c r="C70" s="113" t="s">
        <v>22</v>
      </c>
      <c r="D70" s="114" t="s">
        <v>22</v>
      </c>
      <c r="E70" s="115" t="s">
        <v>22</v>
      </c>
      <c r="F70" s="116"/>
      <c r="G70" s="116" t="s">
        <v>25</v>
      </c>
      <c r="H70" s="116"/>
      <c r="I70" s="118"/>
      <c r="J70" s="116"/>
      <c r="K70" s="116" t="s">
        <v>25</v>
      </c>
      <c r="L70" s="116"/>
      <c r="M70" s="128"/>
      <c r="N70" s="116"/>
      <c r="O70" s="116" t="s">
        <v>25</v>
      </c>
      <c r="P70" s="116"/>
      <c r="Q70" s="128"/>
      <c r="R70" s="116"/>
      <c r="S70" s="116" t="s">
        <v>25</v>
      </c>
      <c r="T70" s="116"/>
      <c r="U70" s="128"/>
      <c r="V70" s="116"/>
      <c r="W70" s="116" t="s">
        <v>25</v>
      </c>
      <c r="X70" s="116"/>
      <c r="Y70" s="128"/>
      <c r="Z70" s="187"/>
      <c r="AA70" s="116"/>
      <c r="AB70" s="116"/>
      <c r="AC70" s="128"/>
      <c r="AD70" s="116"/>
      <c r="AE70" s="120" t="s">
        <v>25</v>
      </c>
      <c r="AF70" s="116"/>
      <c r="AG70" s="128"/>
    </row>
    <row r="71" spans="1:33" x14ac:dyDescent="0.25">
      <c r="A71" s="111" t="s">
        <v>96</v>
      </c>
      <c r="B71" s="112" t="s">
        <v>24</v>
      </c>
      <c r="C71" s="121">
        <v>1</v>
      </c>
      <c r="D71" s="114">
        <v>0.2</v>
      </c>
      <c r="E71" s="115">
        <v>700</v>
      </c>
      <c r="F71" s="116"/>
      <c r="G71" s="117" t="s">
        <v>25</v>
      </c>
      <c r="H71" s="116"/>
      <c r="I71" s="118"/>
      <c r="J71" s="116"/>
      <c r="K71" s="117" t="s">
        <v>25</v>
      </c>
      <c r="L71" s="117"/>
      <c r="M71" s="119"/>
      <c r="N71" s="116"/>
      <c r="O71" s="117" t="s">
        <v>25</v>
      </c>
      <c r="P71" s="117"/>
      <c r="Q71" s="119"/>
      <c r="R71" s="116"/>
      <c r="S71" s="117" t="s">
        <v>25</v>
      </c>
      <c r="T71" s="117"/>
      <c r="U71" s="119"/>
      <c r="V71" s="116"/>
      <c r="W71" s="117" t="s">
        <v>25</v>
      </c>
      <c r="X71" s="117"/>
      <c r="Y71" s="119"/>
      <c r="Z71" s="116"/>
      <c r="AA71" s="117" t="s">
        <v>25</v>
      </c>
      <c r="AB71" s="117"/>
      <c r="AC71" s="119"/>
      <c r="AD71" s="116"/>
      <c r="AE71" s="120" t="s">
        <v>25</v>
      </c>
      <c r="AF71" s="116"/>
      <c r="AG71" s="119"/>
    </row>
    <row r="72" spans="1:33" x14ac:dyDescent="0.25">
      <c r="A72" s="123" t="s">
        <v>97</v>
      </c>
      <c r="B72" s="112" t="s">
        <v>65</v>
      </c>
      <c r="C72" s="113" t="s">
        <v>22</v>
      </c>
      <c r="D72" s="114" t="s">
        <v>22</v>
      </c>
      <c r="E72" s="115">
        <v>10000</v>
      </c>
      <c r="F72" s="116"/>
      <c r="G72" s="117" t="s">
        <v>25</v>
      </c>
      <c r="H72" s="116"/>
      <c r="I72" s="118"/>
      <c r="J72" s="116"/>
      <c r="K72" s="117" t="s">
        <v>25</v>
      </c>
      <c r="L72" s="117"/>
      <c r="M72" s="119"/>
      <c r="N72" s="116"/>
      <c r="O72" s="117" t="s">
        <v>25</v>
      </c>
      <c r="P72" s="117"/>
      <c r="Q72" s="119"/>
      <c r="R72" s="116"/>
      <c r="S72" s="117" t="s">
        <v>25</v>
      </c>
      <c r="T72" s="117"/>
      <c r="U72" s="119"/>
      <c r="V72" s="116"/>
      <c r="W72" s="117" t="s">
        <v>25</v>
      </c>
      <c r="X72" s="117"/>
      <c r="Y72" s="119"/>
      <c r="Z72" s="187"/>
      <c r="AA72" s="117"/>
      <c r="AB72" s="117"/>
      <c r="AC72" s="119"/>
      <c r="AD72" s="116"/>
      <c r="AE72" s="120" t="s">
        <v>25</v>
      </c>
      <c r="AF72" s="116"/>
      <c r="AG72" s="119"/>
    </row>
    <row r="73" spans="1:33" x14ac:dyDescent="0.25">
      <c r="A73" s="123" t="s">
        <v>98</v>
      </c>
      <c r="B73" s="112" t="s">
        <v>65</v>
      </c>
      <c r="C73" s="113" t="s">
        <v>22</v>
      </c>
      <c r="D73" s="114" t="s">
        <v>22</v>
      </c>
      <c r="E73" s="115" t="s">
        <v>22</v>
      </c>
      <c r="F73" s="116"/>
      <c r="G73" s="117" t="s">
        <v>25</v>
      </c>
      <c r="H73" s="116"/>
      <c r="I73" s="118"/>
      <c r="J73" s="116"/>
      <c r="K73" s="117" t="s">
        <v>25</v>
      </c>
      <c r="L73" s="117"/>
      <c r="M73" s="119"/>
      <c r="N73" s="116"/>
      <c r="O73" s="117" t="s">
        <v>25</v>
      </c>
      <c r="P73" s="117"/>
      <c r="Q73" s="119"/>
      <c r="R73" s="116"/>
      <c r="S73" s="117" t="s">
        <v>25</v>
      </c>
      <c r="T73" s="117"/>
      <c r="U73" s="119"/>
      <c r="V73" s="116"/>
      <c r="W73" s="117" t="s">
        <v>25</v>
      </c>
      <c r="X73" s="117"/>
      <c r="Y73" s="119"/>
      <c r="Z73" s="116"/>
      <c r="AA73" s="117" t="s">
        <v>25</v>
      </c>
      <c r="AB73" s="117"/>
      <c r="AC73" s="119"/>
      <c r="AD73" s="116"/>
      <c r="AE73" s="120" t="s">
        <v>25</v>
      </c>
      <c r="AF73" s="116"/>
      <c r="AG73" s="119"/>
    </row>
    <row r="74" spans="1:33" x14ac:dyDescent="0.25">
      <c r="A74" s="111" t="s">
        <v>99</v>
      </c>
      <c r="B74" s="112" t="s">
        <v>24</v>
      </c>
      <c r="C74" s="121">
        <v>1.5</v>
      </c>
      <c r="D74" s="122">
        <v>2</v>
      </c>
      <c r="E74" s="115">
        <v>5</v>
      </c>
      <c r="F74" s="116"/>
      <c r="G74" s="117" t="s">
        <v>25</v>
      </c>
      <c r="H74" s="116"/>
      <c r="I74" s="118"/>
      <c r="J74" s="116"/>
      <c r="K74" s="117" t="s">
        <v>25</v>
      </c>
      <c r="L74" s="117"/>
      <c r="M74" s="119"/>
      <c r="N74" s="116"/>
      <c r="O74" s="117" t="s">
        <v>25</v>
      </c>
      <c r="P74" s="117"/>
      <c r="Q74" s="119"/>
      <c r="R74" s="42"/>
      <c r="S74" s="117"/>
      <c r="T74" s="117"/>
      <c r="U74" s="119"/>
      <c r="V74" s="116"/>
      <c r="W74" s="117" t="s">
        <v>25</v>
      </c>
      <c r="X74" s="117"/>
      <c r="Y74" s="119"/>
      <c r="Z74" s="116"/>
      <c r="AA74" s="117" t="s">
        <v>25</v>
      </c>
      <c r="AB74" s="117"/>
      <c r="AC74" s="119"/>
      <c r="AD74" s="116"/>
      <c r="AE74" s="120" t="s">
        <v>25</v>
      </c>
      <c r="AF74" s="116"/>
      <c r="AG74" s="119"/>
    </row>
    <row r="75" spans="1:33" x14ac:dyDescent="0.25">
      <c r="A75" s="123" t="s">
        <v>100</v>
      </c>
      <c r="B75" s="112" t="s">
        <v>24</v>
      </c>
      <c r="C75" s="121">
        <v>1</v>
      </c>
      <c r="D75" s="114">
        <v>0.2</v>
      </c>
      <c r="E75" s="115">
        <v>10000</v>
      </c>
      <c r="F75" s="116"/>
      <c r="G75" s="117" t="s">
        <v>25</v>
      </c>
      <c r="H75" s="116"/>
      <c r="I75" s="118"/>
      <c r="J75" s="116"/>
      <c r="K75" s="117" t="s">
        <v>25</v>
      </c>
      <c r="L75" s="117"/>
      <c r="M75" s="119"/>
      <c r="N75" s="116"/>
      <c r="O75" s="117" t="s">
        <v>25</v>
      </c>
      <c r="P75" s="117"/>
      <c r="Q75" s="119"/>
      <c r="R75" s="116"/>
      <c r="S75" s="117" t="s">
        <v>25</v>
      </c>
      <c r="T75" s="117"/>
      <c r="U75" s="119"/>
      <c r="V75" s="116"/>
      <c r="W75" s="117" t="s">
        <v>25</v>
      </c>
      <c r="X75" s="117"/>
      <c r="Y75" s="119"/>
      <c r="Z75" s="187"/>
      <c r="AA75" s="117"/>
      <c r="AB75" s="117"/>
      <c r="AC75" s="119"/>
      <c r="AD75" s="116"/>
      <c r="AE75" s="120" t="s">
        <v>25</v>
      </c>
      <c r="AF75" s="116"/>
      <c r="AG75" s="119"/>
    </row>
    <row r="76" spans="1:33" x14ac:dyDescent="0.25">
      <c r="A76" s="111" t="s">
        <v>101</v>
      </c>
      <c r="B76" s="112" t="s">
        <v>24</v>
      </c>
      <c r="C76" s="121">
        <v>1</v>
      </c>
      <c r="D76" s="122">
        <v>0.2</v>
      </c>
      <c r="E76" s="115">
        <v>100</v>
      </c>
      <c r="F76" s="116"/>
      <c r="G76" s="116" t="s">
        <v>25</v>
      </c>
      <c r="H76" s="116"/>
      <c r="I76" s="118"/>
      <c r="J76" s="116"/>
      <c r="K76" s="117" t="s">
        <v>25</v>
      </c>
      <c r="L76" s="117"/>
      <c r="M76" s="119"/>
      <c r="N76" s="116"/>
      <c r="O76" s="117" t="s">
        <v>25</v>
      </c>
      <c r="P76" s="117"/>
      <c r="Q76" s="119"/>
      <c r="R76" s="116"/>
      <c r="S76" s="117" t="s">
        <v>25</v>
      </c>
      <c r="T76" s="117"/>
      <c r="U76" s="119"/>
      <c r="V76" s="116"/>
      <c r="W76" s="116" t="s">
        <v>25</v>
      </c>
      <c r="X76" s="116"/>
      <c r="Y76" s="128"/>
      <c r="Z76" s="116"/>
      <c r="AA76" s="117" t="s">
        <v>25</v>
      </c>
      <c r="AB76" s="117"/>
      <c r="AC76" s="119"/>
      <c r="AD76" s="116"/>
      <c r="AE76" s="120" t="s">
        <v>25</v>
      </c>
      <c r="AF76" s="116"/>
      <c r="AG76" s="119"/>
    </row>
    <row r="77" spans="1:33" x14ac:dyDescent="0.25">
      <c r="A77" s="111" t="s">
        <v>102</v>
      </c>
      <c r="B77" s="112" t="s">
        <v>65</v>
      </c>
      <c r="C77" s="113" t="s">
        <v>22</v>
      </c>
      <c r="D77" s="114" t="s">
        <v>22</v>
      </c>
      <c r="E77" s="115">
        <v>5</v>
      </c>
      <c r="F77" s="116"/>
      <c r="G77" s="117" t="s">
        <v>25</v>
      </c>
      <c r="H77" s="116"/>
      <c r="I77" s="118"/>
      <c r="J77" s="116"/>
      <c r="K77" s="117" t="s">
        <v>25</v>
      </c>
      <c r="L77" s="117"/>
      <c r="M77" s="119"/>
      <c r="N77" s="116"/>
      <c r="O77" s="117" t="s">
        <v>25</v>
      </c>
      <c r="P77" s="117"/>
      <c r="Q77" s="119"/>
      <c r="R77" s="116"/>
      <c r="S77" s="117" t="s">
        <v>25</v>
      </c>
      <c r="T77" s="117"/>
      <c r="U77" s="119"/>
      <c r="V77" s="116"/>
      <c r="W77" s="117" t="s">
        <v>25</v>
      </c>
      <c r="X77" s="117"/>
      <c r="Y77" s="119"/>
      <c r="Z77" s="116"/>
      <c r="AA77" s="117" t="s">
        <v>25</v>
      </c>
      <c r="AB77" s="117"/>
      <c r="AC77" s="119"/>
      <c r="AD77" s="116"/>
      <c r="AE77" s="120" t="s">
        <v>25</v>
      </c>
      <c r="AF77" s="116"/>
      <c r="AG77" s="119"/>
    </row>
    <row r="78" spans="1:33" x14ac:dyDescent="0.25">
      <c r="A78" s="111" t="s">
        <v>103</v>
      </c>
      <c r="B78" s="112" t="s">
        <v>24</v>
      </c>
      <c r="C78" s="121">
        <v>1</v>
      </c>
      <c r="D78" s="122">
        <v>400</v>
      </c>
      <c r="E78" s="115">
        <v>1000</v>
      </c>
      <c r="F78" s="116"/>
      <c r="G78" s="116" t="s">
        <v>25</v>
      </c>
      <c r="H78" s="116"/>
      <c r="I78" s="118"/>
      <c r="J78" s="116"/>
      <c r="K78" s="116" t="s">
        <v>25</v>
      </c>
      <c r="L78" s="116"/>
      <c r="M78" s="128"/>
      <c r="N78" s="116"/>
      <c r="O78" s="116" t="s">
        <v>25</v>
      </c>
      <c r="P78" s="116"/>
      <c r="Q78" s="128"/>
      <c r="R78" s="116"/>
      <c r="S78" s="116" t="s">
        <v>25</v>
      </c>
      <c r="T78" s="116"/>
      <c r="U78" s="128"/>
      <c r="V78" s="116"/>
      <c r="W78" s="116" t="s">
        <v>25</v>
      </c>
      <c r="X78" s="116"/>
      <c r="Y78" s="128"/>
      <c r="Z78" s="187"/>
      <c r="AA78" s="116"/>
      <c r="AB78" s="116"/>
      <c r="AC78" s="128"/>
      <c r="AD78" s="116"/>
      <c r="AE78" s="120" t="s">
        <v>25</v>
      </c>
      <c r="AF78" s="116"/>
      <c r="AG78" s="128"/>
    </row>
    <row r="79" spans="1:33" x14ac:dyDescent="0.25">
      <c r="A79" s="123" t="s">
        <v>104</v>
      </c>
      <c r="B79" s="112" t="s">
        <v>65</v>
      </c>
      <c r="C79" s="113" t="s">
        <v>22</v>
      </c>
      <c r="D79" s="114" t="s">
        <v>22</v>
      </c>
      <c r="E79" s="115">
        <v>100</v>
      </c>
      <c r="F79" s="116"/>
      <c r="G79" s="117" t="s">
        <v>25</v>
      </c>
      <c r="H79" s="116"/>
      <c r="I79" s="118"/>
      <c r="J79" s="116"/>
      <c r="K79" s="117" t="s">
        <v>25</v>
      </c>
      <c r="L79" s="117"/>
      <c r="M79" s="119"/>
      <c r="N79" s="116"/>
      <c r="O79" s="117" t="s">
        <v>25</v>
      </c>
      <c r="P79" s="117"/>
      <c r="Q79" s="119"/>
      <c r="R79" s="116"/>
      <c r="S79" s="117" t="s">
        <v>25</v>
      </c>
      <c r="T79" s="117"/>
      <c r="U79" s="119"/>
      <c r="V79" s="116"/>
      <c r="W79" s="117" t="s">
        <v>25</v>
      </c>
      <c r="X79" s="117"/>
      <c r="Y79" s="119"/>
      <c r="Z79" s="116"/>
      <c r="AA79" s="117" t="s">
        <v>25</v>
      </c>
      <c r="AB79" s="117"/>
      <c r="AC79" s="119"/>
      <c r="AD79" s="116"/>
      <c r="AE79" s="120" t="s">
        <v>25</v>
      </c>
      <c r="AF79" s="116"/>
      <c r="AG79" s="119"/>
    </row>
    <row r="80" spans="1:33" x14ac:dyDescent="0.25">
      <c r="A80" s="123" t="s">
        <v>105</v>
      </c>
      <c r="B80" s="112" t="s">
        <v>65</v>
      </c>
      <c r="C80" s="113" t="s">
        <v>22</v>
      </c>
      <c r="D80" s="114" t="s">
        <v>22</v>
      </c>
      <c r="E80" s="115" t="s">
        <v>22</v>
      </c>
      <c r="F80" s="116"/>
      <c r="G80" s="116" t="s">
        <v>25</v>
      </c>
      <c r="H80" s="116"/>
      <c r="I80" s="118"/>
      <c r="J80" s="116"/>
      <c r="K80" s="116" t="s">
        <v>25</v>
      </c>
      <c r="L80" s="116"/>
      <c r="M80" s="128"/>
      <c r="N80" s="116"/>
      <c r="O80" s="116" t="s">
        <v>25</v>
      </c>
      <c r="P80" s="116"/>
      <c r="Q80" s="128"/>
      <c r="R80" s="116"/>
      <c r="S80" s="116" t="s">
        <v>25</v>
      </c>
      <c r="T80" s="116"/>
      <c r="U80" s="128"/>
      <c r="V80" s="116"/>
      <c r="W80" s="116" t="s">
        <v>25</v>
      </c>
      <c r="X80" s="116"/>
      <c r="Y80" s="128"/>
      <c r="Z80" s="116"/>
      <c r="AA80" s="116" t="s">
        <v>25</v>
      </c>
      <c r="AB80" s="116"/>
      <c r="AC80" s="128"/>
      <c r="AD80" s="116"/>
      <c r="AE80" s="120" t="s">
        <v>25</v>
      </c>
      <c r="AF80" s="116"/>
      <c r="AG80" s="128"/>
    </row>
    <row r="81" spans="1:33" x14ac:dyDescent="0.25">
      <c r="A81" s="123" t="s">
        <v>106</v>
      </c>
      <c r="B81" s="112" t="s">
        <v>65</v>
      </c>
      <c r="C81" s="113" t="s">
        <v>22</v>
      </c>
      <c r="D81" s="114" t="s">
        <v>22</v>
      </c>
      <c r="E81" s="115" t="s">
        <v>22</v>
      </c>
      <c r="F81" s="116"/>
      <c r="G81" s="116" t="s">
        <v>25</v>
      </c>
      <c r="H81" s="116"/>
      <c r="I81" s="118"/>
      <c r="J81" s="116"/>
      <c r="K81" s="116" t="s">
        <v>25</v>
      </c>
      <c r="L81" s="116"/>
      <c r="M81" s="128"/>
      <c r="N81" s="116"/>
      <c r="O81" s="116" t="s">
        <v>25</v>
      </c>
      <c r="P81" s="116"/>
      <c r="Q81" s="128"/>
      <c r="R81" s="116"/>
      <c r="S81" s="116" t="s">
        <v>25</v>
      </c>
      <c r="T81" s="116"/>
      <c r="U81" s="128"/>
      <c r="V81" s="116"/>
      <c r="W81" s="116" t="s">
        <v>25</v>
      </c>
      <c r="X81" s="116"/>
      <c r="Y81" s="128"/>
      <c r="Z81" s="116"/>
      <c r="AA81" s="116" t="s">
        <v>25</v>
      </c>
      <c r="AB81" s="116"/>
      <c r="AC81" s="128"/>
      <c r="AD81" s="116"/>
      <c r="AE81" s="120" t="s">
        <v>25</v>
      </c>
      <c r="AF81" s="116"/>
      <c r="AG81" s="128"/>
    </row>
    <row r="82" spans="1:33" x14ac:dyDescent="0.25">
      <c r="A82" s="123" t="s">
        <v>107</v>
      </c>
      <c r="B82" s="112" t="s">
        <v>24</v>
      </c>
      <c r="C82" s="121">
        <v>1</v>
      </c>
      <c r="D82" s="114">
        <v>1</v>
      </c>
      <c r="E82" s="115">
        <v>5</v>
      </c>
      <c r="F82" s="116"/>
      <c r="G82" s="116" t="s">
        <v>25</v>
      </c>
      <c r="H82" s="116"/>
      <c r="I82" s="118"/>
      <c r="J82" s="116"/>
      <c r="K82" s="116" t="s">
        <v>25</v>
      </c>
      <c r="L82" s="116"/>
      <c r="M82" s="128"/>
      <c r="N82" s="116"/>
      <c r="O82" s="116" t="s">
        <v>25</v>
      </c>
      <c r="P82" s="116"/>
      <c r="Q82" s="128"/>
      <c r="R82" s="116"/>
      <c r="S82" s="116" t="s">
        <v>25</v>
      </c>
      <c r="T82" s="116"/>
      <c r="U82" s="128"/>
      <c r="V82" s="116"/>
      <c r="W82" s="116" t="s">
        <v>25</v>
      </c>
      <c r="X82" s="116"/>
      <c r="Y82" s="128"/>
      <c r="Z82" s="116"/>
      <c r="AA82" s="116" t="s">
        <v>25</v>
      </c>
      <c r="AB82" s="116"/>
      <c r="AC82" s="128"/>
      <c r="AD82" s="116"/>
      <c r="AE82" s="120" t="s">
        <v>25</v>
      </c>
      <c r="AF82" s="116"/>
      <c r="AG82" s="128"/>
    </row>
    <row r="83" spans="1:33" x14ac:dyDescent="0.25">
      <c r="A83" s="111" t="s">
        <v>108</v>
      </c>
      <c r="B83" s="112" t="s">
        <v>65</v>
      </c>
      <c r="C83" s="113" t="s">
        <v>22</v>
      </c>
      <c r="D83" s="114" t="s">
        <v>22</v>
      </c>
      <c r="E83" s="115" t="s">
        <v>22</v>
      </c>
      <c r="F83" s="116"/>
      <c r="G83" s="116" t="s">
        <v>25</v>
      </c>
      <c r="H83" s="116"/>
      <c r="I83" s="118"/>
      <c r="J83" s="116"/>
      <c r="K83" s="116" t="s">
        <v>25</v>
      </c>
      <c r="L83" s="116"/>
      <c r="M83" s="128"/>
      <c r="N83" s="116"/>
      <c r="O83" s="116" t="s">
        <v>25</v>
      </c>
      <c r="P83" s="116"/>
      <c r="Q83" s="128"/>
      <c r="R83" s="116"/>
      <c r="S83" s="116" t="s">
        <v>25</v>
      </c>
      <c r="T83" s="116"/>
      <c r="U83" s="128"/>
      <c r="V83" s="116"/>
      <c r="W83" s="116" t="s">
        <v>25</v>
      </c>
      <c r="X83" s="116"/>
      <c r="Y83" s="128"/>
      <c r="Z83" s="116"/>
      <c r="AA83" s="116" t="s">
        <v>25</v>
      </c>
      <c r="AB83" s="116"/>
      <c r="AC83" s="128"/>
      <c r="AD83" s="116"/>
      <c r="AE83" s="120" t="s">
        <v>25</v>
      </c>
      <c r="AF83" s="116"/>
      <c r="AG83" s="128"/>
    </row>
    <row r="84" spans="1:33" x14ac:dyDescent="0.25">
      <c r="A84" s="111" t="s">
        <v>109</v>
      </c>
      <c r="B84" s="112" t="s">
        <v>65</v>
      </c>
      <c r="C84" s="113" t="s">
        <v>22</v>
      </c>
      <c r="D84" s="129" t="s">
        <v>22</v>
      </c>
      <c r="E84" s="115" t="s">
        <v>22</v>
      </c>
      <c r="F84" s="116"/>
      <c r="G84" s="116" t="s">
        <v>25</v>
      </c>
      <c r="H84" s="116"/>
      <c r="I84" s="118"/>
      <c r="J84" s="116"/>
      <c r="K84" s="116" t="s">
        <v>25</v>
      </c>
      <c r="L84" s="116"/>
      <c r="M84" s="128"/>
      <c r="N84" s="116"/>
      <c r="O84" s="116" t="s">
        <v>25</v>
      </c>
      <c r="P84" s="116"/>
      <c r="Q84" s="128"/>
      <c r="R84" s="116"/>
      <c r="S84" s="116" t="s">
        <v>25</v>
      </c>
      <c r="T84" s="116"/>
      <c r="U84" s="128"/>
      <c r="V84" s="116"/>
      <c r="W84" s="116" t="s">
        <v>25</v>
      </c>
      <c r="X84" s="116"/>
      <c r="Y84" s="128"/>
      <c r="Z84" s="116"/>
      <c r="AA84" s="116" t="s">
        <v>25</v>
      </c>
      <c r="AB84" s="116"/>
      <c r="AC84" s="128"/>
      <c r="AD84" s="116"/>
      <c r="AE84" s="120" t="s">
        <v>25</v>
      </c>
      <c r="AF84" s="116"/>
      <c r="AG84" s="128"/>
    </row>
    <row r="85" spans="1:33" x14ac:dyDescent="0.25">
      <c r="A85" s="130" t="s">
        <v>110</v>
      </c>
      <c r="B85" s="131" t="s">
        <v>24</v>
      </c>
      <c r="C85" s="132">
        <v>0.2</v>
      </c>
      <c r="D85" s="133">
        <v>0.2</v>
      </c>
      <c r="E85" s="134">
        <v>2</v>
      </c>
      <c r="F85" s="130"/>
      <c r="G85" s="135" t="s">
        <v>25</v>
      </c>
      <c r="H85" s="135"/>
      <c r="I85" s="136"/>
      <c r="J85" s="130"/>
      <c r="K85" s="135" t="s">
        <v>25</v>
      </c>
      <c r="L85" s="135"/>
      <c r="M85" s="137"/>
      <c r="N85" s="130"/>
      <c r="O85" s="135" t="s">
        <v>25</v>
      </c>
      <c r="P85" s="135"/>
      <c r="Q85" s="137"/>
      <c r="R85" s="188"/>
      <c r="S85" s="138"/>
      <c r="T85" s="138"/>
      <c r="U85" s="137"/>
      <c r="V85" s="130"/>
      <c r="W85" s="135" t="s">
        <v>25</v>
      </c>
      <c r="X85" s="135"/>
      <c r="Y85" s="137"/>
      <c r="Z85" s="130"/>
      <c r="AA85" s="135" t="s">
        <v>25</v>
      </c>
      <c r="AB85" s="135"/>
      <c r="AC85" s="137"/>
      <c r="AD85" s="130"/>
      <c r="AE85" s="138" t="s">
        <v>25</v>
      </c>
      <c r="AF85" s="135"/>
      <c r="AG85" s="137"/>
    </row>
    <row r="86" spans="1:33" x14ac:dyDescent="0.25">
      <c r="A86" s="139" t="s">
        <v>111</v>
      </c>
      <c r="B86" s="140"/>
      <c r="C86" s="140"/>
      <c r="D86" s="140"/>
      <c r="E86" s="141"/>
      <c r="F86" s="141"/>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row>
    <row r="87" spans="1:33" x14ac:dyDescent="0.25">
      <c r="A87" s="139" t="s">
        <v>142</v>
      </c>
      <c r="B87" s="140"/>
      <c r="C87" s="140"/>
      <c r="D87" s="140"/>
      <c r="E87" s="141"/>
      <c r="F87" s="141"/>
      <c r="G87" s="139"/>
      <c r="H87" s="139"/>
      <c r="I87" s="139"/>
      <c r="J87" s="139"/>
      <c r="K87" s="139"/>
      <c r="L87" s="139"/>
      <c r="M87" s="139"/>
      <c r="N87" s="139"/>
      <c r="O87" s="139"/>
      <c r="P87" s="139"/>
      <c r="Q87" s="139"/>
      <c r="R87" s="139"/>
      <c r="S87" s="139"/>
    </row>
    <row r="88" spans="1:33" x14ac:dyDescent="0.25">
      <c r="A88" s="139"/>
      <c r="B88" s="140"/>
      <c r="C88" s="140"/>
      <c r="D88" s="140"/>
      <c r="E88" s="141"/>
      <c r="F88" s="141"/>
      <c r="G88" s="139"/>
      <c r="H88" s="139"/>
      <c r="I88" s="139"/>
      <c r="J88" s="139"/>
      <c r="K88" s="139"/>
      <c r="L88" s="139"/>
      <c r="M88" s="139"/>
      <c r="N88" s="139"/>
      <c r="O88" s="139"/>
      <c r="P88" s="139"/>
      <c r="Q88" s="139"/>
      <c r="R88" s="139"/>
      <c r="S88" s="139"/>
    </row>
  </sheetData>
  <mergeCells count="9">
    <mergeCell ref="F1:Y1"/>
    <mergeCell ref="Z1:AG1"/>
    <mergeCell ref="F2:I2"/>
    <mergeCell ref="J2:M2"/>
    <mergeCell ref="N2:Q2"/>
    <mergeCell ref="R2:U2"/>
    <mergeCell ref="V2:Y2"/>
    <mergeCell ref="Z2:AC2"/>
    <mergeCell ref="AD2:AG2"/>
  </mergeCells>
  <conditionalFormatting sqref="AD11 Z11 V11 R11 N11 J11 F11">
    <cfRule type="cellIs" dxfId="20911" priority="24" operator="greaterThan">
      <formula>$D$12</formula>
    </cfRule>
  </conditionalFormatting>
  <conditionalFormatting sqref="AD13 Z13 V13 R13 N13 F13 J13">
    <cfRule type="cellIs" dxfId="20910" priority="23" operator="greaterThan">
      <formula>$D$14</formula>
    </cfRule>
  </conditionalFormatting>
  <conditionalFormatting sqref="AD19 Z19 V19 R19 N19 J19 F19">
    <cfRule type="cellIs" dxfId="20909" priority="22" operator="greaterThan">
      <formula>$D$20</formula>
    </cfRule>
  </conditionalFormatting>
  <conditionalFormatting sqref="AD11 Z11 V11 R11 N11 J11 F11">
    <cfRule type="cellIs" dxfId="20908" priority="21" operator="greaterThan">
      <formula>$D$11</formula>
    </cfRule>
  </conditionalFormatting>
  <conditionalFormatting sqref="AD13 Z13 V13 R13 N13 F13 J13">
    <cfRule type="cellIs" dxfId="20907" priority="20" operator="greaterThan">
      <formula>$D$13</formula>
    </cfRule>
  </conditionalFormatting>
  <conditionalFormatting sqref="AD19 Z19 V19 R19 N19 J19 F19">
    <cfRule type="cellIs" dxfId="20906" priority="19" operator="greaterThan">
      <formula>$D$19</formula>
    </cfRule>
  </conditionalFormatting>
  <conditionalFormatting sqref="AD22 F22 V22 R22 N22 J22">
    <cfRule type="cellIs" dxfId="20905" priority="18" operator="greaterThan">
      <formula>$D$22</formula>
    </cfRule>
  </conditionalFormatting>
  <conditionalFormatting sqref="AD23 Z23 V23 R23 N23 J23 F23">
    <cfRule type="cellIs" dxfId="20904" priority="17" operator="greaterThan">
      <formula>$D$23</formula>
    </cfRule>
  </conditionalFormatting>
  <conditionalFormatting sqref="AD24 Z24 V24 R24 N24 J24 F24">
    <cfRule type="cellIs" dxfId="20903" priority="16" operator="greaterThan">
      <formula>$D$24</formula>
    </cfRule>
  </conditionalFormatting>
  <conditionalFormatting sqref="AD26 Z26 V26 R26 N26 J26 F26">
    <cfRule type="cellIs" dxfId="20902" priority="15" operator="greaterThan">
      <formula>$D$26</formula>
    </cfRule>
  </conditionalFormatting>
  <conditionalFormatting sqref="AD27 Z27 V27 R27 N27 J27 F27">
    <cfRule type="cellIs" dxfId="20901" priority="14" operator="greaterThan">
      <formula>$D$27</formula>
    </cfRule>
  </conditionalFormatting>
  <conditionalFormatting sqref="AD29 Z29 V29 R29 N29 J29 F29">
    <cfRule type="cellIs" dxfId="20900" priority="13" operator="greaterThan">
      <formula>$D$29</formula>
    </cfRule>
  </conditionalFormatting>
  <conditionalFormatting sqref="AD32 Z32 V32 R32 N32 J32 F32 R30 J30 N30">
    <cfRule type="cellIs" dxfId="20899" priority="12" operator="greaterThan">
      <formula>$D$32</formula>
    </cfRule>
  </conditionalFormatting>
  <conditionalFormatting sqref="AD33 Z33 V33 R33 N33 J33 F33">
    <cfRule type="cellIs" dxfId="20898" priority="11" operator="greaterThan">
      <formula>$D$33</formula>
    </cfRule>
  </conditionalFormatting>
  <conditionalFormatting sqref="AD34 Z34 V34 R34 N34 J34 F34">
    <cfRule type="cellIs" dxfId="20897" priority="10" operator="greaterThan">
      <formula>$D$34</formula>
    </cfRule>
  </conditionalFormatting>
  <conditionalFormatting sqref="AD35 Z35 V35 R35 N35 J35 F35">
    <cfRule type="cellIs" dxfId="20896" priority="9" operator="greaterThan">
      <formula>$D$35</formula>
    </cfRule>
  </conditionalFormatting>
  <conditionalFormatting sqref="AD36 Z36 V36 R36 N36 J36 F36">
    <cfRule type="cellIs" dxfId="20895" priority="8" operator="greaterThan">
      <formula>$D$36</formula>
    </cfRule>
  </conditionalFormatting>
  <conditionalFormatting sqref="AD37 Z37 V37 R37 N37 J37 F37">
    <cfRule type="cellIs" dxfId="20894" priority="7" operator="greaterThan">
      <formula>$D$37</formula>
    </cfRule>
  </conditionalFormatting>
  <conditionalFormatting sqref="AD38 Z38 V38 R38 N38 J38 F38">
    <cfRule type="cellIs" dxfId="20893" priority="6" operator="greaterThan">
      <formula>$D$38</formula>
    </cfRule>
  </conditionalFormatting>
  <conditionalFormatting sqref="AD85 Z85 V85 R85 N85 J85 F85">
    <cfRule type="cellIs" dxfId="20892" priority="5" operator="greaterThan">
      <formula>$D$85</formula>
    </cfRule>
  </conditionalFormatting>
  <conditionalFormatting sqref="AD57 Z57 V57 R57:S57 N57 J57 F57">
    <cfRule type="cellIs" dxfId="20891" priority="4" operator="greaterThan">
      <formula>$D$57</formula>
    </cfRule>
  </conditionalFormatting>
  <pageMargins left="1.98" right="0.7" top="0.75" bottom="0.75" header="0.3" footer="0.3"/>
  <pageSetup paperSize="17" orientation="landscape" copies="4" r:id="rId1"/>
  <headerFooter>
    <oddHeader>&amp;CMcCollum Park Water Quality Data Shallow Zone, Q-2 2014</oddHeader>
    <oddFooter>&amp;L&amp;Z&amp;F&amp;RPage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N1048558"/>
  <sheetViews>
    <sheetView view="pageBreakPreview" topLeftCell="A4" zoomScale="115" zoomScaleNormal="145" zoomScaleSheetLayoutView="115" workbookViewId="0">
      <pane xSplit="7995" ySplit="1410" topLeftCell="O61" activePane="bottomLeft"/>
      <selection activeCell="W59" sqref="W59"/>
      <selection pane="topRight" activeCell="W59" sqref="W59"/>
      <selection pane="bottomLeft" activeCell="A72" sqref="A72:XFD72"/>
      <selection pane="bottomRight" activeCell="AO19" sqref="AO19"/>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 min="43" max="43" width="8.7109375" style="214" customWidth="1"/>
    <col min="44" max="47" width="3.28515625" style="214" customWidth="1"/>
    <col min="48" max="48" width="8.7109375" style="214" customWidth="1"/>
    <col min="49" max="52" width="3.28515625" style="214" customWidth="1"/>
  </cols>
  <sheetData>
    <row r="1" spans="1:57" ht="15.75" x14ac:dyDescent="0.25">
      <c r="A1" s="483" t="s">
        <v>240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85"/>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86"/>
      <c r="G6" s="489"/>
      <c r="H6" s="218">
        <v>43075</v>
      </c>
      <c r="I6" s="219" t="s">
        <v>15</v>
      </c>
      <c r="J6" s="219" t="s">
        <v>16</v>
      </c>
      <c r="K6" s="219" t="s">
        <v>190</v>
      </c>
      <c r="L6" s="220" t="s">
        <v>191</v>
      </c>
      <c r="M6" s="218">
        <v>43074</v>
      </c>
      <c r="N6" s="219" t="s">
        <v>15</v>
      </c>
      <c r="O6" s="219" t="s">
        <v>16</v>
      </c>
      <c r="P6" s="219" t="s">
        <v>190</v>
      </c>
      <c r="Q6" s="220" t="s">
        <v>191</v>
      </c>
      <c r="R6" s="218">
        <v>43074</v>
      </c>
      <c r="S6" s="219" t="s">
        <v>15</v>
      </c>
      <c r="T6" s="219" t="s">
        <v>16</v>
      </c>
      <c r="U6" s="219" t="s">
        <v>190</v>
      </c>
      <c r="V6" s="220" t="s">
        <v>191</v>
      </c>
      <c r="W6" s="218">
        <v>43075</v>
      </c>
      <c r="X6" s="219" t="s">
        <v>15</v>
      </c>
      <c r="Y6" s="219" t="s">
        <v>16</v>
      </c>
      <c r="Z6" s="219" t="s">
        <v>190</v>
      </c>
      <c r="AA6" s="220" t="s">
        <v>191</v>
      </c>
      <c r="AB6" s="218">
        <v>43075</v>
      </c>
      <c r="AC6" s="219" t="s">
        <v>15</v>
      </c>
      <c r="AD6" s="219" t="s">
        <v>16</v>
      </c>
      <c r="AE6" s="219" t="s">
        <v>190</v>
      </c>
      <c r="AF6" s="220" t="s">
        <v>191</v>
      </c>
      <c r="AG6" s="218">
        <v>43074</v>
      </c>
      <c r="AH6" s="219" t="s">
        <v>15</v>
      </c>
      <c r="AI6" s="219" t="s">
        <v>16</v>
      </c>
      <c r="AJ6" s="219" t="s">
        <v>190</v>
      </c>
      <c r="AK6" s="220" t="s">
        <v>191</v>
      </c>
      <c r="AL6" s="218">
        <v>43074</v>
      </c>
      <c r="AM6" s="219" t="s">
        <v>15</v>
      </c>
      <c r="AN6" s="219" t="s">
        <v>16</v>
      </c>
      <c r="AO6" s="219" t="s">
        <v>190</v>
      </c>
      <c r="AP6" s="220" t="s">
        <v>191</v>
      </c>
      <c r="AQ6" s="218"/>
      <c r="AR6" s="219" t="s">
        <v>15</v>
      </c>
      <c r="AS6" s="219" t="s">
        <v>16</v>
      </c>
      <c r="AT6" s="219" t="s">
        <v>190</v>
      </c>
      <c r="AU6" s="220" t="s">
        <v>191</v>
      </c>
      <c r="AV6" s="218">
        <v>43074</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182.28460000000001</v>
      </c>
      <c r="F8" s="224" t="s">
        <v>22</v>
      </c>
      <c r="G8" s="225" t="s">
        <v>22</v>
      </c>
      <c r="H8" s="226">
        <v>80</v>
      </c>
      <c r="I8" s="223"/>
      <c r="J8" s="223"/>
      <c r="K8" s="223" t="s">
        <v>233</v>
      </c>
      <c r="L8" s="227"/>
      <c r="M8" s="226">
        <v>62</v>
      </c>
      <c r="N8" s="223"/>
      <c r="O8" s="223"/>
      <c r="P8" s="223" t="s">
        <v>233</v>
      </c>
      <c r="Q8" s="227"/>
      <c r="R8" s="226">
        <v>300</v>
      </c>
      <c r="S8" s="223"/>
      <c r="T8" s="223"/>
      <c r="U8" s="223"/>
      <c r="V8" s="227"/>
      <c r="W8" s="226">
        <v>110</v>
      </c>
      <c r="X8" s="223"/>
      <c r="Y8" s="223"/>
      <c r="Z8" s="223" t="s">
        <v>233</v>
      </c>
      <c r="AA8" s="227"/>
      <c r="AB8" s="226">
        <v>680</v>
      </c>
      <c r="AC8" s="223"/>
      <c r="AD8" s="223"/>
      <c r="AE8" s="223"/>
      <c r="AF8" s="227"/>
      <c r="AG8" s="226">
        <v>110</v>
      </c>
      <c r="AH8" s="223"/>
      <c r="AI8" s="223"/>
      <c r="AJ8" s="223" t="s">
        <v>15</v>
      </c>
      <c r="AK8" s="227"/>
      <c r="AL8" s="226">
        <v>110</v>
      </c>
      <c r="AM8" s="223"/>
      <c r="AN8" s="223"/>
      <c r="AO8" s="223"/>
      <c r="AP8" s="227"/>
      <c r="AQ8" s="504" t="s">
        <v>205</v>
      </c>
      <c r="AR8" s="505"/>
      <c r="AS8" s="505"/>
      <c r="AT8" s="505"/>
      <c r="AU8" s="506"/>
      <c r="AV8" s="226">
        <v>110</v>
      </c>
      <c r="AW8" s="223"/>
      <c r="AX8" s="223"/>
      <c r="AY8" s="223" t="s">
        <v>233</v>
      </c>
      <c r="AZ8" s="227"/>
      <c r="BE8" s="20" t="s">
        <v>20</v>
      </c>
    </row>
    <row r="9" spans="1:57" s="214" customFormat="1" x14ac:dyDescent="0.25">
      <c r="A9" s="228" t="s">
        <v>23</v>
      </c>
      <c r="B9" s="222" t="s">
        <v>24</v>
      </c>
      <c r="C9" s="229"/>
      <c r="D9" s="229"/>
      <c r="E9" s="325">
        <v>0.1</v>
      </c>
      <c r="F9" s="230" t="s">
        <v>22</v>
      </c>
      <c r="G9" s="231" t="s">
        <v>22</v>
      </c>
      <c r="H9" s="232">
        <v>7.0000000000000001E-3</v>
      </c>
      <c r="I9" s="229"/>
      <c r="J9" s="229"/>
      <c r="K9" s="223"/>
      <c r="L9" s="233"/>
      <c r="M9" s="232">
        <v>5.0000000000000001E-3</v>
      </c>
      <c r="N9" s="229" t="s">
        <v>25</v>
      </c>
      <c r="O9" s="229"/>
      <c r="P9" s="229"/>
      <c r="Q9" s="233"/>
      <c r="R9" s="232">
        <v>5.5E-2</v>
      </c>
      <c r="S9" s="229"/>
      <c r="T9" s="229"/>
      <c r="U9" s="229"/>
      <c r="V9" s="233"/>
      <c r="W9" s="237">
        <v>16.3</v>
      </c>
      <c r="X9" s="229"/>
      <c r="Y9" s="229"/>
      <c r="Z9" s="229"/>
      <c r="AA9" s="233"/>
      <c r="AB9" s="232">
        <v>5.0999999999999997E-2</v>
      </c>
      <c r="AC9" s="229"/>
      <c r="AD9" s="229"/>
      <c r="AE9" s="229"/>
      <c r="AF9" s="233"/>
      <c r="AG9" s="232">
        <v>5.0000000000000001E-3</v>
      </c>
      <c r="AH9" s="229"/>
      <c r="AI9" s="229"/>
      <c r="AJ9" s="229"/>
      <c r="AK9" s="233"/>
      <c r="AL9" s="232">
        <v>5.0000000000000001E-3</v>
      </c>
      <c r="AM9" s="229"/>
      <c r="AN9" s="229"/>
      <c r="AO9" s="229"/>
      <c r="AP9" s="233"/>
      <c r="AQ9" s="301"/>
      <c r="AR9" s="298"/>
      <c r="AS9" s="298"/>
      <c r="AT9" s="298"/>
      <c r="AU9" s="299"/>
      <c r="AV9" s="232">
        <v>5.0000000000000001E-3</v>
      </c>
      <c r="AW9" s="229" t="s">
        <v>25</v>
      </c>
      <c r="AX9" s="229"/>
      <c r="AY9" s="229"/>
      <c r="AZ9" s="233"/>
      <c r="BE9" s="33" t="s">
        <v>23</v>
      </c>
    </row>
    <row r="10" spans="1:57" s="214" customFormat="1" x14ac:dyDescent="0.25">
      <c r="A10" s="228" t="s">
        <v>26</v>
      </c>
      <c r="B10" s="222" t="s">
        <v>24</v>
      </c>
      <c r="C10" s="223"/>
      <c r="D10" s="223"/>
      <c r="E10" s="326">
        <v>170</v>
      </c>
      <c r="F10" s="235" t="s">
        <v>22</v>
      </c>
      <c r="G10" s="231" t="s">
        <v>22</v>
      </c>
      <c r="H10" s="236">
        <v>80</v>
      </c>
      <c r="I10" s="229"/>
      <c r="J10" s="229"/>
      <c r="K10" s="223" t="s">
        <v>233</v>
      </c>
      <c r="L10" s="233"/>
      <c r="M10" s="236">
        <v>62</v>
      </c>
      <c r="N10" s="229"/>
      <c r="O10" s="229"/>
      <c r="P10" s="223" t="s">
        <v>233</v>
      </c>
      <c r="Q10" s="233"/>
      <c r="R10" s="236">
        <v>300</v>
      </c>
      <c r="S10" s="229"/>
      <c r="T10" s="229"/>
      <c r="U10" s="229"/>
      <c r="V10" s="233"/>
      <c r="W10" s="236">
        <v>110</v>
      </c>
      <c r="X10" s="229"/>
      <c r="Y10" s="229"/>
      <c r="Z10" s="229" t="s">
        <v>233</v>
      </c>
      <c r="AA10" s="233"/>
      <c r="AB10" s="236">
        <v>680</v>
      </c>
      <c r="AC10" s="229"/>
      <c r="AD10" s="229"/>
      <c r="AE10" s="229"/>
      <c r="AF10" s="233"/>
      <c r="AG10" s="236">
        <v>110</v>
      </c>
      <c r="AH10" s="229"/>
      <c r="AI10" s="229"/>
      <c r="AJ10" s="229" t="s">
        <v>15</v>
      </c>
      <c r="AK10" s="233"/>
      <c r="AL10" s="236">
        <v>110</v>
      </c>
      <c r="AM10" s="229"/>
      <c r="AN10" s="229"/>
      <c r="AO10" s="229"/>
      <c r="AP10" s="233"/>
      <c r="AQ10" s="297"/>
      <c r="AR10" s="298"/>
      <c r="AS10" s="298"/>
      <c r="AT10" s="298"/>
      <c r="AU10" s="299"/>
      <c r="AV10" s="236">
        <v>110</v>
      </c>
      <c r="AW10" s="229"/>
      <c r="AX10" s="229"/>
      <c r="AY10" s="223" t="s">
        <v>233</v>
      </c>
      <c r="AZ10" s="233"/>
      <c r="BE10" s="33" t="s">
        <v>26</v>
      </c>
    </row>
    <row r="11" spans="1:57" s="214" customFormat="1" x14ac:dyDescent="0.25">
      <c r="A11" s="228" t="s">
        <v>27</v>
      </c>
      <c r="B11" s="222" t="s">
        <v>21</v>
      </c>
      <c r="C11" s="229"/>
      <c r="D11" s="229"/>
      <c r="E11" s="325">
        <v>33.2346</v>
      </c>
      <c r="F11" s="230" t="s">
        <v>22</v>
      </c>
      <c r="G11" s="231" t="s">
        <v>22</v>
      </c>
      <c r="H11" s="237">
        <v>14.9</v>
      </c>
      <c r="I11" s="229"/>
      <c r="J11" s="229"/>
      <c r="K11" s="223" t="s">
        <v>233</v>
      </c>
      <c r="L11" s="233"/>
      <c r="M11" s="237">
        <v>14.9</v>
      </c>
      <c r="N11" s="229"/>
      <c r="O11" s="229"/>
      <c r="P11" s="223" t="s">
        <v>233</v>
      </c>
      <c r="Q11" s="233"/>
      <c r="R11" s="237">
        <v>56.6</v>
      </c>
      <c r="S11" s="229"/>
      <c r="T11" s="229"/>
      <c r="U11" s="229"/>
      <c r="V11" s="233"/>
      <c r="W11" s="234">
        <v>9.89</v>
      </c>
      <c r="X11" s="229"/>
      <c r="Y11" s="229"/>
      <c r="Z11" s="229"/>
      <c r="AA11" s="233"/>
      <c r="AB11" s="237">
        <v>92.7</v>
      </c>
      <c r="AC11" s="229"/>
      <c r="AD11" s="229"/>
      <c r="AE11" s="229" t="s">
        <v>233</v>
      </c>
      <c r="AF11" s="233"/>
      <c r="AG11" s="237">
        <v>16.399999999999999</v>
      </c>
      <c r="AH11" s="229"/>
      <c r="AI11" s="229"/>
      <c r="AJ11" s="229" t="s">
        <v>15</v>
      </c>
      <c r="AK11" s="233"/>
      <c r="AL11" s="237">
        <v>17.899999999999999</v>
      </c>
      <c r="AM11" s="229"/>
      <c r="AN11" s="229"/>
      <c r="AO11" s="229" t="s">
        <v>15</v>
      </c>
      <c r="AP11" s="233"/>
      <c r="AQ11" s="300"/>
      <c r="AR11" s="298"/>
      <c r="AS11" s="298"/>
      <c r="AT11" s="298"/>
      <c r="AU11" s="299"/>
      <c r="AV11" s="237">
        <v>20.100000000000001</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236">
        <v>10</v>
      </c>
      <c r="I12" s="229" t="s">
        <v>25</v>
      </c>
      <c r="J12" s="229"/>
      <c r="K12" s="229"/>
      <c r="L12" s="233"/>
      <c r="M12" s="236">
        <v>10</v>
      </c>
      <c r="N12" s="229" t="s">
        <v>25</v>
      </c>
      <c r="O12" s="229"/>
      <c r="P12" s="229"/>
      <c r="Q12" s="233"/>
      <c r="R12" s="236">
        <v>10</v>
      </c>
      <c r="S12" s="229" t="s">
        <v>25</v>
      </c>
      <c r="T12" s="229"/>
      <c r="U12" s="229"/>
      <c r="V12" s="233"/>
      <c r="W12" s="236">
        <v>10</v>
      </c>
      <c r="X12" s="229" t="s">
        <v>25</v>
      </c>
      <c r="Y12" s="229"/>
      <c r="Z12" s="229"/>
      <c r="AA12" s="233"/>
      <c r="AB12" s="236">
        <v>16</v>
      </c>
      <c r="AC12" s="229"/>
      <c r="AD12" s="229"/>
      <c r="AE12" s="229" t="s">
        <v>15</v>
      </c>
      <c r="AF12" s="233"/>
      <c r="AG12" s="236">
        <v>10</v>
      </c>
      <c r="AH12" s="229" t="s">
        <v>25</v>
      </c>
      <c r="AI12" s="229"/>
      <c r="AJ12" s="229"/>
      <c r="AK12" s="233"/>
      <c r="AL12" s="236">
        <v>10</v>
      </c>
      <c r="AM12" s="229" t="s">
        <v>25</v>
      </c>
      <c r="AN12" s="229"/>
      <c r="AO12" s="229"/>
      <c r="AP12" s="233"/>
      <c r="AQ12" s="297"/>
      <c r="AR12" s="298"/>
      <c r="AS12" s="298"/>
      <c r="AT12" s="298"/>
      <c r="AU12" s="299"/>
      <c r="AV12" s="236">
        <v>10</v>
      </c>
      <c r="AW12" s="229" t="s">
        <v>25</v>
      </c>
      <c r="AX12" s="229"/>
      <c r="AY12" s="229"/>
      <c r="AZ12" s="233"/>
      <c r="BE12" s="50" t="s">
        <v>28</v>
      </c>
    </row>
    <row r="13" spans="1:57" s="214" customFormat="1" x14ac:dyDescent="0.25">
      <c r="A13" s="228" t="s">
        <v>29</v>
      </c>
      <c r="B13" s="222" t="s">
        <v>21</v>
      </c>
      <c r="C13" s="229"/>
      <c r="D13" s="229"/>
      <c r="E13" s="325">
        <v>14.2105</v>
      </c>
      <c r="F13" s="239">
        <v>250</v>
      </c>
      <c r="G13" s="231">
        <v>250</v>
      </c>
      <c r="H13" s="237">
        <v>10.3</v>
      </c>
      <c r="I13" s="229"/>
      <c r="J13" s="229"/>
      <c r="K13" s="223" t="s">
        <v>233</v>
      </c>
      <c r="L13" s="233"/>
      <c r="M13" s="237">
        <v>10.3</v>
      </c>
      <c r="N13" s="229"/>
      <c r="O13" s="229"/>
      <c r="P13" s="223" t="s">
        <v>233</v>
      </c>
      <c r="Q13" s="233"/>
      <c r="R13" s="237">
        <v>7.7</v>
      </c>
      <c r="S13" s="229"/>
      <c r="T13" s="229"/>
      <c r="U13" s="229"/>
      <c r="V13" s="233"/>
      <c r="W13" s="237">
        <v>7.9</v>
      </c>
      <c r="X13" s="229"/>
      <c r="Y13" s="229"/>
      <c r="Z13" s="229"/>
      <c r="AA13" s="233"/>
      <c r="AB13" s="237">
        <v>10.3</v>
      </c>
      <c r="AC13" s="229"/>
      <c r="AD13" s="229"/>
      <c r="AE13" s="229" t="s">
        <v>15</v>
      </c>
      <c r="AF13" s="233"/>
      <c r="AG13" s="237">
        <v>6</v>
      </c>
      <c r="AH13" s="229"/>
      <c r="AI13" s="229"/>
      <c r="AJ13" s="229" t="s">
        <v>15</v>
      </c>
      <c r="AK13" s="233"/>
      <c r="AL13" s="237">
        <v>6.1</v>
      </c>
      <c r="AM13" s="229"/>
      <c r="AN13" s="229"/>
      <c r="AO13" s="229" t="s">
        <v>15</v>
      </c>
      <c r="AP13" s="233"/>
      <c r="AQ13" s="300"/>
      <c r="AR13" s="298"/>
      <c r="AS13" s="298"/>
      <c r="AT13" s="298"/>
      <c r="AU13" s="299"/>
      <c r="AV13" s="237">
        <v>9.8000000000000007</v>
      </c>
      <c r="AW13" s="229"/>
      <c r="AX13" s="229"/>
      <c r="AY13" s="229"/>
      <c r="AZ13" s="233"/>
      <c r="BE13" s="33" t="s">
        <v>29</v>
      </c>
    </row>
    <row r="14" spans="1:57" s="214" customFormat="1" x14ac:dyDescent="0.25">
      <c r="A14" s="228" t="s">
        <v>31</v>
      </c>
      <c r="B14" s="222" t="s">
        <v>21</v>
      </c>
      <c r="C14" s="223"/>
      <c r="D14" s="223"/>
      <c r="E14" s="325">
        <v>434.87759999999997</v>
      </c>
      <c r="F14" s="230" t="s">
        <v>22</v>
      </c>
      <c r="G14" s="240">
        <v>700</v>
      </c>
      <c r="H14" s="236">
        <v>240</v>
      </c>
      <c r="I14" s="229"/>
      <c r="J14" s="229"/>
      <c r="K14" s="223" t="s">
        <v>233</v>
      </c>
      <c r="L14" s="233"/>
      <c r="M14" s="236">
        <v>180</v>
      </c>
      <c r="N14" s="229"/>
      <c r="O14" s="229"/>
      <c r="P14" s="223"/>
      <c r="Q14" s="233"/>
      <c r="R14" s="236">
        <v>580</v>
      </c>
      <c r="S14" s="229"/>
      <c r="T14" s="229"/>
      <c r="U14" s="229"/>
      <c r="V14" s="233"/>
      <c r="W14" s="236">
        <v>280</v>
      </c>
      <c r="X14" s="229"/>
      <c r="Y14" s="229"/>
      <c r="Z14" s="229"/>
      <c r="AA14" s="233"/>
      <c r="AB14" s="236">
        <v>1100</v>
      </c>
      <c r="AC14" s="229"/>
      <c r="AD14" s="229"/>
      <c r="AE14" s="229"/>
      <c r="AF14" s="233"/>
      <c r="AG14" s="236">
        <v>260</v>
      </c>
      <c r="AH14" s="229"/>
      <c r="AI14" s="229"/>
      <c r="AJ14" s="229" t="s">
        <v>15</v>
      </c>
      <c r="AK14" s="233"/>
      <c r="AL14" s="236">
        <v>260</v>
      </c>
      <c r="AM14" s="229"/>
      <c r="AN14" s="229"/>
      <c r="AO14" s="229" t="s">
        <v>15</v>
      </c>
      <c r="AP14" s="233"/>
      <c r="AQ14" s="297"/>
      <c r="AR14" s="298"/>
      <c r="AS14" s="298"/>
      <c r="AT14" s="298"/>
      <c r="AU14" s="299"/>
      <c r="AV14" s="236">
        <v>280</v>
      </c>
      <c r="AW14" s="229"/>
      <c r="AX14" s="229"/>
      <c r="AY14" s="229"/>
      <c r="AZ14" s="233"/>
      <c r="BE14" s="33" t="s">
        <v>31</v>
      </c>
    </row>
    <row r="15" spans="1:57" s="214" customFormat="1" x14ac:dyDescent="0.25">
      <c r="A15" s="228" t="s">
        <v>32</v>
      </c>
      <c r="B15" s="222" t="s">
        <v>21</v>
      </c>
      <c r="C15" s="229"/>
      <c r="D15" s="229"/>
      <c r="E15" s="325">
        <v>29.5077</v>
      </c>
      <c r="F15" s="230" t="s">
        <v>22</v>
      </c>
      <c r="G15" s="231" t="s">
        <v>22</v>
      </c>
      <c r="H15" s="237">
        <v>14.2</v>
      </c>
      <c r="I15" s="229"/>
      <c r="J15" s="229"/>
      <c r="K15" s="223" t="s">
        <v>233</v>
      </c>
      <c r="L15" s="233"/>
      <c r="M15" s="234">
        <v>7.22</v>
      </c>
      <c r="N15" s="229"/>
      <c r="O15" s="229"/>
      <c r="P15" s="223" t="s">
        <v>233</v>
      </c>
      <c r="Q15" s="233"/>
      <c r="R15" s="237">
        <v>38.4</v>
      </c>
      <c r="S15" s="229"/>
      <c r="T15" s="229"/>
      <c r="U15" s="229"/>
      <c r="V15" s="233"/>
      <c r="W15" s="234">
        <v>7.93</v>
      </c>
      <c r="X15" s="229"/>
      <c r="Y15" s="229"/>
      <c r="Z15" s="229"/>
      <c r="AA15" s="233"/>
      <c r="AB15" s="237">
        <v>84.8</v>
      </c>
      <c r="AC15" s="229"/>
      <c r="AD15" s="229"/>
      <c r="AE15" s="229"/>
      <c r="AF15" s="233"/>
      <c r="AG15" s="237">
        <v>15.1</v>
      </c>
      <c r="AH15" s="229"/>
      <c r="AI15" s="229"/>
      <c r="AJ15" s="229" t="s">
        <v>15</v>
      </c>
      <c r="AK15" s="233"/>
      <c r="AL15" s="237">
        <v>15.5</v>
      </c>
      <c r="AM15" s="229"/>
      <c r="AN15" s="229"/>
      <c r="AO15" s="229" t="s">
        <v>15</v>
      </c>
      <c r="AP15" s="233"/>
      <c r="AQ15" s="300"/>
      <c r="AR15" s="298"/>
      <c r="AS15" s="298"/>
      <c r="AT15" s="298"/>
      <c r="AU15" s="299"/>
      <c r="AV15" s="237">
        <v>18.600000000000001</v>
      </c>
      <c r="AW15" s="229"/>
      <c r="AX15" s="229"/>
      <c r="AY15" s="223" t="s">
        <v>233</v>
      </c>
      <c r="AZ15" s="233"/>
      <c r="BE15" s="33" t="s">
        <v>32</v>
      </c>
    </row>
    <row r="16" spans="1:57" s="214" customFormat="1" x14ac:dyDescent="0.25">
      <c r="A16" s="228" t="s">
        <v>33</v>
      </c>
      <c r="B16" s="222" t="s">
        <v>30</v>
      </c>
      <c r="C16" s="229"/>
      <c r="D16" s="229"/>
      <c r="E16" s="325">
        <v>5.0460000000000003</v>
      </c>
      <c r="F16" s="239">
        <v>10</v>
      </c>
      <c r="G16" s="240">
        <v>10</v>
      </c>
      <c r="H16" s="237">
        <v>2.5</v>
      </c>
      <c r="I16" s="229"/>
      <c r="J16" s="229"/>
      <c r="K16" s="229"/>
      <c r="L16" s="233"/>
      <c r="M16" s="234">
        <v>0.66</v>
      </c>
      <c r="N16" s="229"/>
      <c r="O16" s="229"/>
      <c r="P16" s="229" t="s">
        <v>15</v>
      </c>
      <c r="Q16" s="233"/>
      <c r="R16" s="232">
        <v>1.7000000000000001E-2</v>
      </c>
      <c r="S16" s="229"/>
      <c r="T16" s="229"/>
      <c r="U16" s="229"/>
      <c r="V16" s="233"/>
      <c r="W16" s="234">
        <v>0.01</v>
      </c>
      <c r="X16" s="229" t="s">
        <v>25</v>
      </c>
      <c r="Y16" s="229"/>
      <c r="Z16" s="229"/>
      <c r="AA16" s="233"/>
      <c r="AB16" s="234">
        <v>0.01</v>
      </c>
      <c r="AC16" s="229" t="s">
        <v>25</v>
      </c>
      <c r="AD16" s="229"/>
      <c r="AE16" s="229"/>
      <c r="AF16" s="233"/>
      <c r="AG16" s="234">
        <v>0.45</v>
      </c>
      <c r="AH16" s="229"/>
      <c r="AI16" s="229"/>
      <c r="AJ16" s="229" t="s">
        <v>233</v>
      </c>
      <c r="AK16" s="233"/>
      <c r="AL16" s="234">
        <v>0.75</v>
      </c>
      <c r="AM16" s="229"/>
      <c r="AN16" s="229"/>
      <c r="AO16" s="229" t="s">
        <v>233</v>
      </c>
      <c r="AP16" s="233"/>
      <c r="AQ16" s="300"/>
      <c r="AR16" s="298"/>
      <c r="AS16" s="298"/>
      <c r="AT16" s="298"/>
      <c r="AU16" s="299"/>
      <c r="AV16" s="237">
        <v>2.2000000000000002</v>
      </c>
      <c r="AW16" s="229"/>
      <c r="AX16" s="229"/>
      <c r="AY16" s="229"/>
      <c r="AZ16" s="233"/>
      <c r="BE16" s="33" t="s">
        <v>33</v>
      </c>
    </row>
    <row r="17" spans="1:57" s="214" customFormat="1" x14ac:dyDescent="0.25">
      <c r="A17" s="228" t="s">
        <v>34</v>
      </c>
      <c r="B17" s="222" t="s">
        <v>24</v>
      </c>
      <c r="C17" s="229"/>
      <c r="D17" s="229"/>
      <c r="E17" s="325">
        <v>2E-3</v>
      </c>
      <c r="F17" s="239">
        <v>1</v>
      </c>
      <c r="G17" s="240">
        <v>1</v>
      </c>
      <c r="H17" s="232">
        <v>1E-3</v>
      </c>
      <c r="I17" s="229" t="s">
        <v>25</v>
      </c>
      <c r="J17" s="229"/>
      <c r="K17" s="229"/>
      <c r="L17" s="233"/>
      <c r="M17" s="232">
        <v>1E-3</v>
      </c>
      <c r="N17" s="229" t="s">
        <v>25</v>
      </c>
      <c r="O17" s="229"/>
      <c r="P17" s="229"/>
      <c r="Q17" s="233"/>
      <c r="R17" s="232">
        <v>1E-3</v>
      </c>
      <c r="S17" s="229" t="s">
        <v>25</v>
      </c>
      <c r="T17" s="229"/>
      <c r="U17" s="229"/>
      <c r="V17" s="233"/>
      <c r="W17" s="232">
        <v>1E-3</v>
      </c>
      <c r="X17" s="229" t="s">
        <v>25</v>
      </c>
      <c r="Y17" s="229"/>
      <c r="Z17" s="229"/>
      <c r="AA17" s="233"/>
      <c r="AB17" s="232">
        <v>3.0000000000000001E-3</v>
      </c>
      <c r="AC17" s="229"/>
      <c r="AD17" s="229"/>
      <c r="AE17" s="229"/>
      <c r="AF17" s="233"/>
      <c r="AG17" s="232">
        <v>2E-3</v>
      </c>
      <c r="AH17" s="229"/>
      <c r="AI17" s="229"/>
      <c r="AJ17" s="229"/>
      <c r="AK17" s="233"/>
      <c r="AL17" s="232">
        <v>1E-3</v>
      </c>
      <c r="AM17" s="229" t="s">
        <v>25</v>
      </c>
      <c r="AN17" s="229"/>
      <c r="AO17" s="229"/>
      <c r="AP17" s="233"/>
      <c r="AQ17" s="301"/>
      <c r="AR17" s="298"/>
      <c r="AS17" s="298"/>
      <c r="AT17" s="298"/>
      <c r="AU17" s="299"/>
      <c r="AV17" s="232">
        <v>1E-3</v>
      </c>
      <c r="AW17" s="229" t="s">
        <v>25</v>
      </c>
      <c r="AX17" s="229"/>
      <c r="AY17" s="229"/>
      <c r="AZ17" s="233"/>
      <c r="BE17" s="33" t="s">
        <v>34</v>
      </c>
    </row>
    <row r="18" spans="1:57" s="214" customFormat="1" x14ac:dyDescent="0.25">
      <c r="A18" s="228" t="s">
        <v>35</v>
      </c>
      <c r="B18" s="222" t="s">
        <v>21</v>
      </c>
      <c r="C18" s="229"/>
      <c r="D18" s="229"/>
      <c r="E18" s="325" t="s">
        <v>232</v>
      </c>
      <c r="F18" s="239" t="s">
        <v>37</v>
      </c>
      <c r="G18" s="240" t="s">
        <v>37</v>
      </c>
      <c r="H18" s="234">
        <v>7.29</v>
      </c>
      <c r="I18" s="229"/>
      <c r="J18" s="229"/>
      <c r="K18" s="229" t="s">
        <v>15</v>
      </c>
      <c r="L18" s="233"/>
      <c r="M18" s="234">
        <v>6.3</v>
      </c>
      <c r="N18" s="229"/>
      <c r="O18" s="229"/>
      <c r="P18" s="229" t="s">
        <v>15</v>
      </c>
      <c r="Q18" s="233"/>
      <c r="R18" s="234">
        <v>7.06</v>
      </c>
      <c r="S18" s="229"/>
      <c r="T18" s="229"/>
      <c r="U18" s="229"/>
      <c r="V18" s="233"/>
      <c r="W18" s="234">
        <v>7.17</v>
      </c>
      <c r="X18" s="229"/>
      <c r="Y18" s="229"/>
      <c r="Z18" s="229" t="s">
        <v>15</v>
      </c>
      <c r="AA18" s="233"/>
      <c r="AB18" s="234">
        <v>6.93</v>
      </c>
      <c r="AC18" s="229"/>
      <c r="AD18" s="229"/>
      <c r="AE18" s="229" t="s">
        <v>15</v>
      </c>
      <c r="AF18" s="233"/>
      <c r="AG18" s="234">
        <v>7.01</v>
      </c>
      <c r="AH18" s="229"/>
      <c r="AI18" s="229"/>
      <c r="AJ18" s="229" t="s">
        <v>15</v>
      </c>
      <c r="AK18" s="233"/>
      <c r="AL18" s="234">
        <v>6.95</v>
      </c>
      <c r="AM18" s="229"/>
      <c r="AN18" s="229"/>
      <c r="AO18" s="229" t="s">
        <v>15</v>
      </c>
      <c r="AP18" s="233"/>
      <c r="AQ18" s="300"/>
      <c r="AR18" s="298"/>
      <c r="AS18" s="298"/>
      <c r="AT18" s="298"/>
      <c r="AU18" s="299"/>
      <c r="AV18" s="234">
        <v>7.17</v>
      </c>
      <c r="AW18" s="229"/>
      <c r="AX18" s="229"/>
      <c r="AY18" s="229" t="s">
        <v>15</v>
      </c>
      <c r="AZ18" s="233"/>
      <c r="BA18" s="241">
        <v>6.5</v>
      </c>
      <c r="BB18" s="214">
        <v>8.5</v>
      </c>
      <c r="BC18" s="214">
        <v>6.42</v>
      </c>
      <c r="BD18" s="241">
        <v>8.16</v>
      </c>
      <c r="BE18" s="33" t="s">
        <v>35</v>
      </c>
    </row>
    <row r="19" spans="1:57" s="214" customFormat="1" x14ac:dyDescent="0.25">
      <c r="A19" s="228" t="s">
        <v>38</v>
      </c>
      <c r="B19" s="222" t="s">
        <v>21</v>
      </c>
      <c r="C19" s="229"/>
      <c r="D19" s="229"/>
      <c r="E19" s="325">
        <v>3.2894000000000001</v>
      </c>
      <c r="F19" s="230" t="s">
        <v>22</v>
      </c>
      <c r="G19" s="231" t="s">
        <v>22</v>
      </c>
      <c r="H19" s="234">
        <v>2.27</v>
      </c>
      <c r="I19" s="229"/>
      <c r="J19" s="229"/>
      <c r="K19" s="223" t="s">
        <v>233</v>
      </c>
      <c r="L19" s="233"/>
      <c r="M19" s="234">
        <v>0.92</v>
      </c>
      <c r="N19" s="229"/>
      <c r="O19" s="229"/>
      <c r="P19" s="223" t="s">
        <v>233</v>
      </c>
      <c r="Q19" s="233"/>
      <c r="R19" s="234">
        <v>2.2200000000000002</v>
      </c>
      <c r="S19" s="229"/>
      <c r="T19" s="229"/>
      <c r="U19" s="229"/>
      <c r="V19" s="233"/>
      <c r="W19" s="234">
        <v>5.04</v>
      </c>
      <c r="X19" s="229"/>
      <c r="Y19" s="229"/>
      <c r="Z19" s="229"/>
      <c r="AA19" s="233"/>
      <c r="AB19" s="234">
        <v>4.58</v>
      </c>
      <c r="AC19" s="229"/>
      <c r="AD19" s="229"/>
      <c r="AE19" s="229" t="s">
        <v>15</v>
      </c>
      <c r="AF19" s="233"/>
      <c r="AG19" s="234">
        <v>1.53</v>
      </c>
      <c r="AH19" s="229"/>
      <c r="AI19" s="229"/>
      <c r="AJ19" s="229"/>
      <c r="AK19" s="233"/>
      <c r="AL19" s="234">
        <v>1.43</v>
      </c>
      <c r="AM19" s="229"/>
      <c r="AN19" s="229"/>
      <c r="AO19" s="229"/>
      <c r="AP19" s="233"/>
      <c r="AQ19" s="300"/>
      <c r="AR19" s="298"/>
      <c r="AS19" s="298"/>
      <c r="AT19" s="298"/>
      <c r="AU19" s="299"/>
      <c r="AV19" s="234">
        <v>2.92</v>
      </c>
      <c r="AW19" s="229"/>
      <c r="AX19" s="229"/>
      <c r="AY19" s="223" t="s">
        <v>233</v>
      </c>
      <c r="AZ19" s="233"/>
      <c r="BE19" s="33" t="s">
        <v>38</v>
      </c>
    </row>
    <row r="20" spans="1:57" s="214" customFormat="1" x14ac:dyDescent="0.25">
      <c r="A20" s="228" t="s">
        <v>39</v>
      </c>
      <c r="B20" s="222" t="s">
        <v>21</v>
      </c>
      <c r="C20" s="229"/>
      <c r="D20" s="229"/>
      <c r="E20" s="325">
        <v>8.1290999999999993</v>
      </c>
      <c r="F20" s="230" t="s">
        <v>22</v>
      </c>
      <c r="G20" s="240">
        <v>20</v>
      </c>
      <c r="H20" s="234">
        <v>5.76</v>
      </c>
      <c r="I20" s="229"/>
      <c r="J20" s="229"/>
      <c r="K20" s="223"/>
      <c r="L20" s="233"/>
      <c r="M20" s="234">
        <v>9.2799999999999994</v>
      </c>
      <c r="N20" s="229"/>
      <c r="O20" s="229"/>
      <c r="P20" s="229"/>
      <c r="Q20" s="233"/>
      <c r="R20" s="234">
        <v>8.2899999999999991</v>
      </c>
      <c r="S20" s="229"/>
      <c r="T20" s="229"/>
      <c r="U20" s="229" t="s">
        <v>15</v>
      </c>
      <c r="V20" s="233"/>
      <c r="W20" s="234">
        <v>7.17</v>
      </c>
      <c r="X20" s="229"/>
      <c r="Y20" s="229"/>
      <c r="Z20" s="229" t="s">
        <v>233</v>
      </c>
      <c r="AA20" s="233"/>
      <c r="AB20" s="237">
        <v>25.5</v>
      </c>
      <c r="AC20" s="229"/>
      <c r="AD20" s="229"/>
      <c r="AE20" s="229" t="s">
        <v>15</v>
      </c>
      <c r="AF20" s="233"/>
      <c r="AG20" s="234">
        <v>6.93</v>
      </c>
      <c r="AH20" s="229"/>
      <c r="AI20" s="229"/>
      <c r="AJ20" s="229" t="s">
        <v>15</v>
      </c>
      <c r="AK20" s="233"/>
      <c r="AL20" s="234">
        <v>7.36</v>
      </c>
      <c r="AM20" s="229"/>
      <c r="AN20" s="229"/>
      <c r="AO20" s="229" t="s">
        <v>15</v>
      </c>
      <c r="AP20" s="233"/>
      <c r="AQ20" s="297"/>
      <c r="AR20" s="298"/>
      <c r="AS20" s="298"/>
      <c r="AT20" s="298"/>
      <c r="AU20" s="299"/>
      <c r="AV20" s="234">
        <v>7.05</v>
      </c>
      <c r="AW20" s="229"/>
      <c r="AX20" s="229"/>
      <c r="AY20" s="229"/>
      <c r="AZ20" s="233"/>
      <c r="BE20" s="33" t="s">
        <v>39</v>
      </c>
    </row>
    <row r="21" spans="1:57" s="214" customFormat="1" x14ac:dyDescent="0.25">
      <c r="A21" s="228" t="s">
        <v>40</v>
      </c>
      <c r="B21" s="222" t="s">
        <v>30</v>
      </c>
      <c r="C21" s="229"/>
      <c r="D21" s="229"/>
      <c r="E21" s="325">
        <v>21.349900000000002</v>
      </c>
      <c r="F21" s="239">
        <v>250</v>
      </c>
      <c r="G21" s="240">
        <v>250</v>
      </c>
      <c r="H21" s="237">
        <v>14.1</v>
      </c>
      <c r="I21" s="229"/>
      <c r="J21" s="229"/>
      <c r="K21" s="229"/>
      <c r="L21" s="233"/>
      <c r="M21" s="237">
        <v>7.8</v>
      </c>
      <c r="N21" s="229"/>
      <c r="O21" s="229"/>
      <c r="P21" s="229"/>
      <c r="Q21" s="233"/>
      <c r="R21" s="237">
        <v>6.9</v>
      </c>
      <c r="S21" s="229"/>
      <c r="T21" s="229"/>
      <c r="U21" s="229"/>
      <c r="V21" s="233"/>
      <c r="W21" s="237">
        <v>10.3</v>
      </c>
      <c r="X21" s="229"/>
      <c r="Y21" s="229"/>
      <c r="Z21" s="229"/>
      <c r="AA21" s="233"/>
      <c r="AB21" s="234">
        <v>0.86</v>
      </c>
      <c r="AC21" s="229"/>
      <c r="AD21" s="229"/>
      <c r="AE21" s="229" t="s">
        <v>15</v>
      </c>
      <c r="AF21" s="233"/>
      <c r="AG21" s="237">
        <v>9.5</v>
      </c>
      <c r="AH21" s="229"/>
      <c r="AI21" s="229"/>
      <c r="AJ21" s="229"/>
      <c r="AK21" s="233"/>
      <c r="AL21" s="237">
        <v>8.1999999999999993</v>
      </c>
      <c r="AM21" s="229"/>
      <c r="AN21" s="229"/>
      <c r="AO21" s="229"/>
      <c r="AP21" s="233"/>
      <c r="AQ21" s="300"/>
      <c r="AR21" s="298"/>
      <c r="AS21" s="298"/>
      <c r="AT21" s="298"/>
      <c r="AU21" s="299"/>
      <c r="AV21" s="237">
        <v>13.2</v>
      </c>
      <c r="AW21" s="229"/>
      <c r="AX21" s="229"/>
      <c r="AY21" s="229"/>
      <c r="AZ21" s="233"/>
      <c r="BE21" s="33" t="s">
        <v>40</v>
      </c>
    </row>
    <row r="22" spans="1:57" s="214" customFormat="1" x14ac:dyDescent="0.25">
      <c r="A22" s="228" t="s">
        <v>41</v>
      </c>
      <c r="B22" s="222" t="s">
        <v>24</v>
      </c>
      <c r="C22" s="229"/>
      <c r="D22" s="229"/>
      <c r="E22" s="326">
        <v>250</v>
      </c>
      <c r="F22" s="242">
        <v>500</v>
      </c>
      <c r="G22" s="231">
        <v>500</v>
      </c>
      <c r="H22" s="236">
        <v>170</v>
      </c>
      <c r="I22" s="229"/>
      <c r="J22" s="229"/>
      <c r="K22" s="229"/>
      <c r="L22" s="233"/>
      <c r="M22" s="236">
        <v>120</v>
      </c>
      <c r="N22" s="229"/>
      <c r="O22" s="229"/>
      <c r="P22" s="229"/>
      <c r="Q22" s="233"/>
      <c r="R22" s="236">
        <v>360</v>
      </c>
      <c r="S22" s="229"/>
      <c r="T22" s="229"/>
      <c r="U22" s="229"/>
      <c r="V22" s="233"/>
      <c r="W22" s="236">
        <v>140</v>
      </c>
      <c r="X22" s="229"/>
      <c r="Y22" s="229"/>
      <c r="Z22" s="229"/>
      <c r="AA22" s="233"/>
      <c r="AB22" s="236">
        <v>700</v>
      </c>
      <c r="AC22" s="229"/>
      <c r="AD22" s="229"/>
      <c r="AE22" s="229"/>
      <c r="AF22" s="233"/>
      <c r="AG22" s="236">
        <v>160</v>
      </c>
      <c r="AH22" s="229"/>
      <c r="AI22" s="229"/>
      <c r="AJ22" s="229"/>
      <c r="AK22" s="233"/>
      <c r="AL22" s="236">
        <v>170</v>
      </c>
      <c r="AM22" s="229"/>
      <c r="AN22" s="229"/>
      <c r="AO22" s="229"/>
      <c r="AP22" s="233"/>
      <c r="AQ22" s="297"/>
      <c r="AR22" s="298"/>
      <c r="AS22" s="298"/>
      <c r="AT22" s="298"/>
      <c r="AU22" s="299"/>
      <c r="AV22" s="236">
        <v>180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247">
        <v>0.5</v>
      </c>
      <c r="I23" s="244" t="s">
        <v>25</v>
      </c>
      <c r="J23" s="244"/>
      <c r="K23" s="244"/>
      <c r="L23" s="248"/>
      <c r="M23" s="338">
        <v>0.66</v>
      </c>
      <c r="N23" s="244"/>
      <c r="O23" s="244"/>
      <c r="P23" s="244"/>
      <c r="Q23" s="248"/>
      <c r="R23" s="247">
        <v>1.9</v>
      </c>
      <c r="S23" s="244"/>
      <c r="T23" s="244"/>
      <c r="U23" s="244"/>
      <c r="V23" s="248"/>
      <c r="W23" s="247">
        <v>3.8</v>
      </c>
      <c r="X23" s="244"/>
      <c r="Y23" s="244"/>
      <c r="Z23" s="244"/>
      <c r="AA23" s="248"/>
      <c r="AB23" s="247">
        <v>8.6</v>
      </c>
      <c r="AC23" s="244"/>
      <c r="AD23" s="244"/>
      <c r="AE23" s="244"/>
      <c r="AF23" s="248"/>
      <c r="AG23" s="338">
        <v>0.56000000000000005</v>
      </c>
      <c r="AH23" s="244"/>
      <c r="AI23" s="244"/>
      <c r="AJ23" s="244"/>
      <c r="AK23" s="248"/>
      <c r="AL23" s="338">
        <v>0.56000000000000005</v>
      </c>
      <c r="AM23" s="244"/>
      <c r="AN23" s="244"/>
      <c r="AO23" s="244"/>
      <c r="AP23" s="248"/>
      <c r="AQ23" s="302"/>
      <c r="AR23" s="303"/>
      <c r="AS23" s="303"/>
      <c r="AT23" s="303"/>
      <c r="AU23" s="304"/>
      <c r="AV23" s="247">
        <v>0.5</v>
      </c>
      <c r="AW23" s="244" t="s">
        <v>25</v>
      </c>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19">
        <v>2.9999999999999997E-4</v>
      </c>
      <c r="I25" s="223" t="s">
        <v>25</v>
      </c>
      <c r="J25" s="251"/>
      <c r="K25" s="251"/>
      <c r="L25" s="252"/>
      <c r="M25" s="253">
        <v>2.9999999999999997E-4</v>
      </c>
      <c r="N25" s="223" t="s">
        <v>25</v>
      </c>
      <c r="O25" s="223"/>
      <c r="P25" s="223"/>
      <c r="Q25" s="227"/>
      <c r="R25" s="253">
        <v>2.9999999999999997E-4</v>
      </c>
      <c r="S25" s="223" t="s">
        <v>25</v>
      </c>
      <c r="T25" s="223"/>
      <c r="U25" s="223"/>
      <c r="V25" s="227"/>
      <c r="W25" s="253">
        <v>2.9999999999999997E-4</v>
      </c>
      <c r="X25" s="223" t="s">
        <v>25</v>
      </c>
      <c r="Y25" s="223"/>
      <c r="Z25" s="223"/>
      <c r="AA25" s="227"/>
      <c r="AB25" s="253">
        <v>2.9999999999999997E-4</v>
      </c>
      <c r="AC25" s="223" t="s">
        <v>25</v>
      </c>
      <c r="AD25" s="223"/>
      <c r="AE25" s="223"/>
      <c r="AF25" s="227"/>
      <c r="AG25" s="253">
        <v>2.9999999999999997E-4</v>
      </c>
      <c r="AH25" s="223" t="s">
        <v>25</v>
      </c>
      <c r="AI25" s="223"/>
      <c r="AJ25" s="223"/>
      <c r="AK25" s="227"/>
      <c r="AL25" s="253">
        <v>2.9999999999999997E-4</v>
      </c>
      <c r="AM25" s="223" t="s">
        <v>25</v>
      </c>
      <c r="AN25" s="223"/>
      <c r="AO25" s="223"/>
      <c r="AP25" s="227"/>
      <c r="AQ25" s="504" t="s">
        <v>205</v>
      </c>
      <c r="AR25" s="505"/>
      <c r="AS25" s="505"/>
      <c r="AT25" s="505"/>
      <c r="AU25" s="506"/>
      <c r="AV25" s="253">
        <v>2.9999999999999997E-4</v>
      </c>
      <c r="AW25" s="229" t="s">
        <v>25</v>
      </c>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261">
        <v>1.99E-3</v>
      </c>
      <c r="I26" s="229"/>
      <c r="J26" s="229"/>
      <c r="K26" s="229"/>
      <c r="L26" s="233"/>
      <c r="M26" s="256">
        <v>3.2899999999999997E-4</v>
      </c>
      <c r="N26" s="229"/>
      <c r="O26" s="229"/>
      <c r="P26" s="229"/>
      <c r="Q26" s="233"/>
      <c r="R26" s="258">
        <v>2.29E-2</v>
      </c>
      <c r="S26" s="229"/>
      <c r="T26" s="229"/>
      <c r="U26" s="229"/>
      <c r="V26" s="233"/>
      <c r="W26" s="255">
        <v>8.0300000000000007E-3</v>
      </c>
      <c r="X26" s="229"/>
      <c r="Y26" s="229"/>
      <c r="Z26" s="229" t="s">
        <v>15</v>
      </c>
      <c r="AA26" s="233"/>
      <c r="AB26" s="258">
        <v>1.6400000000000001E-2</v>
      </c>
      <c r="AC26" s="229"/>
      <c r="AD26" s="229"/>
      <c r="AE26" s="229"/>
      <c r="AF26" s="233"/>
      <c r="AG26" s="255">
        <v>6.2E-4</v>
      </c>
      <c r="AH26" s="229"/>
      <c r="AI26" s="229"/>
      <c r="AJ26" s="229"/>
      <c r="AK26" s="233"/>
      <c r="AL26" s="256">
        <v>5.31E-4</v>
      </c>
      <c r="AM26" s="229"/>
      <c r="AN26" s="229"/>
      <c r="AO26" s="229"/>
      <c r="AP26" s="233"/>
      <c r="AQ26" s="301"/>
      <c r="AR26" s="298"/>
      <c r="AS26" s="298"/>
      <c r="AT26" s="298"/>
      <c r="AU26" s="299"/>
      <c r="AV26" s="255">
        <v>2.3400000000000001E-3</v>
      </c>
      <c r="AW26" s="229"/>
      <c r="AX26" s="229"/>
      <c r="AY26" s="229"/>
      <c r="AZ26" s="233"/>
      <c r="BE26" s="77" t="s">
        <v>46</v>
      </c>
    </row>
    <row r="27" spans="1:57" s="214" customFormat="1" x14ac:dyDescent="0.25">
      <c r="A27" s="228" t="s">
        <v>47</v>
      </c>
      <c r="B27" s="222" t="s">
        <v>24</v>
      </c>
      <c r="C27" s="229"/>
      <c r="D27" s="229"/>
      <c r="E27" s="325">
        <v>1.89E-2</v>
      </c>
      <c r="F27" s="239">
        <v>2</v>
      </c>
      <c r="G27" s="231">
        <v>1</v>
      </c>
      <c r="H27" s="257">
        <v>7.9000000000000008E-3</v>
      </c>
      <c r="I27" s="229"/>
      <c r="J27" s="229"/>
      <c r="K27" s="229" t="s">
        <v>233</v>
      </c>
      <c r="L27" s="233"/>
      <c r="M27" s="258">
        <v>1.01E-2</v>
      </c>
      <c r="N27" s="229"/>
      <c r="O27" s="229"/>
      <c r="P27" s="229"/>
      <c r="Q27" s="233"/>
      <c r="R27" s="258">
        <v>2.1100000000000001E-2</v>
      </c>
      <c r="S27" s="229"/>
      <c r="T27" s="229"/>
      <c r="U27" s="229"/>
      <c r="V27" s="233"/>
      <c r="W27" s="258">
        <v>1.9800000000000002E-2</v>
      </c>
      <c r="X27" s="229"/>
      <c r="Y27" s="229"/>
      <c r="Z27" s="229"/>
      <c r="AA27" s="233"/>
      <c r="AB27" s="258">
        <v>5.4100000000000002E-2</v>
      </c>
      <c r="AC27" s="229"/>
      <c r="AD27" s="229"/>
      <c r="AE27" s="229"/>
      <c r="AF27" s="233"/>
      <c r="AG27" s="258">
        <v>1.01E-2</v>
      </c>
      <c r="AH27" s="229"/>
      <c r="AI27" s="229"/>
      <c r="AJ27" s="229" t="s">
        <v>15</v>
      </c>
      <c r="AK27" s="233"/>
      <c r="AL27" s="258">
        <v>1.06E-2</v>
      </c>
      <c r="AM27" s="223"/>
      <c r="AN27" s="229"/>
      <c r="AO27" s="229"/>
      <c r="AP27" s="233"/>
      <c r="AQ27" s="306"/>
      <c r="AR27" s="298"/>
      <c r="AS27" s="298"/>
      <c r="AT27" s="298"/>
      <c r="AU27" s="299"/>
      <c r="AV27" s="259">
        <v>8.0000000000000002E-3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257">
        <v>5.0000000000000001E-4</v>
      </c>
      <c r="I28" s="223" t="s">
        <v>25</v>
      </c>
      <c r="J28" s="229"/>
      <c r="K28" s="229"/>
      <c r="L28" s="233"/>
      <c r="M28" s="258">
        <v>5.0000000000000001E-4</v>
      </c>
      <c r="N28" s="223" t="s">
        <v>25</v>
      </c>
      <c r="O28" s="229"/>
      <c r="P28" s="229"/>
      <c r="Q28" s="233"/>
      <c r="R28" s="258">
        <v>5.0000000000000001E-4</v>
      </c>
      <c r="S28" s="223" t="s">
        <v>25</v>
      </c>
      <c r="T28" s="229"/>
      <c r="U28" s="229"/>
      <c r="V28" s="233"/>
      <c r="W28" s="258">
        <v>5.0000000000000001E-4</v>
      </c>
      <c r="X28" s="223" t="s">
        <v>25</v>
      </c>
      <c r="Y28" s="229"/>
      <c r="Z28" s="229"/>
      <c r="AA28" s="233"/>
      <c r="AB28" s="258">
        <v>5.0000000000000001E-4</v>
      </c>
      <c r="AC28" s="229" t="s">
        <v>25</v>
      </c>
      <c r="AD28" s="229"/>
      <c r="AE28" s="229"/>
      <c r="AF28" s="233"/>
      <c r="AG28" s="258">
        <v>5.0000000000000001E-4</v>
      </c>
      <c r="AH28" s="229" t="s">
        <v>25</v>
      </c>
      <c r="AI28" s="229"/>
      <c r="AJ28" s="229"/>
      <c r="AK28" s="233"/>
      <c r="AL28" s="258">
        <v>5.0000000000000001E-4</v>
      </c>
      <c r="AM28" s="223" t="s">
        <v>25</v>
      </c>
      <c r="AN28" s="229"/>
      <c r="AO28" s="229"/>
      <c r="AP28" s="233"/>
      <c r="AQ28" s="306"/>
      <c r="AR28" s="298"/>
      <c r="AS28" s="298"/>
      <c r="AT28" s="298"/>
      <c r="AU28" s="299"/>
      <c r="AV28" s="258">
        <v>5.0000000000000001E-4</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261">
        <v>5.0000000000000002E-5</v>
      </c>
      <c r="I29" s="223" t="s">
        <v>25</v>
      </c>
      <c r="J29" s="229"/>
      <c r="K29" s="229"/>
      <c r="L29" s="233"/>
      <c r="M29" s="255">
        <v>5.0000000000000002E-5</v>
      </c>
      <c r="N29" s="223" t="s">
        <v>25</v>
      </c>
      <c r="O29" s="229"/>
      <c r="P29" s="229"/>
      <c r="Q29" s="233"/>
      <c r="R29" s="255">
        <v>5.0000000000000002E-5</v>
      </c>
      <c r="S29" s="223" t="s">
        <v>25</v>
      </c>
      <c r="T29" s="229"/>
      <c r="U29" s="229"/>
      <c r="V29" s="233"/>
      <c r="W29" s="255">
        <v>5.0000000000000002E-5</v>
      </c>
      <c r="X29" s="223" t="s">
        <v>25</v>
      </c>
      <c r="Y29" s="229"/>
      <c r="Z29" s="229"/>
      <c r="AA29" s="233"/>
      <c r="AB29" s="255">
        <v>5.0000000000000002E-5</v>
      </c>
      <c r="AC29" s="229" t="s">
        <v>25</v>
      </c>
      <c r="AD29" s="229"/>
      <c r="AE29" s="229"/>
      <c r="AF29" s="233"/>
      <c r="AG29" s="255">
        <v>5.0000000000000002E-5</v>
      </c>
      <c r="AH29" s="229" t="s">
        <v>25</v>
      </c>
      <c r="AI29" s="229"/>
      <c r="AJ29" s="229"/>
      <c r="AK29" s="233"/>
      <c r="AL29" s="255">
        <v>5.0000000000000002E-5</v>
      </c>
      <c r="AM29" s="223" t="s">
        <v>25</v>
      </c>
      <c r="AN29" s="229"/>
      <c r="AO29" s="229"/>
      <c r="AP29" s="233"/>
      <c r="AQ29" s="307"/>
      <c r="AR29" s="298"/>
      <c r="AS29" s="298"/>
      <c r="AT29" s="298"/>
      <c r="AU29" s="299"/>
      <c r="AV29" s="255">
        <v>5.0000000000000002E-5</v>
      </c>
      <c r="AW29" s="229" t="s">
        <v>25</v>
      </c>
      <c r="AX29" s="229"/>
      <c r="AY29" s="229"/>
      <c r="AZ29" s="233"/>
      <c r="BE29" s="77" t="s">
        <v>49</v>
      </c>
    </row>
    <row r="30" spans="1:57" s="214" customFormat="1" x14ac:dyDescent="0.25">
      <c r="A30" s="228" t="s">
        <v>50</v>
      </c>
      <c r="B30" s="222" t="s">
        <v>21</v>
      </c>
      <c r="C30" s="229"/>
      <c r="D30" s="229"/>
      <c r="E30" s="325">
        <v>7.0000000000000001E-3</v>
      </c>
      <c r="F30" s="239">
        <v>0.1</v>
      </c>
      <c r="G30" s="231">
        <v>0.05</v>
      </c>
      <c r="H30" s="232">
        <v>5.0000000000000001E-3</v>
      </c>
      <c r="I30" s="223" t="s">
        <v>25</v>
      </c>
      <c r="J30" s="229"/>
      <c r="K30" s="229"/>
      <c r="L30" s="233"/>
      <c r="M30" s="259">
        <v>5.0000000000000001E-3</v>
      </c>
      <c r="N30" s="223" t="s">
        <v>25</v>
      </c>
      <c r="O30" s="229"/>
      <c r="P30" s="229"/>
      <c r="Q30" s="233"/>
      <c r="R30" s="259">
        <v>5.0000000000000001E-3</v>
      </c>
      <c r="S30" s="223" t="s">
        <v>25</v>
      </c>
      <c r="T30" s="229"/>
      <c r="U30" s="229"/>
      <c r="V30" s="233"/>
      <c r="W30" s="259">
        <v>5.0000000000000001E-3</v>
      </c>
      <c r="X30" s="223" t="s">
        <v>25</v>
      </c>
      <c r="Y30" s="229"/>
      <c r="Z30" s="229"/>
      <c r="AA30" s="233"/>
      <c r="AB30" s="259">
        <v>5.0000000000000001E-3</v>
      </c>
      <c r="AC30" s="229" t="s">
        <v>25</v>
      </c>
      <c r="AD30" s="229"/>
      <c r="AE30" s="229"/>
      <c r="AF30" s="233"/>
      <c r="AG30" s="259">
        <v>5.0000000000000001E-3</v>
      </c>
      <c r="AH30" s="229" t="s">
        <v>25</v>
      </c>
      <c r="AI30" s="229"/>
      <c r="AJ30" s="229"/>
      <c r="AK30" s="233"/>
      <c r="AL30" s="259">
        <v>5.0000000000000001E-3</v>
      </c>
      <c r="AM30" s="223" t="s">
        <v>25</v>
      </c>
      <c r="AN30" s="229"/>
      <c r="AO30" s="229"/>
      <c r="AP30" s="233"/>
      <c r="AQ30" s="306"/>
      <c r="AR30" s="298"/>
      <c r="AS30" s="298"/>
      <c r="AT30" s="298"/>
      <c r="AU30" s="299"/>
      <c r="AV30" s="259">
        <v>5.0000000000000001E-3</v>
      </c>
      <c r="AW30" s="229" t="s">
        <v>25</v>
      </c>
      <c r="AX30" s="229"/>
      <c r="AY30" s="229"/>
      <c r="AZ30" s="233"/>
      <c r="BE30" s="77" t="s">
        <v>50</v>
      </c>
    </row>
    <row r="31" spans="1:57" s="214" customFormat="1" x14ac:dyDescent="0.25">
      <c r="A31" s="228" t="s">
        <v>51</v>
      </c>
      <c r="B31" s="222" t="s">
        <v>24</v>
      </c>
      <c r="C31" s="229"/>
      <c r="D31" s="229"/>
      <c r="E31" s="325">
        <v>6.0000000000000001E-3</v>
      </c>
      <c r="F31" s="239" t="s">
        <v>22</v>
      </c>
      <c r="G31" s="231" t="s">
        <v>22</v>
      </c>
      <c r="H31" s="232">
        <v>5.0000000000000001E-3</v>
      </c>
      <c r="I31" s="223" t="s">
        <v>25</v>
      </c>
      <c r="J31" s="229"/>
      <c r="K31" s="229"/>
      <c r="L31" s="233"/>
      <c r="M31" s="259">
        <v>5.0000000000000001E-3</v>
      </c>
      <c r="N31" s="223" t="s">
        <v>25</v>
      </c>
      <c r="O31" s="229"/>
      <c r="P31" s="229"/>
      <c r="Q31" s="233"/>
      <c r="R31" s="259">
        <v>5.0000000000000001E-3</v>
      </c>
      <c r="S31" s="223" t="s">
        <v>25</v>
      </c>
      <c r="T31" s="229"/>
      <c r="U31" s="229"/>
      <c r="V31" s="233"/>
      <c r="W31" s="259">
        <v>5.0000000000000001E-3</v>
      </c>
      <c r="X31" s="223" t="s">
        <v>25</v>
      </c>
      <c r="Y31" s="229"/>
      <c r="Z31" s="229"/>
      <c r="AA31" s="233"/>
      <c r="AB31" s="259">
        <v>5.0000000000000001E-3</v>
      </c>
      <c r="AC31" s="229" t="s">
        <v>25</v>
      </c>
      <c r="AD31" s="229"/>
      <c r="AE31" s="229"/>
      <c r="AF31" s="233"/>
      <c r="AG31" s="259">
        <v>5.0000000000000001E-3</v>
      </c>
      <c r="AH31" s="229" t="s">
        <v>25</v>
      </c>
      <c r="AI31" s="229"/>
      <c r="AJ31" s="229"/>
      <c r="AK31" s="233"/>
      <c r="AL31" s="259">
        <v>5.0000000000000001E-3</v>
      </c>
      <c r="AM31" s="223" t="s">
        <v>25</v>
      </c>
      <c r="AN31" s="229"/>
      <c r="AO31" s="229"/>
      <c r="AP31" s="233"/>
      <c r="AQ31" s="301"/>
      <c r="AR31" s="298"/>
      <c r="AS31" s="298"/>
      <c r="AT31" s="298"/>
      <c r="AU31" s="299"/>
      <c r="AV31" s="259">
        <v>5.0000000000000001E-3</v>
      </c>
      <c r="AW31" s="229" t="s">
        <v>25</v>
      </c>
      <c r="AX31" s="229"/>
      <c r="AY31" s="229"/>
      <c r="AZ31" s="233"/>
      <c r="BE31" s="77" t="s">
        <v>51</v>
      </c>
    </row>
    <row r="32" spans="1:57" s="214" customFormat="1" x14ac:dyDescent="0.25">
      <c r="A32" s="228" t="s">
        <v>52</v>
      </c>
      <c r="B32" s="222" t="s">
        <v>24</v>
      </c>
      <c r="C32" s="229"/>
      <c r="D32" s="229"/>
      <c r="E32" s="325">
        <v>8.0000000000000002E-3</v>
      </c>
      <c r="F32" s="239">
        <v>1.3</v>
      </c>
      <c r="G32" s="231">
        <v>1</v>
      </c>
      <c r="H32" s="232">
        <v>5.0000000000000001E-3</v>
      </c>
      <c r="I32" s="223" t="s">
        <v>25</v>
      </c>
      <c r="J32" s="229"/>
      <c r="K32" s="229"/>
      <c r="L32" s="233"/>
      <c r="M32" s="259">
        <v>5.0000000000000001E-3</v>
      </c>
      <c r="N32" s="223" t="s">
        <v>25</v>
      </c>
      <c r="O32" s="229"/>
      <c r="P32" s="229"/>
      <c r="Q32" s="233"/>
      <c r="R32" s="259">
        <v>1.0999999999999999E-2</v>
      </c>
      <c r="S32" s="223"/>
      <c r="T32" s="229"/>
      <c r="U32" s="229"/>
      <c r="V32" s="233"/>
      <c r="W32" s="259">
        <v>5.0000000000000001E-3</v>
      </c>
      <c r="X32" s="223" t="s">
        <v>25</v>
      </c>
      <c r="Y32" s="229"/>
      <c r="Z32" s="229"/>
      <c r="AA32" s="233"/>
      <c r="AB32" s="260">
        <v>0.02</v>
      </c>
      <c r="AC32" s="229"/>
      <c r="AD32" s="229"/>
      <c r="AE32" s="229"/>
      <c r="AF32" s="233"/>
      <c r="AG32" s="259">
        <v>8.0000000000000002E-3</v>
      </c>
      <c r="AH32" s="229"/>
      <c r="AI32" s="229"/>
      <c r="AJ32" s="229"/>
      <c r="AK32" s="233"/>
      <c r="AL32" s="259">
        <v>5.0000000000000001E-3</v>
      </c>
      <c r="AM32" s="223" t="s">
        <v>25</v>
      </c>
      <c r="AN32" s="229"/>
      <c r="AO32" s="229"/>
      <c r="AP32" s="233"/>
      <c r="AQ32" s="301"/>
      <c r="AR32" s="298"/>
      <c r="AS32" s="298"/>
      <c r="AT32" s="298"/>
      <c r="AU32" s="299"/>
      <c r="AV32" s="260">
        <v>0.01</v>
      </c>
      <c r="AW32" s="229"/>
      <c r="AX32" s="229"/>
      <c r="AY32" s="229"/>
      <c r="AZ32" s="233"/>
      <c r="BE32" s="77" t="s">
        <v>52</v>
      </c>
    </row>
    <row r="33" spans="1:57" s="214" customFormat="1" x14ac:dyDescent="0.25">
      <c r="A33" s="228" t="s">
        <v>53</v>
      </c>
      <c r="B33" s="222" t="s">
        <v>24</v>
      </c>
      <c r="C33" s="229"/>
      <c r="D33" s="229"/>
      <c r="E33" s="325">
        <v>4.2999999999999997E-2</v>
      </c>
      <c r="F33" s="239">
        <v>0.3</v>
      </c>
      <c r="G33" s="231">
        <v>0.3</v>
      </c>
      <c r="H33" s="232">
        <v>1.2E-2</v>
      </c>
      <c r="I33" s="223"/>
      <c r="J33" s="229"/>
      <c r="K33" s="229"/>
      <c r="L33" s="233"/>
      <c r="M33" s="260">
        <v>0.01</v>
      </c>
      <c r="N33" s="223" t="s">
        <v>25</v>
      </c>
      <c r="O33" s="229"/>
      <c r="P33" s="229"/>
      <c r="Q33" s="233"/>
      <c r="R33" s="259">
        <v>0.60199999999999998</v>
      </c>
      <c r="S33" s="229"/>
      <c r="T33" s="229"/>
      <c r="U33" s="229"/>
      <c r="V33" s="233"/>
      <c r="W33" s="259">
        <v>0.14599999999999999</v>
      </c>
      <c r="X33" s="229"/>
      <c r="Y33" s="229"/>
      <c r="Z33" s="229"/>
      <c r="AA33" s="233"/>
      <c r="AB33" s="259">
        <v>0.92200000000000004</v>
      </c>
      <c r="AC33" s="229"/>
      <c r="AD33" s="229"/>
      <c r="AE33" s="229" t="s">
        <v>233</v>
      </c>
      <c r="AF33" s="233"/>
      <c r="AG33" s="259">
        <v>3.1E-2</v>
      </c>
      <c r="AH33" s="229"/>
      <c r="AI33" s="229"/>
      <c r="AJ33" s="229"/>
      <c r="AK33" s="233"/>
      <c r="AL33" s="260">
        <v>0.01</v>
      </c>
      <c r="AM33" s="229" t="s">
        <v>25</v>
      </c>
      <c r="AN33" s="229"/>
      <c r="AO33" s="229"/>
      <c r="AP33" s="233"/>
      <c r="AQ33" s="301"/>
      <c r="AR33" s="298"/>
      <c r="AS33" s="298"/>
      <c r="AT33" s="298"/>
      <c r="AU33" s="299"/>
      <c r="AV33" s="260">
        <v>0.01</v>
      </c>
      <c r="AW33" s="229" t="s">
        <v>25</v>
      </c>
      <c r="AX33" s="229"/>
      <c r="AY33" s="229"/>
      <c r="AZ33" s="233"/>
      <c r="BE33" s="77" t="s">
        <v>53</v>
      </c>
    </row>
    <row r="34" spans="1:57" s="214" customFormat="1" x14ac:dyDescent="0.25">
      <c r="A34" s="228" t="s">
        <v>54</v>
      </c>
      <c r="B34" s="222" t="s">
        <v>24</v>
      </c>
      <c r="C34" s="229"/>
      <c r="D34" s="229"/>
      <c r="E34" s="325">
        <v>4.0000000000000001E-3</v>
      </c>
      <c r="F34" s="239">
        <v>1.4999999999999999E-2</v>
      </c>
      <c r="G34" s="231">
        <v>0.05</v>
      </c>
      <c r="H34" s="261">
        <v>5.0000000000000002E-5</v>
      </c>
      <c r="I34" s="223" t="s">
        <v>25</v>
      </c>
      <c r="J34" s="229"/>
      <c r="K34" s="229"/>
      <c r="L34" s="233"/>
      <c r="M34" s="255">
        <v>5.0000000000000002E-5</v>
      </c>
      <c r="N34" s="223" t="s">
        <v>25</v>
      </c>
      <c r="O34" s="229"/>
      <c r="P34" s="229"/>
      <c r="Q34" s="233"/>
      <c r="R34" s="255">
        <v>5.0000000000000002E-5</v>
      </c>
      <c r="S34" s="229" t="s">
        <v>25</v>
      </c>
      <c r="T34" s="229"/>
      <c r="U34" s="229"/>
      <c r="V34" s="233"/>
      <c r="W34" s="255">
        <v>5.0000000000000002E-5</v>
      </c>
      <c r="X34" s="223" t="s">
        <v>25</v>
      </c>
      <c r="Y34" s="229"/>
      <c r="Z34" s="229"/>
      <c r="AA34" s="233"/>
      <c r="AB34" s="255">
        <v>5.0000000000000002E-5</v>
      </c>
      <c r="AC34" s="229" t="s">
        <v>25</v>
      </c>
      <c r="AD34" s="229"/>
      <c r="AE34" s="229"/>
      <c r="AF34" s="233"/>
      <c r="AG34" s="255">
        <v>5.0000000000000002E-5</v>
      </c>
      <c r="AH34" s="229" t="s">
        <v>25</v>
      </c>
      <c r="AI34" s="229"/>
      <c r="AJ34" s="229"/>
      <c r="AK34" s="233"/>
      <c r="AL34" s="255">
        <v>5.0000000000000002E-5</v>
      </c>
      <c r="AM34" s="223" t="s">
        <v>25</v>
      </c>
      <c r="AN34" s="229"/>
      <c r="AO34" s="229"/>
      <c r="AP34" s="233"/>
      <c r="AQ34" s="305"/>
      <c r="AR34" s="298"/>
      <c r="AS34" s="298"/>
      <c r="AT34" s="298"/>
      <c r="AU34" s="299"/>
      <c r="AV34" s="255">
        <v>5.0000000000000002E-5</v>
      </c>
      <c r="AW34" s="229" t="s">
        <v>25</v>
      </c>
      <c r="AX34" s="229"/>
      <c r="AY34" s="229"/>
      <c r="AZ34" s="233"/>
      <c r="BE34" s="77" t="s">
        <v>54</v>
      </c>
    </row>
    <row r="35" spans="1:57" s="214" customFormat="1" x14ac:dyDescent="0.25">
      <c r="A35" s="228" t="s">
        <v>55</v>
      </c>
      <c r="B35" s="222" t="s">
        <v>24</v>
      </c>
      <c r="C35" s="229"/>
      <c r="D35" s="229"/>
      <c r="E35" s="325">
        <v>1.84E-2</v>
      </c>
      <c r="F35" s="239">
        <v>0.05</v>
      </c>
      <c r="G35" s="231">
        <v>0.05</v>
      </c>
      <c r="H35" s="232">
        <v>5.0000000000000001E-3</v>
      </c>
      <c r="I35" s="229" t="s">
        <v>25</v>
      </c>
      <c r="J35" s="229"/>
      <c r="K35" s="229"/>
      <c r="L35" s="233"/>
      <c r="M35" s="258">
        <v>6.3500000000000001E-2</v>
      </c>
      <c r="N35" s="229"/>
      <c r="O35" s="229"/>
      <c r="P35" s="229"/>
      <c r="Q35" s="233"/>
      <c r="R35" s="259">
        <v>2.2839999999999998</v>
      </c>
      <c r="S35" s="229"/>
      <c r="T35" s="229"/>
      <c r="U35" s="229" t="s">
        <v>15</v>
      </c>
      <c r="V35" s="233"/>
      <c r="W35" s="258">
        <v>0.56410000000000005</v>
      </c>
      <c r="X35" s="229"/>
      <c r="Y35" s="229"/>
      <c r="Z35" s="229" t="s">
        <v>233</v>
      </c>
      <c r="AA35" s="233"/>
      <c r="AB35" s="259">
        <v>2.504</v>
      </c>
      <c r="AC35" s="229"/>
      <c r="AD35" s="229"/>
      <c r="AE35" s="229"/>
      <c r="AF35" s="233"/>
      <c r="AG35" s="258">
        <v>7.9000000000000008E-3</v>
      </c>
      <c r="AH35" s="229"/>
      <c r="AI35" s="229"/>
      <c r="AJ35" s="229" t="s">
        <v>15</v>
      </c>
      <c r="AK35" s="233"/>
      <c r="AL35" s="258">
        <v>6.7999999999999996E-3</v>
      </c>
      <c r="AM35" s="229"/>
      <c r="AN35" s="229"/>
      <c r="AO35" s="229" t="s">
        <v>15</v>
      </c>
      <c r="AP35" s="233"/>
      <c r="AQ35" s="306"/>
      <c r="AR35" s="298"/>
      <c r="AS35" s="298"/>
      <c r="AT35" s="298"/>
      <c r="AU35" s="299"/>
      <c r="AV35" s="259">
        <v>5.0000000000000001E-3</v>
      </c>
      <c r="AW35" s="229" t="s">
        <v>25</v>
      </c>
      <c r="AX35" s="229"/>
      <c r="AY35" s="229"/>
      <c r="AZ35" s="233"/>
      <c r="BE35" s="77" t="s">
        <v>55</v>
      </c>
    </row>
    <row r="36" spans="1:57" s="214" customFormat="1" x14ac:dyDescent="0.25">
      <c r="A36" s="228" t="s">
        <v>56</v>
      </c>
      <c r="B36" s="222" t="s">
        <v>24</v>
      </c>
      <c r="C36" s="229"/>
      <c r="D36" s="229"/>
      <c r="E36" s="325">
        <v>0.03</v>
      </c>
      <c r="F36" s="239" t="s">
        <v>22</v>
      </c>
      <c r="G36" s="231">
        <v>0.1</v>
      </c>
      <c r="H36" s="232">
        <v>5.0000000000000001E-3</v>
      </c>
      <c r="I36" s="223" t="s">
        <v>25</v>
      </c>
      <c r="J36" s="229"/>
      <c r="K36" s="229"/>
      <c r="L36" s="233"/>
      <c r="M36" s="259">
        <v>5.0000000000000001E-3</v>
      </c>
      <c r="N36" s="223" t="s">
        <v>25</v>
      </c>
      <c r="O36" s="229"/>
      <c r="P36" s="229"/>
      <c r="Q36" s="233"/>
      <c r="R36" s="259">
        <v>5.0000000000000001E-3</v>
      </c>
      <c r="S36" s="229" t="s">
        <v>25</v>
      </c>
      <c r="T36" s="229"/>
      <c r="U36" s="229"/>
      <c r="V36" s="233"/>
      <c r="W36" s="259">
        <v>5.0000000000000001E-3</v>
      </c>
      <c r="X36" s="223" t="s">
        <v>25</v>
      </c>
      <c r="Y36" s="229"/>
      <c r="Z36" s="229"/>
      <c r="AA36" s="233"/>
      <c r="AB36" s="259">
        <v>5.0000000000000001E-3</v>
      </c>
      <c r="AC36" s="229" t="s">
        <v>25</v>
      </c>
      <c r="AD36" s="229"/>
      <c r="AE36" s="229"/>
      <c r="AF36" s="233"/>
      <c r="AG36" s="259">
        <v>5.0000000000000001E-3</v>
      </c>
      <c r="AH36" s="229" t="s">
        <v>25</v>
      </c>
      <c r="AI36" s="229"/>
      <c r="AJ36" s="229"/>
      <c r="AK36" s="233"/>
      <c r="AL36" s="259">
        <v>5.0000000000000001E-3</v>
      </c>
      <c r="AM36" s="223" t="s">
        <v>25</v>
      </c>
      <c r="AN36" s="229"/>
      <c r="AO36" s="229"/>
      <c r="AP36" s="233"/>
      <c r="AQ36" s="301"/>
      <c r="AR36" s="298"/>
      <c r="AS36" s="298"/>
      <c r="AT36" s="298"/>
      <c r="AU36" s="299"/>
      <c r="AV36" s="259">
        <v>5.0000000000000001E-3</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261">
        <v>1.08E-3</v>
      </c>
      <c r="I37" s="229"/>
      <c r="J37" s="229"/>
      <c r="K37" s="229"/>
      <c r="L37" s="233"/>
      <c r="M37" s="258">
        <v>2.9999999999999997E-4</v>
      </c>
      <c r="N37" s="223" t="s">
        <v>25</v>
      </c>
      <c r="O37" s="229"/>
      <c r="P37" s="229"/>
      <c r="Q37" s="233"/>
      <c r="R37" s="255">
        <v>4.0999999999999999E-4</v>
      </c>
      <c r="S37" s="229"/>
      <c r="T37" s="229"/>
      <c r="U37" s="229"/>
      <c r="V37" s="233"/>
      <c r="W37" s="258">
        <v>2.9999999999999997E-4</v>
      </c>
      <c r="X37" s="223" t="s">
        <v>25</v>
      </c>
      <c r="Y37" s="229"/>
      <c r="Z37" s="229"/>
      <c r="AA37" s="233"/>
      <c r="AB37" s="258">
        <v>2.9999999999999997E-4</v>
      </c>
      <c r="AC37" s="229" t="s">
        <v>25</v>
      </c>
      <c r="AD37" s="229"/>
      <c r="AE37" s="229"/>
      <c r="AF37" s="233"/>
      <c r="AG37" s="258">
        <v>2.9999999999999997E-4</v>
      </c>
      <c r="AH37" s="229" t="s">
        <v>25</v>
      </c>
      <c r="AI37" s="229"/>
      <c r="AJ37" s="229"/>
      <c r="AK37" s="233"/>
      <c r="AL37" s="258">
        <v>2.9999999999999997E-4</v>
      </c>
      <c r="AM37" s="229" t="s">
        <v>25</v>
      </c>
      <c r="AN37" s="229"/>
      <c r="AO37" s="229"/>
      <c r="AP37" s="233"/>
      <c r="AQ37" s="307"/>
      <c r="AR37" s="298"/>
      <c r="AS37" s="298"/>
      <c r="AT37" s="298"/>
      <c r="AU37" s="299"/>
      <c r="AV37" s="255">
        <v>4.2999999999999999E-4</v>
      </c>
      <c r="AW37" s="229"/>
      <c r="AX37" s="229"/>
      <c r="AY37" s="229"/>
      <c r="AZ37" s="233"/>
      <c r="BE37" s="77" t="s">
        <v>57</v>
      </c>
    </row>
    <row r="38" spans="1:57" s="214" customFormat="1" x14ac:dyDescent="0.25">
      <c r="A38" s="228" t="s">
        <v>58</v>
      </c>
      <c r="B38" s="222" t="s">
        <v>24</v>
      </c>
      <c r="C38" s="229"/>
      <c r="D38" s="229"/>
      <c r="E38" s="325">
        <v>6.9999999999999999E-4</v>
      </c>
      <c r="F38" s="239">
        <v>0.1</v>
      </c>
      <c r="G38" s="231">
        <v>0.05</v>
      </c>
      <c r="H38" s="261">
        <v>5.0000000000000002E-5</v>
      </c>
      <c r="I38" s="223" t="s">
        <v>25</v>
      </c>
      <c r="J38" s="229"/>
      <c r="K38" s="229"/>
      <c r="L38" s="233"/>
      <c r="M38" s="255">
        <v>5.0000000000000002E-5</v>
      </c>
      <c r="N38" s="223" t="s">
        <v>25</v>
      </c>
      <c r="O38" s="229"/>
      <c r="P38" s="229"/>
      <c r="Q38" s="233"/>
      <c r="R38" s="255">
        <v>5.0000000000000002E-5</v>
      </c>
      <c r="S38" s="229" t="s">
        <v>25</v>
      </c>
      <c r="T38" s="229"/>
      <c r="U38" s="229"/>
      <c r="V38" s="233"/>
      <c r="W38" s="255">
        <v>5.0000000000000002E-5</v>
      </c>
      <c r="X38" s="223" t="s">
        <v>25</v>
      </c>
      <c r="Y38" s="229"/>
      <c r="Z38" s="229"/>
      <c r="AA38" s="233"/>
      <c r="AB38" s="255">
        <v>5.0000000000000002E-5</v>
      </c>
      <c r="AC38" s="229" t="s">
        <v>25</v>
      </c>
      <c r="AD38" s="229"/>
      <c r="AE38" s="229"/>
      <c r="AF38" s="233"/>
      <c r="AG38" s="255">
        <v>5.0000000000000002E-5</v>
      </c>
      <c r="AH38" s="229" t="s">
        <v>25</v>
      </c>
      <c r="AI38" s="229"/>
      <c r="AJ38" s="229"/>
      <c r="AK38" s="233"/>
      <c r="AL38" s="255">
        <v>5.0000000000000002E-5</v>
      </c>
      <c r="AM38" s="223" t="s">
        <v>25</v>
      </c>
      <c r="AN38" s="229"/>
      <c r="AO38" s="229"/>
      <c r="AP38" s="233"/>
      <c r="AQ38" s="307"/>
      <c r="AR38" s="298"/>
      <c r="AS38" s="298"/>
      <c r="AT38" s="298"/>
      <c r="AU38" s="299"/>
      <c r="AV38" s="255">
        <v>5.0000000000000002E-5</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261">
        <v>5.0000000000000002E-5</v>
      </c>
      <c r="I39" s="223" t="s">
        <v>25</v>
      </c>
      <c r="J39" s="229"/>
      <c r="K39" s="229"/>
      <c r="L39" s="233"/>
      <c r="M39" s="255">
        <v>5.0000000000000002E-5</v>
      </c>
      <c r="N39" s="223" t="s">
        <v>25</v>
      </c>
      <c r="O39" s="229"/>
      <c r="P39" s="229"/>
      <c r="Q39" s="233"/>
      <c r="R39" s="255">
        <v>5.0000000000000002E-5</v>
      </c>
      <c r="S39" s="229" t="s">
        <v>25</v>
      </c>
      <c r="T39" s="229"/>
      <c r="U39" s="229"/>
      <c r="V39" s="233"/>
      <c r="W39" s="255">
        <v>5.0000000000000002E-5</v>
      </c>
      <c r="X39" s="223" t="s">
        <v>25</v>
      </c>
      <c r="Y39" s="229"/>
      <c r="Z39" s="229"/>
      <c r="AA39" s="233"/>
      <c r="AB39" s="255">
        <v>5.0000000000000002E-5</v>
      </c>
      <c r="AC39" s="229" t="s">
        <v>25</v>
      </c>
      <c r="AD39" s="229"/>
      <c r="AE39" s="229"/>
      <c r="AF39" s="233"/>
      <c r="AG39" s="255">
        <v>5.0000000000000002E-5</v>
      </c>
      <c r="AH39" s="229" t="s">
        <v>25</v>
      </c>
      <c r="AI39" s="229"/>
      <c r="AJ39" s="229"/>
      <c r="AK39" s="233"/>
      <c r="AL39" s="255">
        <v>5.0000000000000002E-5</v>
      </c>
      <c r="AM39" s="223" t="s">
        <v>25</v>
      </c>
      <c r="AN39" s="229"/>
      <c r="AO39" s="229"/>
      <c r="AP39" s="233"/>
      <c r="AQ39" s="307"/>
      <c r="AR39" s="298"/>
      <c r="AS39" s="298"/>
      <c r="AT39" s="298"/>
      <c r="AU39" s="299"/>
      <c r="AV39" s="255">
        <v>5.0000000000000002E-5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234">
        <v>0.01</v>
      </c>
      <c r="I40" s="223" t="s">
        <v>25</v>
      </c>
      <c r="J40" s="229"/>
      <c r="K40" s="229"/>
      <c r="L40" s="233"/>
      <c r="M40" s="260">
        <v>0.01</v>
      </c>
      <c r="N40" s="223" t="s">
        <v>25</v>
      </c>
      <c r="O40" s="229"/>
      <c r="P40" s="229"/>
      <c r="Q40" s="233"/>
      <c r="R40" s="260">
        <v>0.01</v>
      </c>
      <c r="S40" s="229" t="s">
        <v>25</v>
      </c>
      <c r="T40" s="229"/>
      <c r="U40" s="229"/>
      <c r="V40" s="233"/>
      <c r="W40" s="260">
        <v>0.01</v>
      </c>
      <c r="X40" s="223" t="s">
        <v>25</v>
      </c>
      <c r="Y40" s="229"/>
      <c r="Z40" s="229"/>
      <c r="AA40" s="233"/>
      <c r="AB40" s="260">
        <v>0.01</v>
      </c>
      <c r="AC40" s="229" t="s">
        <v>25</v>
      </c>
      <c r="AD40" s="229"/>
      <c r="AE40" s="229"/>
      <c r="AF40" s="233"/>
      <c r="AG40" s="260">
        <v>0.01</v>
      </c>
      <c r="AH40" s="229" t="s">
        <v>25</v>
      </c>
      <c r="AI40" s="229"/>
      <c r="AJ40" s="229"/>
      <c r="AK40" s="233"/>
      <c r="AL40" s="260">
        <v>0.01</v>
      </c>
      <c r="AM40" s="223" t="s">
        <v>25</v>
      </c>
      <c r="AN40" s="229"/>
      <c r="AO40" s="229"/>
      <c r="AP40" s="233"/>
      <c r="AQ40" s="300"/>
      <c r="AR40" s="298"/>
      <c r="AS40" s="298"/>
      <c r="AT40" s="298"/>
      <c r="AU40" s="299"/>
      <c r="AV40" s="260">
        <v>0.01</v>
      </c>
      <c r="AW40" s="229" t="s">
        <v>25</v>
      </c>
      <c r="AX40" s="229"/>
      <c r="AY40" s="229"/>
      <c r="AZ40" s="233"/>
      <c r="BE40" s="77" t="s">
        <v>60</v>
      </c>
    </row>
    <row r="41" spans="1:57" s="214" customFormat="1" ht="15.75" thickBot="1" x14ac:dyDescent="0.3">
      <c r="A41" s="243" t="s">
        <v>61</v>
      </c>
      <c r="B41" s="222" t="s">
        <v>24</v>
      </c>
      <c r="C41" s="244"/>
      <c r="D41" s="244"/>
      <c r="E41" s="328">
        <v>1.4999999999999999E-2</v>
      </c>
      <c r="F41" s="245">
        <v>5</v>
      </c>
      <c r="G41" s="246">
        <v>5</v>
      </c>
      <c r="H41" s="262">
        <v>5.0000000000000001E-3</v>
      </c>
      <c r="I41" s="223" t="s">
        <v>25</v>
      </c>
      <c r="J41" s="263"/>
      <c r="K41" s="263"/>
      <c r="L41" s="264"/>
      <c r="M41" s="265">
        <v>5.0000000000000001E-3</v>
      </c>
      <c r="N41" s="244" t="s">
        <v>25</v>
      </c>
      <c r="O41" s="244"/>
      <c r="P41" s="244"/>
      <c r="Q41" s="248"/>
      <c r="R41" s="265">
        <v>5.0000000000000001E-3</v>
      </c>
      <c r="S41" s="229" t="s">
        <v>25</v>
      </c>
      <c r="T41" s="244"/>
      <c r="U41" s="244"/>
      <c r="V41" s="248"/>
      <c r="W41" s="265">
        <v>5.0000000000000001E-3</v>
      </c>
      <c r="X41" s="223" t="s">
        <v>25</v>
      </c>
      <c r="Y41" s="244"/>
      <c r="Z41" s="244"/>
      <c r="AA41" s="248"/>
      <c r="AB41" s="265">
        <v>5.0000000000000001E-3</v>
      </c>
      <c r="AC41" s="229" t="s">
        <v>25</v>
      </c>
      <c r="AD41" s="244"/>
      <c r="AE41" s="244"/>
      <c r="AF41" s="248"/>
      <c r="AG41" s="265">
        <v>5.0000000000000001E-3</v>
      </c>
      <c r="AH41" s="244" t="s">
        <v>25</v>
      </c>
      <c r="AI41" s="244"/>
      <c r="AJ41" s="244"/>
      <c r="AK41" s="248"/>
      <c r="AL41" s="265">
        <v>5.0000000000000001E-3</v>
      </c>
      <c r="AM41" s="223" t="s">
        <v>25</v>
      </c>
      <c r="AN41" s="244"/>
      <c r="AO41" s="244"/>
      <c r="AP41" s="248"/>
      <c r="AQ41" s="308"/>
      <c r="AR41" s="303"/>
      <c r="AS41" s="303"/>
      <c r="AT41" s="303"/>
      <c r="AU41" s="304"/>
      <c r="AV41" s="265">
        <v>5.0000000000000001E-3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237">
        <v>0.5</v>
      </c>
      <c r="AH68" s="229" t="s">
        <v>25</v>
      </c>
      <c r="AI68" s="267"/>
      <c r="AJ68" s="267"/>
      <c r="AK68" s="273"/>
      <c r="AL68" s="237">
        <v>0.5</v>
      </c>
      <c r="AM68" s="229" t="s">
        <v>25</v>
      </c>
      <c r="AN68" s="267"/>
      <c r="AO68" s="267"/>
      <c r="AP68" s="273"/>
      <c r="AQ68" s="312"/>
      <c r="AR68" s="298"/>
      <c r="AS68" s="310"/>
      <c r="AT68" s="310"/>
      <c r="AU68" s="311"/>
      <c r="AV68" s="237">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36">
        <v>1</v>
      </c>
      <c r="AH69" s="229" t="s">
        <v>25</v>
      </c>
      <c r="AI69" s="267"/>
      <c r="AJ69" s="267"/>
      <c r="AK69" s="273"/>
      <c r="AL69" s="236">
        <v>1</v>
      </c>
      <c r="AM69" s="229" t="s">
        <v>25</v>
      </c>
      <c r="AN69" s="267"/>
      <c r="AO69" s="267"/>
      <c r="AP69" s="273"/>
      <c r="AQ69" s="297"/>
      <c r="AR69" s="298"/>
      <c r="AS69" s="310"/>
      <c r="AT69" s="310"/>
      <c r="AU69" s="311"/>
      <c r="AV69" s="236">
        <v>1</v>
      </c>
      <c r="AW69" s="229" t="s">
        <v>25</v>
      </c>
      <c r="AX69" s="267"/>
      <c r="AY69" s="267"/>
      <c r="AZ69" s="273"/>
      <c r="BB69" s="111" t="s">
        <v>90</v>
      </c>
      <c r="BD69" s="214"/>
    </row>
    <row r="70" spans="1:56" x14ac:dyDescent="0.25">
      <c r="A70" s="228" t="s">
        <v>91</v>
      </c>
      <c r="B70" s="222" t="s">
        <v>24</v>
      </c>
      <c r="C70" s="229"/>
      <c r="D70" s="229"/>
      <c r="E70" s="322">
        <v>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36">
        <v>1</v>
      </c>
      <c r="AH70" s="229" t="s">
        <v>25</v>
      </c>
      <c r="AI70" s="267"/>
      <c r="AJ70" s="267"/>
      <c r="AK70" s="273"/>
      <c r="AL70" s="236">
        <v>1</v>
      </c>
      <c r="AM70" s="229" t="s">
        <v>25</v>
      </c>
      <c r="AN70" s="267"/>
      <c r="AO70" s="267"/>
      <c r="AP70" s="273"/>
      <c r="AQ70" s="297"/>
      <c r="AR70" s="298"/>
      <c r="AS70" s="310"/>
      <c r="AT70" s="310"/>
      <c r="AU70" s="311"/>
      <c r="AV70" s="236">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36">
        <v>1</v>
      </c>
      <c r="AH71" s="229" t="s">
        <v>25</v>
      </c>
      <c r="AI71" s="267"/>
      <c r="AJ71" s="267"/>
      <c r="AK71" s="273"/>
      <c r="AL71" s="236">
        <v>1</v>
      </c>
      <c r="AM71" s="229" t="s">
        <v>25</v>
      </c>
      <c r="AN71" s="267"/>
      <c r="AO71" s="267"/>
      <c r="AP71" s="273"/>
      <c r="AQ71" s="297"/>
      <c r="AR71" s="298"/>
      <c r="AS71" s="310"/>
      <c r="AT71" s="310"/>
      <c r="AU71" s="311"/>
      <c r="AV71" s="236">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237">
        <v>0.2</v>
      </c>
      <c r="I72" s="229" t="s">
        <v>25</v>
      </c>
      <c r="J72" s="267"/>
      <c r="K72" s="267"/>
      <c r="L72" s="273"/>
      <c r="M72" s="237">
        <v>0.2</v>
      </c>
      <c r="N72" s="229" t="s">
        <v>25</v>
      </c>
      <c r="O72" s="267"/>
      <c r="P72" s="267"/>
      <c r="Q72" s="273"/>
      <c r="R72" s="295">
        <v>1.1299999999999999</v>
      </c>
      <c r="S72" s="229"/>
      <c r="T72" s="267"/>
      <c r="U72" s="267"/>
      <c r="V72" s="273"/>
      <c r="W72" s="237">
        <v>0.2</v>
      </c>
      <c r="X72" s="229" t="s">
        <v>25</v>
      </c>
      <c r="Y72" s="267"/>
      <c r="Z72" s="267"/>
      <c r="AA72" s="273"/>
      <c r="AB72" s="295">
        <v>0.21</v>
      </c>
      <c r="AC72" s="229"/>
      <c r="AD72" s="267"/>
      <c r="AE72" s="267"/>
      <c r="AF72" s="273"/>
      <c r="AG72" s="237">
        <v>0.2</v>
      </c>
      <c r="AH72" s="229" t="s">
        <v>25</v>
      </c>
      <c r="AI72" s="267"/>
      <c r="AJ72" s="267"/>
      <c r="AK72" s="273"/>
      <c r="AL72" s="237">
        <v>0.2</v>
      </c>
      <c r="AM72" s="229" t="s">
        <v>25</v>
      </c>
      <c r="AN72" s="267"/>
      <c r="AO72" s="267"/>
      <c r="AP72" s="273"/>
      <c r="AQ72" s="312"/>
      <c r="AR72" s="298"/>
      <c r="AS72" s="310"/>
      <c r="AT72" s="310"/>
      <c r="AU72" s="311"/>
      <c r="AV72" s="237">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234">
        <v>0.01</v>
      </c>
      <c r="AH74" s="229" t="s">
        <v>25</v>
      </c>
      <c r="AI74" s="267"/>
      <c r="AJ74" s="267"/>
      <c r="AK74" s="273"/>
      <c r="AL74" s="234">
        <v>0.01</v>
      </c>
      <c r="AM74" s="229" t="s">
        <v>25</v>
      </c>
      <c r="AN74" s="267"/>
      <c r="AO74" s="267"/>
      <c r="AP74" s="273"/>
      <c r="AQ74" s="300"/>
      <c r="AR74" s="298"/>
      <c r="AS74" s="310"/>
      <c r="AT74" s="310"/>
      <c r="AU74" s="311"/>
      <c r="AV74" s="234">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36">
        <v>1</v>
      </c>
      <c r="AH76" s="229" t="s">
        <v>25</v>
      </c>
      <c r="AI76" s="267"/>
      <c r="AJ76" s="267"/>
      <c r="AK76" s="273"/>
      <c r="AL76" s="236">
        <v>1</v>
      </c>
      <c r="AM76" s="229" t="s">
        <v>25</v>
      </c>
      <c r="AN76" s="267"/>
      <c r="AO76" s="267"/>
      <c r="AP76" s="273"/>
      <c r="AQ76" s="297"/>
      <c r="AR76" s="298"/>
      <c r="AS76" s="310"/>
      <c r="AT76" s="310"/>
      <c r="AU76" s="311"/>
      <c r="AV76" s="236">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36">
        <v>1</v>
      </c>
      <c r="AH77" s="229" t="s">
        <v>25</v>
      </c>
      <c r="AI77" s="267"/>
      <c r="AJ77" s="267"/>
      <c r="AK77" s="273"/>
      <c r="AL77" s="236">
        <v>1</v>
      </c>
      <c r="AM77" s="229" t="s">
        <v>25</v>
      </c>
      <c r="AN77" s="267"/>
      <c r="AO77" s="267"/>
      <c r="AP77" s="273"/>
      <c r="AQ77" s="297"/>
      <c r="AR77" s="298"/>
      <c r="AS77" s="310"/>
      <c r="AT77" s="310"/>
      <c r="AU77" s="311"/>
      <c r="AV77" s="236">
        <v>1</v>
      </c>
      <c r="AW77" s="229" t="s">
        <v>25</v>
      </c>
      <c r="AX77" s="267"/>
      <c r="AY77" s="267"/>
      <c r="AZ77" s="273"/>
      <c r="BB77" s="123" t="s">
        <v>98</v>
      </c>
      <c r="BD77" s="214"/>
    </row>
    <row r="78" spans="1:5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36">
        <v>2</v>
      </c>
      <c r="AH78" s="229" t="s">
        <v>25</v>
      </c>
      <c r="AI78" s="267"/>
      <c r="AJ78" s="267"/>
      <c r="AK78" s="273"/>
      <c r="AL78" s="236">
        <v>2</v>
      </c>
      <c r="AM78" s="229" t="s">
        <v>25</v>
      </c>
      <c r="AN78" s="267"/>
      <c r="AO78" s="267"/>
      <c r="AP78" s="273"/>
      <c r="AQ78" s="297"/>
      <c r="AR78" s="298"/>
      <c r="AS78" s="310"/>
      <c r="AT78" s="310"/>
      <c r="AU78" s="311"/>
      <c r="AV78" s="236">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36">
        <v>1</v>
      </c>
      <c r="AH79" s="229" t="s">
        <v>25</v>
      </c>
      <c r="AI79" s="267"/>
      <c r="AJ79" s="267"/>
      <c r="AK79" s="273"/>
      <c r="AL79" s="236">
        <v>1</v>
      </c>
      <c r="AM79" s="229" t="s">
        <v>25</v>
      </c>
      <c r="AN79" s="267"/>
      <c r="AO79" s="267"/>
      <c r="AP79" s="273"/>
      <c r="AQ79" s="297"/>
      <c r="AR79" s="298"/>
      <c r="AS79" s="310"/>
      <c r="AT79" s="310"/>
      <c r="AU79" s="311"/>
      <c r="AV79" s="236">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36">
        <v>1</v>
      </c>
      <c r="AH80" s="229" t="s">
        <v>25</v>
      </c>
      <c r="AI80" s="267"/>
      <c r="AJ80" s="267"/>
      <c r="AK80" s="273"/>
      <c r="AL80" s="236">
        <v>1</v>
      </c>
      <c r="AM80" s="229" t="s">
        <v>25</v>
      </c>
      <c r="AN80" s="267"/>
      <c r="AO80" s="267"/>
      <c r="AP80" s="273"/>
      <c r="AQ80" s="297"/>
      <c r="AR80" s="298"/>
      <c r="AS80" s="310"/>
      <c r="AT80" s="310"/>
      <c r="AU80" s="311"/>
      <c r="AV80" s="236">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237">
        <v>0.8</v>
      </c>
      <c r="AH81" s="229" t="s">
        <v>25</v>
      </c>
      <c r="AI81" s="267"/>
      <c r="AJ81" s="267"/>
      <c r="AK81" s="273"/>
      <c r="AL81" s="237">
        <v>0.8</v>
      </c>
      <c r="AM81" s="229" t="s">
        <v>25</v>
      </c>
      <c r="AN81" s="267"/>
      <c r="AO81" s="267"/>
      <c r="AP81" s="273"/>
      <c r="AQ81" s="312"/>
      <c r="AR81" s="298"/>
      <c r="AS81" s="310"/>
      <c r="AT81" s="310"/>
      <c r="AU81" s="311"/>
      <c r="AV81" s="237">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36">
        <v>1</v>
      </c>
      <c r="AH82" s="229" t="s">
        <v>25</v>
      </c>
      <c r="AI82" s="267"/>
      <c r="AJ82" s="267"/>
      <c r="AK82" s="273"/>
      <c r="AL82" s="236">
        <v>1</v>
      </c>
      <c r="AM82" s="229" t="s">
        <v>25</v>
      </c>
      <c r="AN82" s="267"/>
      <c r="AO82" s="267"/>
      <c r="AP82" s="273"/>
      <c r="AQ82" s="297"/>
      <c r="AR82" s="298"/>
      <c r="AS82" s="310"/>
      <c r="AT82" s="310"/>
      <c r="AU82" s="311"/>
      <c r="AV82" s="236">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36">
        <v>1</v>
      </c>
      <c r="AH83" s="229" t="s">
        <v>25</v>
      </c>
      <c r="AI83" s="267"/>
      <c r="AJ83" s="267"/>
      <c r="AK83" s="273"/>
      <c r="AL83" s="236">
        <v>1</v>
      </c>
      <c r="AM83" s="229" t="s">
        <v>25</v>
      </c>
      <c r="AN83" s="267"/>
      <c r="AO83" s="267"/>
      <c r="AP83" s="273"/>
      <c r="AQ83" s="297"/>
      <c r="AR83" s="298"/>
      <c r="AS83" s="310"/>
      <c r="AT83" s="310"/>
      <c r="AU83" s="311"/>
      <c r="AV83" s="236">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237">
        <v>0.2</v>
      </c>
      <c r="AH84" s="229" t="s">
        <v>25</v>
      </c>
      <c r="AI84" s="267"/>
      <c r="AJ84" s="267"/>
      <c r="AK84" s="273"/>
      <c r="AL84" s="237">
        <v>0.2</v>
      </c>
      <c r="AM84" s="229" t="s">
        <v>25</v>
      </c>
      <c r="AN84" s="267"/>
      <c r="AO84" s="267"/>
      <c r="AP84" s="273"/>
      <c r="AQ84" s="312"/>
      <c r="AR84" s="298"/>
      <c r="AS84" s="310"/>
      <c r="AT84" s="310"/>
      <c r="AU84" s="311"/>
      <c r="AV84" s="237">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36">
        <v>5</v>
      </c>
      <c r="AH85" s="229" t="s">
        <v>25</v>
      </c>
      <c r="AI85" s="267"/>
      <c r="AJ85" s="267"/>
      <c r="AK85" s="273"/>
      <c r="AL85" s="236">
        <v>5</v>
      </c>
      <c r="AM85" s="229" t="s">
        <v>25</v>
      </c>
      <c r="AN85" s="267"/>
      <c r="AO85" s="267"/>
      <c r="AP85" s="273"/>
      <c r="AQ85" s="297"/>
      <c r="AR85" s="298"/>
      <c r="AS85" s="310"/>
      <c r="AT85" s="310"/>
      <c r="AU85" s="311"/>
      <c r="AV85" s="236">
        <v>5</v>
      </c>
      <c r="AW85" s="229" t="s">
        <v>25</v>
      </c>
      <c r="AX85" s="267"/>
      <c r="AY85" s="267"/>
      <c r="AZ85" s="273"/>
      <c r="BB85" s="123" t="s">
        <v>106</v>
      </c>
      <c r="BD85" s="214"/>
    </row>
    <row r="86" spans="1:5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36">
        <v>1</v>
      </c>
      <c r="AH86" s="229" t="s">
        <v>25</v>
      </c>
      <c r="AI86" s="267"/>
      <c r="AJ86" s="267"/>
      <c r="AK86" s="273"/>
      <c r="AL86" s="236">
        <v>1</v>
      </c>
      <c r="AM86" s="229" t="s">
        <v>25</v>
      </c>
      <c r="AN86" s="267"/>
      <c r="AO86" s="267"/>
      <c r="AP86" s="273"/>
      <c r="AQ86" s="297"/>
      <c r="AR86" s="298"/>
      <c r="AS86" s="310"/>
      <c r="AT86" s="310"/>
      <c r="AU86" s="311"/>
      <c r="AV86" s="236">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36">
        <v>1</v>
      </c>
      <c r="AH87" s="229" t="s">
        <v>25</v>
      </c>
      <c r="AI87" s="267"/>
      <c r="AJ87" s="267"/>
      <c r="AK87" s="273"/>
      <c r="AL87" s="236">
        <v>1</v>
      </c>
      <c r="AM87" s="229" t="s">
        <v>25</v>
      </c>
      <c r="AN87" s="267"/>
      <c r="AO87" s="267"/>
      <c r="AP87" s="273"/>
      <c r="AQ87" s="297"/>
      <c r="AR87" s="298"/>
      <c r="AS87" s="310"/>
      <c r="AT87" s="310"/>
      <c r="AU87" s="311"/>
      <c r="AV87" s="236">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36">
        <v>5</v>
      </c>
      <c r="AH88" s="229" t="s">
        <v>25</v>
      </c>
      <c r="AI88" s="267"/>
      <c r="AJ88" s="267"/>
      <c r="AK88" s="273"/>
      <c r="AL88" s="236">
        <v>5</v>
      </c>
      <c r="AM88" s="229" t="s">
        <v>25</v>
      </c>
      <c r="AN88" s="267"/>
      <c r="AO88" s="267"/>
      <c r="AP88" s="273"/>
      <c r="AQ88" s="297"/>
      <c r="AR88" s="298"/>
      <c r="AS88" s="310"/>
      <c r="AT88" s="310"/>
      <c r="AU88" s="311"/>
      <c r="AV88" s="236">
        <v>5</v>
      </c>
      <c r="AW88" s="229" t="s">
        <v>25</v>
      </c>
      <c r="AX88" s="267"/>
      <c r="AY88" s="267"/>
      <c r="AZ88" s="273"/>
      <c r="BB88" s="111" t="s">
        <v>109</v>
      </c>
      <c r="BD88" s="214"/>
    </row>
    <row r="89" spans="1:56"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283">
        <v>0.16</v>
      </c>
      <c r="S89" s="263"/>
      <c r="T89" s="275"/>
      <c r="U89" s="275"/>
      <c r="V89" s="276"/>
      <c r="W89" s="283">
        <v>0.01</v>
      </c>
      <c r="X89" s="263" t="s">
        <v>25</v>
      </c>
      <c r="Y89" s="275"/>
      <c r="Z89" s="275"/>
      <c r="AA89" s="276"/>
      <c r="AB89" s="283">
        <v>1.41</v>
      </c>
      <c r="AC89" s="263"/>
      <c r="AD89" s="275"/>
      <c r="AE89" s="275"/>
      <c r="AF89" s="276"/>
      <c r="AG89" s="283">
        <v>0.04</v>
      </c>
      <c r="AH89" s="263"/>
      <c r="AI89" s="275"/>
      <c r="AJ89" s="275"/>
      <c r="AK89" s="276"/>
      <c r="AL89" s="283">
        <v>0.01</v>
      </c>
      <c r="AM89" s="263" t="s">
        <v>25</v>
      </c>
      <c r="AN89" s="275"/>
      <c r="AO89" s="275"/>
      <c r="AP89" s="276"/>
      <c r="AQ89" s="315"/>
      <c r="AR89" s="303"/>
      <c r="AS89" s="316"/>
      <c r="AT89" s="316"/>
      <c r="AU89" s="317"/>
      <c r="AV89" s="283">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199</v>
      </c>
      <c r="B93" s="285"/>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ht="12.95" customHeight="1" x14ac:dyDescent="0.25">
      <c r="A94" s="139" t="s">
        <v>200</v>
      </c>
      <c r="B94" s="285"/>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293" t="s">
        <v>201</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96" spans="1:56" x14ac:dyDescent="0.25">
      <c r="A96" s="293" t="s">
        <v>204</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row>
    <row r="1048558" spans="1:66" s="214" customFormat="1" x14ac:dyDescent="0.25">
      <c r="A1048558"/>
      <c r="C1048558"/>
      <c r="D1048558"/>
      <c r="E1048558"/>
      <c r="F1048558" s="213"/>
      <c r="S1048558" s="266"/>
      <c r="AC1048558" s="266"/>
      <c r="BA1048558"/>
      <c r="BB1048558"/>
      <c r="BC1048558"/>
      <c r="BD1048558"/>
      <c r="BE1048558"/>
      <c r="BF1048558"/>
      <c r="BG1048558"/>
      <c r="BH1048558"/>
      <c r="BI1048558"/>
      <c r="BJ1048558"/>
      <c r="BK1048558"/>
      <c r="BL1048558"/>
      <c r="BM1048558"/>
      <c r="BN1048558"/>
    </row>
  </sheetData>
  <mergeCells count="27">
    <mergeCell ref="AQ25:AU25"/>
    <mergeCell ref="A42:AZ42"/>
    <mergeCell ref="AQ43:AU43"/>
    <mergeCell ref="A47:AZ47"/>
    <mergeCell ref="AQ48:AU48"/>
    <mergeCell ref="A24:AZ24"/>
    <mergeCell ref="H5:L5"/>
    <mergeCell ref="M5:Q5"/>
    <mergeCell ref="R5:V5"/>
    <mergeCell ref="W5:AA5"/>
    <mergeCell ref="AB5:AF5"/>
    <mergeCell ref="AG5:AK5"/>
    <mergeCell ref="AL5:AP5"/>
    <mergeCell ref="AQ5:AU5"/>
    <mergeCell ref="AV5:AZ5"/>
    <mergeCell ref="A7:AZ7"/>
    <mergeCell ref="AQ8:AU8"/>
    <mergeCell ref="A1:AZ1"/>
    <mergeCell ref="A2:AZ2"/>
    <mergeCell ref="B4:B6"/>
    <mergeCell ref="C4:C6"/>
    <mergeCell ref="D4:D6"/>
    <mergeCell ref="E4:E6"/>
    <mergeCell ref="F4:F6"/>
    <mergeCell ref="G4:G6"/>
    <mergeCell ref="H4:AP4"/>
    <mergeCell ref="AQ4:AZ4"/>
  </mergeCells>
  <conditionalFormatting sqref="AL18 AG18 AB18 M18">
    <cfRule type="cellIs" dxfId="14688" priority="565" operator="lessThan">
      <formula>$BC$18</formula>
    </cfRule>
    <cfRule type="cellIs" dxfId="14687" priority="566" operator="greaterThan">
      <formula>$BD$18</formula>
    </cfRule>
    <cfRule type="cellIs" dxfId="14686" priority="567" operator="lessThan">
      <formula>$BA$18</formula>
    </cfRule>
    <cfRule type="cellIs" dxfId="14685" priority="568" operator="greaterThan">
      <formula>$BB$18</formula>
    </cfRule>
  </conditionalFormatting>
  <conditionalFormatting sqref="AV10 AL10 AG10 AB10 M10">
    <cfRule type="cellIs" dxfId="14684" priority="564" operator="greaterThan">
      <formula>$E$10</formula>
    </cfRule>
  </conditionalFormatting>
  <conditionalFormatting sqref="AV11 AL11 AG11 AB11 M11">
    <cfRule type="cellIs" dxfId="14683" priority="563" operator="greaterThan">
      <formula>$E$11</formula>
    </cfRule>
  </conditionalFormatting>
  <conditionalFormatting sqref="AV12 AL12 AG12 AB12 M12">
    <cfRule type="cellIs" dxfId="14682" priority="562" operator="greaterThan">
      <formula>$E$12</formula>
    </cfRule>
  </conditionalFormatting>
  <conditionalFormatting sqref="AV13 AL13 AG13 AB13 M13">
    <cfRule type="cellIs" dxfId="14681" priority="560" operator="greaterThan">
      <formula>$E$13</formula>
    </cfRule>
    <cfRule type="cellIs" dxfId="14680" priority="561" operator="greaterThan">
      <formula>$G$13</formula>
    </cfRule>
  </conditionalFormatting>
  <conditionalFormatting sqref="AV14 AL14 AG14 AB14 M14">
    <cfRule type="cellIs" dxfId="14679" priority="558" operator="greaterThan">
      <formula>$E$14</formula>
    </cfRule>
    <cfRule type="cellIs" dxfId="14678" priority="559" operator="greaterThan">
      <formula>$G$14</formula>
    </cfRule>
  </conditionalFormatting>
  <conditionalFormatting sqref="AV15 AL15 AG15 AB15 M15">
    <cfRule type="cellIs" dxfId="14677" priority="557" operator="greaterThan">
      <formula>$E$15</formula>
    </cfRule>
  </conditionalFormatting>
  <conditionalFormatting sqref="AV16 AL16 AG16 AB16 M16">
    <cfRule type="cellIs" dxfId="14676" priority="556" operator="greaterThan">
      <formula>$E$16</formula>
    </cfRule>
  </conditionalFormatting>
  <conditionalFormatting sqref="AV16 AL16 AG16 AB16 M16">
    <cfRule type="cellIs" dxfId="14675" priority="555" operator="greaterThan">
      <formula>$G$16</formula>
    </cfRule>
  </conditionalFormatting>
  <conditionalFormatting sqref="AV17 AL17 AG17 AB17 M17">
    <cfRule type="cellIs" dxfId="14674" priority="553" operator="greaterThan">
      <formula>$E$17</formula>
    </cfRule>
  </conditionalFormatting>
  <conditionalFormatting sqref="AV17 AL17 AG17 AB17 M17">
    <cfRule type="cellIs" dxfId="14673" priority="554" operator="greaterThan">
      <formula>$G$17</formula>
    </cfRule>
  </conditionalFormatting>
  <conditionalFormatting sqref="AV19 AL19 AG19 AB19 M19">
    <cfRule type="cellIs" dxfId="14672" priority="552" operator="greaterThan">
      <formula>$E$19</formula>
    </cfRule>
  </conditionalFormatting>
  <conditionalFormatting sqref="AV20 AL20 AG20 AB20 M20">
    <cfRule type="cellIs" dxfId="14671" priority="550" operator="greaterThan">
      <formula>$E$20</formula>
    </cfRule>
    <cfRule type="cellIs" dxfId="14670" priority="551" operator="greaterThan">
      <formula>$G$20</formula>
    </cfRule>
  </conditionalFormatting>
  <conditionalFormatting sqref="AV21 AL21 AG21 AB21 M21">
    <cfRule type="cellIs" dxfId="14669" priority="548" operator="greaterThan">
      <formula>$E$21</formula>
    </cfRule>
    <cfRule type="cellIs" dxfId="14668" priority="549" operator="greaterThan">
      <formula>$G$21</formula>
    </cfRule>
  </conditionalFormatting>
  <conditionalFormatting sqref="AV22 AL22 AG22 AB22 M22">
    <cfRule type="cellIs" dxfId="14667" priority="546" operator="greaterThan">
      <formula>$E$22</formula>
    </cfRule>
    <cfRule type="cellIs" dxfId="14666" priority="547" operator="greaterThan">
      <formula>$G$22</formula>
    </cfRule>
  </conditionalFormatting>
  <conditionalFormatting sqref="AV23 AL23 AG23 AB23 M23">
    <cfRule type="cellIs" dxfId="14665" priority="545" operator="greaterThan">
      <formula>$E$23</formula>
    </cfRule>
  </conditionalFormatting>
  <conditionalFormatting sqref="AV8 AL8 AG8 AB8 M8">
    <cfRule type="cellIs" dxfId="14664" priority="544" operator="greaterThan">
      <formula>$E$8</formula>
    </cfRule>
  </conditionalFormatting>
  <conditionalFormatting sqref="AV9 AL9 AG9 AB9 M9">
    <cfRule type="cellIs" dxfId="14663" priority="543" operator="greaterThan">
      <formula>$E$9</formula>
    </cfRule>
  </conditionalFormatting>
  <conditionalFormatting sqref="AV18">
    <cfRule type="cellIs" dxfId="14662" priority="539" operator="lessThan">
      <formula>$BC$18</formula>
    </cfRule>
    <cfRule type="cellIs" dxfId="14661" priority="540" operator="greaterThan">
      <formula>$BD$18</formula>
    </cfRule>
    <cfRule type="cellIs" dxfId="14660" priority="541" operator="lessThan">
      <formula>$BA$18</formula>
    </cfRule>
    <cfRule type="cellIs" dxfId="14659" priority="542" operator="greaterThan">
      <formula>$BB$18</formula>
    </cfRule>
  </conditionalFormatting>
  <conditionalFormatting sqref="M26">
    <cfRule type="cellIs" dxfId="14658" priority="537" operator="greaterThan">
      <formula>$E$26</formula>
    </cfRule>
    <cfRule type="cellIs" dxfId="14657" priority="538" operator="greaterThan">
      <formula>$G$26</formula>
    </cfRule>
  </conditionalFormatting>
  <conditionalFormatting sqref="M25">
    <cfRule type="cellIs" dxfId="14656" priority="535" operator="greaterThan">
      <formula>$E$25</formula>
    </cfRule>
    <cfRule type="cellIs" dxfId="14655" priority="536" operator="greaterThan">
      <formula>$G$25</formula>
    </cfRule>
  </conditionalFormatting>
  <conditionalFormatting sqref="M27">
    <cfRule type="cellIs" dxfId="14654" priority="533" operator="greaterThan">
      <formula>$E$27</formula>
    </cfRule>
    <cfRule type="cellIs" dxfId="14653" priority="534" operator="greaterThan">
      <formula>$G$27</formula>
    </cfRule>
  </conditionalFormatting>
  <conditionalFormatting sqref="M28">
    <cfRule type="cellIs" dxfId="14652" priority="531" operator="greaterThan">
      <formula>$E$28</formula>
    </cfRule>
    <cfRule type="cellIs" dxfId="14651" priority="532" operator="greaterThan">
      <formula>$G$28</formula>
    </cfRule>
  </conditionalFormatting>
  <conditionalFormatting sqref="M29">
    <cfRule type="cellIs" dxfId="14650" priority="506" operator="greaterThan">
      <formula>$E$29</formula>
    </cfRule>
  </conditionalFormatting>
  <conditionalFormatting sqref="M30">
    <cfRule type="cellIs" dxfId="14649" priority="528" operator="greaterThan">
      <formula>$E$30</formula>
    </cfRule>
    <cfRule type="cellIs" dxfId="14648" priority="529" operator="greaterThan">
      <formula>$G$30</formula>
    </cfRule>
  </conditionalFormatting>
  <conditionalFormatting sqref="M31">
    <cfRule type="cellIs" dxfId="14647" priority="527" operator="greaterThan">
      <formula>$E$31</formula>
    </cfRule>
  </conditionalFormatting>
  <conditionalFormatting sqref="M32">
    <cfRule type="cellIs" dxfId="14646" priority="525" operator="greaterThan">
      <formula>$E$32</formula>
    </cfRule>
    <cfRule type="cellIs" dxfId="14645" priority="526" operator="greaterThan">
      <formula>$G$32</formula>
    </cfRule>
  </conditionalFormatting>
  <conditionalFormatting sqref="M33">
    <cfRule type="cellIs" dxfId="14644" priority="523" operator="greaterThan">
      <formula>$E$33</formula>
    </cfRule>
    <cfRule type="cellIs" dxfId="14643" priority="524" operator="greaterThan">
      <formula>$G$33</formula>
    </cfRule>
  </conditionalFormatting>
  <conditionalFormatting sqref="M34">
    <cfRule type="cellIs" dxfId="14642" priority="520" operator="greaterThan">
      <formula>$E$34</formula>
    </cfRule>
    <cfRule type="cellIs" dxfId="14641" priority="521" operator="greaterThan">
      <formula>$G$34</formula>
    </cfRule>
    <cfRule type="cellIs" dxfId="14640" priority="522" operator="greaterThan">
      <formula>$F$34</formula>
    </cfRule>
  </conditionalFormatting>
  <conditionalFormatting sqref="M35">
    <cfRule type="cellIs" dxfId="14639" priority="518" operator="greaterThan">
      <formula>$E$35</formula>
    </cfRule>
    <cfRule type="cellIs" dxfId="14638" priority="519" operator="greaterThan">
      <formula>$G$35</formula>
    </cfRule>
  </conditionalFormatting>
  <conditionalFormatting sqref="M36">
    <cfRule type="cellIs" dxfId="14637" priority="516" operator="greaterThan">
      <formula>$E$36</formula>
    </cfRule>
    <cfRule type="cellIs" dxfId="14636" priority="517" operator="greaterThan">
      <formula>$G$36</formula>
    </cfRule>
  </conditionalFormatting>
  <conditionalFormatting sqref="M37">
    <cfRule type="cellIs" dxfId="14635" priority="515" operator="greaterThan">
      <formula>$E$37</formula>
    </cfRule>
  </conditionalFormatting>
  <conditionalFormatting sqref="M38">
    <cfRule type="cellIs" dxfId="14634" priority="513" operator="greaterThan">
      <formula>$E$38</formula>
    </cfRule>
    <cfRule type="cellIs" dxfId="14633" priority="514" operator="greaterThan">
      <formula>$G$38</formula>
    </cfRule>
  </conditionalFormatting>
  <conditionalFormatting sqref="M39">
    <cfRule type="cellIs" dxfId="14632" priority="511" operator="greaterThan">
      <formula>$E$39</formula>
    </cfRule>
    <cfRule type="cellIs" dxfId="14631" priority="512" operator="greaterThan">
      <formula>$G$39</formula>
    </cfRule>
  </conditionalFormatting>
  <conditionalFormatting sqref="M40">
    <cfRule type="cellIs" dxfId="14630" priority="509" operator="greaterThan">
      <formula>$E$40</formula>
    </cfRule>
    <cfRule type="cellIs" dxfId="14629" priority="510" operator="greaterThan">
      <formula>$G$40</formula>
    </cfRule>
  </conditionalFormatting>
  <conditionalFormatting sqref="M41">
    <cfRule type="cellIs" dxfId="14628" priority="507" operator="greaterThan">
      <formula>$E$41</formula>
    </cfRule>
    <cfRule type="cellIs" dxfId="14627" priority="508" operator="greaterThan">
      <formula>$G$41</formula>
    </cfRule>
  </conditionalFormatting>
  <conditionalFormatting sqref="M29">
    <cfRule type="cellIs" dxfId="14626" priority="530" operator="greaterThan">
      <formula>$G$29</formula>
    </cfRule>
  </conditionalFormatting>
  <conditionalFormatting sqref="M37">
    <cfRule type="cellIs" dxfId="14625" priority="505" operator="greaterThan">
      <formula>$G$37</formula>
    </cfRule>
  </conditionalFormatting>
  <conditionalFormatting sqref="AV26 AL26 AG26 AB26">
    <cfRule type="cellIs" dxfId="14624" priority="503" operator="greaterThan">
      <formula>$E$26</formula>
    </cfRule>
    <cfRule type="cellIs" dxfId="14623" priority="504" operator="greaterThan">
      <formula>$G$26</formula>
    </cfRule>
  </conditionalFormatting>
  <conditionalFormatting sqref="AV25 AL25 AG25 AB25">
    <cfRule type="cellIs" dxfId="14622" priority="501" operator="greaterThan">
      <formula>$E$25</formula>
    </cfRule>
    <cfRule type="cellIs" dxfId="14621" priority="502" operator="greaterThan">
      <formula>$G$25</formula>
    </cfRule>
  </conditionalFormatting>
  <conditionalFormatting sqref="AV27 AL27 AG27 AB27">
    <cfRule type="cellIs" dxfId="14620" priority="499" operator="greaterThan">
      <formula>$E$27</formula>
    </cfRule>
    <cfRule type="cellIs" dxfId="14619" priority="500" operator="greaterThan">
      <formula>$G$27</formula>
    </cfRule>
  </conditionalFormatting>
  <conditionalFormatting sqref="AV28 AL28 AG28 AB28">
    <cfRule type="cellIs" dxfId="14618" priority="497" operator="greaterThan">
      <formula>$E$28</formula>
    </cfRule>
    <cfRule type="cellIs" dxfId="14617" priority="498" operator="greaterThan">
      <formula>$G$28</formula>
    </cfRule>
  </conditionalFormatting>
  <conditionalFormatting sqref="AG29 AB29 AL29 AV29">
    <cfRule type="cellIs" dxfId="14616" priority="472" operator="greaterThan">
      <formula>$E$29</formula>
    </cfRule>
  </conditionalFormatting>
  <conditionalFormatting sqref="AV30 AL30 AG30 AB30">
    <cfRule type="cellIs" dxfId="14615" priority="494" operator="greaterThan">
      <formula>$E$30</formula>
    </cfRule>
    <cfRule type="cellIs" dxfId="14614" priority="495" operator="greaterThan">
      <formula>$G$30</formula>
    </cfRule>
  </conditionalFormatting>
  <conditionalFormatting sqref="AV31 AL31 AG31 AB31">
    <cfRule type="cellIs" dxfId="14613" priority="493" operator="greaterThan">
      <formula>$E$31</formula>
    </cfRule>
  </conditionalFormatting>
  <conditionalFormatting sqref="AV32 AL32 AG32 AB32">
    <cfRule type="cellIs" dxfId="14612" priority="491" operator="greaterThan">
      <formula>$E$32</formula>
    </cfRule>
    <cfRule type="cellIs" dxfId="14611" priority="492" operator="greaterThan">
      <formula>$G$32</formula>
    </cfRule>
  </conditionalFormatting>
  <conditionalFormatting sqref="AV33 AL33 AG33 AB33">
    <cfRule type="cellIs" dxfId="14610" priority="489" operator="greaterThan">
      <formula>$E$33</formula>
    </cfRule>
    <cfRule type="cellIs" dxfId="14609" priority="490" operator="greaterThan">
      <formula>$G$33</formula>
    </cfRule>
  </conditionalFormatting>
  <conditionalFormatting sqref="AV34 AL34 AG34 AB34">
    <cfRule type="cellIs" dxfId="14608" priority="486" operator="greaterThan">
      <formula>$E$34</formula>
    </cfRule>
    <cfRule type="cellIs" dxfId="14607" priority="487" operator="greaterThan">
      <formula>$G$34</formula>
    </cfRule>
    <cfRule type="cellIs" dxfId="14606" priority="488" operator="greaterThan">
      <formula>$F$34</formula>
    </cfRule>
  </conditionalFormatting>
  <conditionalFormatting sqref="AV35 AL35 AG35 AB35">
    <cfRule type="cellIs" dxfId="14605" priority="484" operator="greaterThan">
      <formula>$E$35</formula>
    </cfRule>
    <cfRule type="cellIs" dxfId="14604" priority="485" operator="greaterThan">
      <formula>$G$35</formula>
    </cfRule>
  </conditionalFormatting>
  <conditionalFormatting sqref="AV36 AL36 AG36 AB36">
    <cfRule type="cellIs" dxfId="14603" priority="482" operator="greaterThan">
      <formula>$E$36</formula>
    </cfRule>
    <cfRule type="cellIs" dxfId="14602" priority="483" operator="greaterThan">
      <formula>$G$36</formula>
    </cfRule>
  </conditionalFormatting>
  <conditionalFormatting sqref="AV37 AL37 AG37 AB37">
    <cfRule type="cellIs" dxfId="14601" priority="481" operator="greaterThan">
      <formula>$E$37</formula>
    </cfRule>
  </conditionalFormatting>
  <conditionalFormatting sqref="AV38 AL38 AG38 AB38">
    <cfRule type="cellIs" dxfId="14600" priority="479" operator="greaterThan">
      <formula>$E$38</formula>
    </cfRule>
    <cfRule type="cellIs" dxfId="14599" priority="480" operator="greaterThan">
      <formula>$G$38</formula>
    </cfRule>
  </conditionalFormatting>
  <conditionalFormatting sqref="AV39 AL39 AG39 AB39">
    <cfRule type="cellIs" dxfId="14598" priority="477" operator="greaterThan">
      <formula>$E$39</formula>
    </cfRule>
    <cfRule type="cellIs" dxfId="14597" priority="478" operator="greaterThan">
      <formula>$G$39</formula>
    </cfRule>
  </conditionalFormatting>
  <conditionalFormatting sqref="AV40 AL40 AG40 AB40">
    <cfRule type="cellIs" dxfId="14596" priority="475" operator="greaterThan">
      <formula>$E$40</formula>
    </cfRule>
    <cfRule type="cellIs" dxfId="14595" priority="476" operator="greaterThan">
      <formula>$G$40</formula>
    </cfRule>
  </conditionalFormatting>
  <conditionalFormatting sqref="AV41 AL41 AG41 AB41">
    <cfRule type="cellIs" dxfId="14594" priority="473" operator="greaterThan">
      <formula>$E$41</formula>
    </cfRule>
    <cfRule type="cellIs" dxfId="14593" priority="474" operator="greaterThan">
      <formula>$G$41</formula>
    </cfRule>
  </conditionalFormatting>
  <conditionalFormatting sqref="AG29 AB29 AL29 AV29">
    <cfRule type="cellIs" dxfId="14592" priority="496" operator="greaterThan">
      <formula>$G$29</formula>
    </cfRule>
  </conditionalFormatting>
  <conditionalFormatting sqref="AV37 AL37 AG37 AB37">
    <cfRule type="cellIs" dxfId="14591" priority="471" operator="greaterThan">
      <formula>$G$37</formula>
    </cfRule>
  </conditionalFormatting>
  <conditionalFormatting sqref="H18">
    <cfRule type="cellIs" dxfId="14590" priority="467" operator="lessThan">
      <formula>$BC$18</formula>
    </cfRule>
    <cfRule type="cellIs" dxfId="14589" priority="468" operator="greaterThan">
      <formula>$BD$18</formula>
    </cfRule>
    <cfRule type="cellIs" dxfId="14588" priority="469" operator="lessThan">
      <formula>$BA$18</formula>
    </cfRule>
    <cfRule type="cellIs" dxfId="14587" priority="470" operator="greaterThan">
      <formula>$BB$18</formula>
    </cfRule>
  </conditionalFormatting>
  <conditionalFormatting sqref="H10">
    <cfRule type="cellIs" dxfId="14586" priority="466" operator="greaterThan">
      <formula>$E$10</formula>
    </cfRule>
  </conditionalFormatting>
  <conditionalFormatting sqref="H11">
    <cfRule type="cellIs" dxfId="14585" priority="465" operator="greaterThan">
      <formula>$E$11</formula>
    </cfRule>
  </conditionalFormatting>
  <conditionalFormatting sqref="H12">
    <cfRule type="cellIs" dxfId="14584" priority="464" operator="greaterThan">
      <formula>$E$12</formula>
    </cfRule>
  </conditionalFormatting>
  <conditionalFormatting sqref="H13">
    <cfRule type="cellIs" dxfId="14583" priority="462" operator="greaterThan">
      <formula>$E$13</formula>
    </cfRule>
    <cfRule type="cellIs" dxfId="14582" priority="463" operator="greaterThan">
      <formula>$G$13</formula>
    </cfRule>
  </conditionalFormatting>
  <conditionalFormatting sqref="H14">
    <cfRule type="cellIs" dxfId="14581" priority="460" operator="greaterThan">
      <formula>$E$14</formula>
    </cfRule>
    <cfRule type="cellIs" dxfId="14580" priority="461" operator="greaterThan">
      <formula>$G$14</formula>
    </cfRule>
  </conditionalFormatting>
  <conditionalFormatting sqref="H15">
    <cfRule type="cellIs" dxfId="14579" priority="459" operator="greaterThan">
      <formula>$E$15</formula>
    </cfRule>
  </conditionalFormatting>
  <conditionalFormatting sqref="H16">
    <cfRule type="cellIs" dxfId="14578" priority="458" operator="greaterThan">
      <formula>$E$16</formula>
    </cfRule>
  </conditionalFormatting>
  <conditionalFormatting sqref="H16">
    <cfRule type="cellIs" dxfId="14577" priority="457" operator="greaterThan">
      <formula>$G$16</formula>
    </cfRule>
  </conditionalFormatting>
  <conditionalFormatting sqref="H17">
    <cfRule type="cellIs" dxfId="14576" priority="455" operator="greaterThan">
      <formula>$E$17</formula>
    </cfRule>
  </conditionalFormatting>
  <conditionalFormatting sqref="H17">
    <cfRule type="cellIs" dxfId="14575" priority="456" operator="greaterThan">
      <formula>$G$17</formula>
    </cfRule>
  </conditionalFormatting>
  <conditionalFormatting sqref="H19">
    <cfRule type="cellIs" dxfId="14574" priority="454" operator="greaterThan">
      <formula>$E$19</formula>
    </cfRule>
  </conditionalFormatting>
  <conditionalFormatting sqref="H20">
    <cfRule type="cellIs" dxfId="14573" priority="452" operator="greaterThan">
      <formula>$E$20</formula>
    </cfRule>
    <cfRule type="cellIs" dxfId="14572" priority="453" operator="greaterThan">
      <formula>$G$20</formula>
    </cfRule>
  </conditionalFormatting>
  <conditionalFormatting sqref="H21">
    <cfRule type="cellIs" dxfId="14571" priority="450" operator="greaterThan">
      <formula>$E$21</formula>
    </cfRule>
    <cfRule type="cellIs" dxfId="14570" priority="451" operator="greaterThan">
      <formula>$G$21</formula>
    </cfRule>
  </conditionalFormatting>
  <conditionalFormatting sqref="H22">
    <cfRule type="cellIs" dxfId="14569" priority="448" operator="greaterThan">
      <formula>$E$22</formula>
    </cfRule>
    <cfRule type="cellIs" dxfId="14568" priority="449" operator="greaterThan">
      <formula>$G$22</formula>
    </cfRule>
  </conditionalFormatting>
  <conditionalFormatting sqref="H23">
    <cfRule type="cellIs" dxfId="14567" priority="447" operator="greaterThan">
      <formula>$E$23</formula>
    </cfRule>
  </conditionalFormatting>
  <conditionalFormatting sqref="H8">
    <cfRule type="cellIs" dxfId="14566" priority="446" operator="greaterThan">
      <formula>$E$8</formula>
    </cfRule>
  </conditionalFormatting>
  <conditionalFormatting sqref="H9">
    <cfRule type="cellIs" dxfId="14565" priority="445" operator="greaterThan">
      <formula>$E$9</formula>
    </cfRule>
  </conditionalFormatting>
  <conditionalFormatting sqref="H26">
    <cfRule type="cellIs" dxfId="14564" priority="443" operator="greaterThan">
      <formula>$E$26</formula>
    </cfRule>
    <cfRule type="cellIs" dxfId="14563" priority="444" operator="greaterThan">
      <formula>$G$26</formula>
    </cfRule>
  </conditionalFormatting>
  <conditionalFormatting sqref="H25">
    <cfRule type="cellIs" dxfId="14562" priority="441" operator="greaterThan">
      <formula>$E$25</formula>
    </cfRule>
    <cfRule type="cellIs" dxfId="14561" priority="442" operator="greaterThan">
      <formula>$G$25</formula>
    </cfRule>
  </conditionalFormatting>
  <conditionalFormatting sqref="H27">
    <cfRule type="cellIs" dxfId="14560" priority="439" operator="greaterThan">
      <formula>$E$27</formula>
    </cfRule>
    <cfRule type="cellIs" dxfId="14559" priority="440" operator="greaterThan">
      <formula>$G$27</formula>
    </cfRule>
  </conditionalFormatting>
  <conditionalFormatting sqref="H28">
    <cfRule type="cellIs" dxfId="14558" priority="437" operator="greaterThan">
      <formula>$E$28</formula>
    </cfRule>
    <cfRule type="cellIs" dxfId="14557" priority="438" operator="greaterThan">
      <formula>$G$28</formula>
    </cfRule>
  </conditionalFormatting>
  <conditionalFormatting sqref="H29">
    <cfRule type="cellIs" dxfId="14556" priority="412" operator="greaterThan">
      <formula>$E$29</formula>
    </cfRule>
  </conditionalFormatting>
  <conditionalFormatting sqref="H30">
    <cfRule type="cellIs" dxfId="14555" priority="434" operator="greaterThan">
      <formula>$E$30</formula>
    </cfRule>
    <cfRule type="cellIs" dxfId="14554" priority="435" operator="greaterThan">
      <formula>$G$30</formula>
    </cfRule>
  </conditionalFormatting>
  <conditionalFormatting sqref="H31">
    <cfRule type="cellIs" dxfId="14553" priority="433" operator="greaterThan">
      <formula>$E$31</formula>
    </cfRule>
  </conditionalFormatting>
  <conditionalFormatting sqref="H32">
    <cfRule type="cellIs" dxfId="14552" priority="431" operator="greaterThan">
      <formula>$E$32</formula>
    </cfRule>
    <cfRule type="cellIs" dxfId="14551" priority="432" operator="greaterThan">
      <formula>$G$32</formula>
    </cfRule>
  </conditionalFormatting>
  <conditionalFormatting sqref="H33">
    <cfRule type="cellIs" dxfId="14550" priority="429" operator="greaterThan">
      <formula>$E$33</formula>
    </cfRule>
    <cfRule type="cellIs" dxfId="14549" priority="430" operator="greaterThan">
      <formula>$G$33</formula>
    </cfRule>
  </conditionalFormatting>
  <conditionalFormatting sqref="H34">
    <cfRule type="cellIs" dxfId="14548" priority="426" operator="greaterThan">
      <formula>$E$34</formula>
    </cfRule>
    <cfRule type="cellIs" dxfId="14547" priority="427" operator="greaterThan">
      <formula>$G$34</formula>
    </cfRule>
    <cfRule type="cellIs" dxfId="14546" priority="428" operator="greaterThan">
      <formula>$F$34</formula>
    </cfRule>
  </conditionalFormatting>
  <conditionalFormatting sqref="H35">
    <cfRule type="cellIs" dxfId="14545" priority="424" operator="greaterThan">
      <formula>$E$35</formula>
    </cfRule>
    <cfRule type="cellIs" dxfId="14544" priority="425" operator="greaterThan">
      <formula>$G$35</formula>
    </cfRule>
  </conditionalFormatting>
  <conditionalFormatting sqref="H36">
    <cfRule type="cellIs" dxfId="14543" priority="422" operator="greaterThan">
      <formula>$E$36</formula>
    </cfRule>
    <cfRule type="cellIs" dxfId="14542" priority="423" operator="greaterThan">
      <formula>$G$36</formula>
    </cfRule>
  </conditionalFormatting>
  <conditionalFormatting sqref="H37">
    <cfRule type="cellIs" dxfId="14541" priority="421" operator="greaterThan">
      <formula>$E$37</formula>
    </cfRule>
  </conditionalFormatting>
  <conditionalFormatting sqref="H38">
    <cfRule type="cellIs" dxfId="14540" priority="419" operator="greaterThan">
      <formula>$E$38</formula>
    </cfRule>
    <cfRule type="cellIs" dxfId="14539" priority="420" operator="greaterThan">
      <formula>$G$38</formula>
    </cfRule>
  </conditionalFormatting>
  <conditionalFormatting sqref="H39">
    <cfRule type="cellIs" dxfId="14538" priority="417" operator="greaterThan">
      <formula>$E$39</formula>
    </cfRule>
    <cfRule type="cellIs" dxfId="14537" priority="418" operator="greaterThan">
      <formula>$G$39</formula>
    </cfRule>
  </conditionalFormatting>
  <conditionalFormatting sqref="H40">
    <cfRule type="cellIs" dxfId="14536" priority="415" operator="greaterThan">
      <formula>$E$40</formula>
    </cfRule>
    <cfRule type="cellIs" dxfId="14535" priority="416" operator="greaterThan">
      <formula>$G$40</formula>
    </cfRule>
  </conditionalFormatting>
  <conditionalFormatting sqref="H41">
    <cfRule type="cellIs" dxfId="14534" priority="413" operator="greaterThan">
      <formula>$E$41</formula>
    </cfRule>
    <cfRule type="cellIs" dxfId="14533" priority="414" operator="greaterThan">
      <formula>$G$41</formula>
    </cfRule>
  </conditionalFormatting>
  <conditionalFormatting sqref="H29">
    <cfRule type="cellIs" dxfId="14532" priority="436" operator="greaterThan">
      <formula>$G$29</formula>
    </cfRule>
  </conditionalFormatting>
  <conditionalFormatting sqref="H37">
    <cfRule type="cellIs" dxfId="14531" priority="411" operator="greaterThan">
      <formula>$G$37</formula>
    </cfRule>
  </conditionalFormatting>
  <conditionalFormatting sqref="AV48">
    <cfRule type="cellIs" dxfId="14530" priority="380" operator="greaterThan">
      <formula>$F$48</formula>
    </cfRule>
  </conditionalFormatting>
  <conditionalFormatting sqref="AV72">
    <cfRule type="cellIs" dxfId="14529" priority="410" operator="greaterThan">
      <formula>$F$72</formula>
    </cfRule>
  </conditionalFormatting>
  <conditionalFormatting sqref="AV55">
    <cfRule type="cellIs" dxfId="14528" priority="409" operator="greaterThan">
      <formula>$G$55</formula>
    </cfRule>
  </conditionalFormatting>
  <conditionalFormatting sqref="AV60">
    <cfRule type="cellIs" dxfId="14527" priority="408" operator="greaterThan">
      <formula>$G$60</formula>
    </cfRule>
  </conditionalFormatting>
  <conditionalFormatting sqref="AV63">
    <cfRule type="cellIs" dxfId="14526" priority="407" operator="greaterThan">
      <formula>$G$63</formula>
    </cfRule>
  </conditionalFormatting>
  <conditionalFormatting sqref="AV66">
    <cfRule type="cellIs" dxfId="14525" priority="405" operator="greaterThan">
      <formula>$G$66</formula>
    </cfRule>
    <cfRule type="cellIs" dxfId="14524" priority="406" operator="greaterThan">
      <formula>$F$66</formula>
    </cfRule>
  </conditionalFormatting>
  <conditionalFormatting sqref="AV53">
    <cfRule type="cellIs" dxfId="14523" priority="404" operator="greaterThan">
      <formula>$F$53</formula>
    </cfRule>
  </conditionalFormatting>
  <conditionalFormatting sqref="AV52">
    <cfRule type="cellIs" dxfId="14522" priority="402" operator="greaterThan">
      <formula>$F$52</formula>
    </cfRule>
  </conditionalFormatting>
  <conditionalFormatting sqref="AV61">
    <cfRule type="cellIs" dxfId="14521" priority="399" operator="greaterThan">
      <formula>$F$61</formula>
    </cfRule>
  </conditionalFormatting>
  <conditionalFormatting sqref="AV62">
    <cfRule type="cellIs" dxfId="14520" priority="397" operator="greaterThan">
      <formula>$G$62</formula>
    </cfRule>
  </conditionalFormatting>
  <conditionalFormatting sqref="AV54">
    <cfRule type="cellIs" dxfId="14519" priority="400" operator="greaterThan">
      <formula>$G$54</formula>
    </cfRule>
    <cfRule type="cellIs" dxfId="14518" priority="401" operator="greaterThan">
      <formula>$F$54</formula>
    </cfRule>
  </conditionalFormatting>
  <conditionalFormatting sqref="AV61">
    <cfRule type="cellIs" dxfId="14517" priority="398" operator="greaterThan">
      <formula>$G$61</formula>
    </cfRule>
  </conditionalFormatting>
  <conditionalFormatting sqref="AV67">
    <cfRule type="cellIs" dxfId="14516" priority="396" operator="greaterThan">
      <formula>$F$67</formula>
    </cfRule>
  </conditionalFormatting>
  <conditionalFormatting sqref="AV68">
    <cfRule type="cellIs" dxfId="14515" priority="395" operator="greaterThan">
      <formula>$G$68</formula>
    </cfRule>
  </conditionalFormatting>
  <conditionalFormatting sqref="AV70">
    <cfRule type="cellIs" dxfId="14514" priority="394" operator="greaterThan">
      <formula>$G$70</formula>
    </cfRule>
  </conditionalFormatting>
  <conditionalFormatting sqref="AV73">
    <cfRule type="cellIs" dxfId="14513" priority="393" operator="greaterThan">
      <formula>$G$73</formula>
    </cfRule>
  </conditionalFormatting>
  <conditionalFormatting sqref="AV75">
    <cfRule type="cellIs" dxfId="14512" priority="392" operator="greaterThan">
      <formula>$F$75</formula>
    </cfRule>
  </conditionalFormatting>
  <conditionalFormatting sqref="AV76">
    <cfRule type="cellIs" dxfId="14511" priority="391" operator="greaterThan">
      <formula>$F$76</formula>
    </cfRule>
  </conditionalFormatting>
  <conditionalFormatting sqref="AV78">
    <cfRule type="cellIs" dxfId="14510" priority="390" operator="greaterThan">
      <formula>$G$78</formula>
    </cfRule>
  </conditionalFormatting>
  <conditionalFormatting sqref="AV80">
    <cfRule type="cellIs" dxfId="14509" priority="389" operator="greaterThan">
      <formula>$F$80</formula>
    </cfRule>
  </conditionalFormatting>
  <conditionalFormatting sqref="AV82">
    <cfRule type="cellIs" dxfId="14508" priority="388" operator="greaterThan">
      <formula>$F$82</formula>
    </cfRule>
  </conditionalFormatting>
  <conditionalFormatting sqref="AV81">
    <cfRule type="cellIs" dxfId="14507" priority="386" operator="greaterThan">
      <formula>$G$81</formula>
    </cfRule>
    <cfRule type="cellIs" dxfId="14506" priority="387" operator="greaterThan">
      <formula>$F$81</formula>
    </cfRule>
  </conditionalFormatting>
  <conditionalFormatting sqref="AV84">
    <cfRule type="cellIs" dxfId="14505" priority="385" operator="greaterThan">
      <formula>$G$84</formula>
    </cfRule>
  </conditionalFormatting>
  <conditionalFormatting sqref="AV86">
    <cfRule type="cellIs" dxfId="14504" priority="383" operator="greaterThan">
      <formula>$G$86</formula>
    </cfRule>
    <cfRule type="cellIs" dxfId="14503" priority="384" operator="greaterThan">
      <formula>$F$86</formula>
    </cfRule>
  </conditionalFormatting>
  <conditionalFormatting sqref="AV89">
    <cfRule type="cellIs" dxfId="14502" priority="381" operator="greaterThan">
      <formula>$G$89</formula>
    </cfRule>
    <cfRule type="cellIs" dxfId="14501" priority="382" operator="greaterThan">
      <formula>$F$89</formula>
    </cfRule>
  </conditionalFormatting>
  <conditionalFormatting sqref="AV53">
    <cfRule type="cellIs" dxfId="14500" priority="403" operator="greaterThan">
      <formula>$G$53</formula>
    </cfRule>
  </conditionalFormatting>
  <conditionalFormatting sqref="AQ27">
    <cfRule type="cellIs" dxfId="14499" priority="378" operator="greaterThan">
      <formula>$E$27</formula>
    </cfRule>
    <cfRule type="cellIs" dxfId="14498" priority="379" operator="greaterThan">
      <formula>$G$27</formula>
    </cfRule>
  </conditionalFormatting>
  <conditionalFormatting sqref="AQ28">
    <cfRule type="cellIs" dxfId="14497" priority="376" operator="greaterThan">
      <formula>$E$28</formula>
    </cfRule>
    <cfRule type="cellIs" dxfId="14496" priority="377" operator="greaterThan">
      <formula>$G$28</formula>
    </cfRule>
  </conditionalFormatting>
  <conditionalFormatting sqref="AQ30">
    <cfRule type="cellIs" dxfId="14495" priority="374" operator="greaterThan">
      <formula>$E$30</formula>
    </cfRule>
    <cfRule type="cellIs" dxfId="14494" priority="375" operator="greaterThan">
      <formula>$G$30</formula>
    </cfRule>
  </conditionalFormatting>
  <conditionalFormatting sqref="AQ31">
    <cfRule type="cellIs" dxfId="14493" priority="373" operator="greaterThan">
      <formula>$E$31</formula>
    </cfRule>
  </conditionalFormatting>
  <conditionalFormatting sqref="AQ32">
    <cfRule type="cellIs" dxfId="14492" priority="371" operator="greaterThan">
      <formula>$E$32</formula>
    </cfRule>
    <cfRule type="cellIs" dxfId="14491" priority="372" operator="greaterThan">
      <formula>$G$32</formula>
    </cfRule>
  </conditionalFormatting>
  <conditionalFormatting sqref="AQ33">
    <cfRule type="cellIs" dxfId="14490" priority="369" operator="greaterThan">
      <formula>$E$33</formula>
    </cfRule>
    <cfRule type="cellIs" dxfId="14489" priority="370" operator="greaterThan">
      <formula>$G$33</formula>
    </cfRule>
  </conditionalFormatting>
  <conditionalFormatting sqref="AQ34">
    <cfRule type="cellIs" dxfId="14488" priority="366" operator="greaterThan">
      <formula>$E$34</formula>
    </cfRule>
    <cfRule type="cellIs" dxfId="14487" priority="367" operator="greaterThan">
      <formula>$G$34</formula>
    </cfRule>
    <cfRule type="cellIs" dxfId="14486" priority="368" operator="greaterThan">
      <formula>$F$34</formula>
    </cfRule>
  </conditionalFormatting>
  <conditionalFormatting sqref="AQ35">
    <cfRule type="cellIs" dxfId="14485" priority="364" operator="greaterThan">
      <formula>$E$35</formula>
    </cfRule>
    <cfRule type="cellIs" dxfId="14484" priority="365" operator="greaterThan">
      <formula>$G$35</formula>
    </cfRule>
  </conditionalFormatting>
  <conditionalFormatting sqref="AQ36">
    <cfRule type="cellIs" dxfId="14483" priority="362" operator="greaterThan">
      <formula>$E$36</formula>
    </cfRule>
    <cfRule type="cellIs" dxfId="14482" priority="363" operator="greaterThan">
      <formula>$G$36</formula>
    </cfRule>
  </conditionalFormatting>
  <conditionalFormatting sqref="AQ37">
    <cfRule type="cellIs" dxfId="14481" priority="361" operator="greaterThan">
      <formula>$E$37</formula>
    </cfRule>
  </conditionalFormatting>
  <conditionalFormatting sqref="AQ38">
    <cfRule type="cellIs" dxfId="14480" priority="359" operator="greaterThan">
      <formula>$E$38</formula>
    </cfRule>
    <cfRule type="cellIs" dxfId="14479" priority="360" operator="greaterThan">
      <formula>$G$38</formula>
    </cfRule>
  </conditionalFormatting>
  <conditionalFormatting sqref="AQ39">
    <cfRule type="cellIs" dxfId="14478" priority="357" operator="greaterThan">
      <formula>$E$39</formula>
    </cfRule>
    <cfRule type="cellIs" dxfId="14477" priority="358" operator="greaterThan">
      <formula>$G$39</formula>
    </cfRule>
  </conditionalFormatting>
  <conditionalFormatting sqref="AQ40">
    <cfRule type="cellIs" dxfId="14476" priority="355" operator="greaterThan">
      <formula>$E$40</formula>
    </cfRule>
    <cfRule type="cellIs" dxfId="14475" priority="356" operator="greaterThan">
      <formula>$G$40</formula>
    </cfRule>
  </conditionalFormatting>
  <conditionalFormatting sqref="AQ41">
    <cfRule type="cellIs" dxfId="14474" priority="353" operator="greaterThan">
      <formula>$E$41</formula>
    </cfRule>
    <cfRule type="cellIs" dxfId="14473" priority="354" operator="greaterThan">
      <formula>$G$41</formula>
    </cfRule>
  </conditionalFormatting>
  <conditionalFormatting sqref="AQ37">
    <cfRule type="cellIs" dxfId="14472" priority="352" operator="greaterThan">
      <formula>$G$37</formula>
    </cfRule>
  </conditionalFormatting>
  <conditionalFormatting sqref="AQ72">
    <cfRule type="cellIs" dxfId="14471" priority="351" operator="greaterThan">
      <formula>$F$72</formula>
    </cfRule>
  </conditionalFormatting>
  <conditionalFormatting sqref="AQ55">
    <cfRule type="cellIs" dxfId="14470" priority="350" operator="greaterThan">
      <formula>$G$55</formula>
    </cfRule>
  </conditionalFormatting>
  <conditionalFormatting sqref="AQ60">
    <cfRule type="cellIs" dxfId="14469" priority="349" operator="greaterThan">
      <formula>$G$60</formula>
    </cfRule>
  </conditionalFormatting>
  <conditionalFormatting sqref="AQ63">
    <cfRule type="cellIs" dxfId="14468" priority="348" operator="greaterThan">
      <formula>$G$63</formula>
    </cfRule>
  </conditionalFormatting>
  <conditionalFormatting sqref="AQ66">
    <cfRule type="cellIs" dxfId="14467" priority="346" operator="greaterThan">
      <formula>$G$66</formula>
    </cfRule>
    <cfRule type="cellIs" dxfId="14466" priority="347" operator="greaterThan">
      <formula>$F$66</formula>
    </cfRule>
  </conditionalFormatting>
  <conditionalFormatting sqref="AQ53">
    <cfRule type="cellIs" dxfId="14465" priority="345" operator="greaterThan">
      <formula>$F$53</formula>
    </cfRule>
  </conditionalFormatting>
  <conditionalFormatting sqref="AQ52">
    <cfRule type="cellIs" dxfId="14464" priority="343" operator="greaterThan">
      <formula>$F$52</formula>
    </cfRule>
  </conditionalFormatting>
  <conditionalFormatting sqref="AQ61">
    <cfRule type="cellIs" dxfId="14463" priority="340" operator="greaterThan">
      <formula>$F$61</formula>
    </cfRule>
  </conditionalFormatting>
  <conditionalFormatting sqref="AQ62">
    <cfRule type="cellIs" dxfId="14462" priority="338" operator="greaterThan">
      <formula>$G$62</formula>
    </cfRule>
  </conditionalFormatting>
  <conditionalFormatting sqref="AQ54">
    <cfRule type="cellIs" dxfId="14461" priority="341" operator="greaterThan">
      <formula>$G$54</formula>
    </cfRule>
    <cfRule type="cellIs" dxfId="14460" priority="342" operator="greaterThan">
      <formula>$F$54</formula>
    </cfRule>
  </conditionalFormatting>
  <conditionalFormatting sqref="AQ61">
    <cfRule type="cellIs" dxfId="14459" priority="339" operator="greaterThan">
      <formula>$G$61</formula>
    </cfRule>
  </conditionalFormatting>
  <conditionalFormatting sqref="AQ67">
    <cfRule type="cellIs" dxfId="14458" priority="337" operator="greaterThan">
      <formula>$F$67</formula>
    </cfRule>
  </conditionalFormatting>
  <conditionalFormatting sqref="AQ68">
    <cfRule type="cellIs" dxfId="14457" priority="336" operator="greaterThan">
      <formula>$G$68</formula>
    </cfRule>
  </conditionalFormatting>
  <conditionalFormatting sqref="AQ70">
    <cfRule type="cellIs" dxfId="14456" priority="335" operator="greaterThan">
      <formula>$G$70</formula>
    </cfRule>
  </conditionalFormatting>
  <conditionalFormatting sqref="AQ73">
    <cfRule type="cellIs" dxfId="14455" priority="334" operator="greaterThan">
      <formula>$G$73</formula>
    </cfRule>
  </conditionalFormatting>
  <conditionalFormatting sqref="AQ75">
    <cfRule type="cellIs" dxfId="14454" priority="333" operator="greaterThan">
      <formula>$F$75</formula>
    </cfRule>
  </conditionalFormatting>
  <conditionalFormatting sqref="AQ76">
    <cfRule type="cellIs" dxfId="14453" priority="332" operator="greaterThan">
      <formula>$F$76</formula>
    </cfRule>
  </conditionalFormatting>
  <conditionalFormatting sqref="AQ78">
    <cfRule type="cellIs" dxfId="14452" priority="331" operator="greaterThan">
      <formula>$G$78</formula>
    </cfRule>
  </conditionalFormatting>
  <conditionalFormatting sqref="AQ80">
    <cfRule type="cellIs" dxfId="14451" priority="330" operator="greaterThan">
      <formula>$F$80</formula>
    </cfRule>
  </conditionalFormatting>
  <conditionalFormatting sqref="AQ82">
    <cfRule type="cellIs" dxfId="14450" priority="329" operator="greaterThan">
      <formula>$F$82</formula>
    </cfRule>
  </conditionalFormatting>
  <conditionalFormatting sqref="AQ81">
    <cfRule type="cellIs" dxfId="14449" priority="327" operator="greaterThan">
      <formula>$G$81</formula>
    </cfRule>
    <cfRule type="cellIs" dxfId="14448" priority="328" operator="greaterThan">
      <formula>$F$81</formula>
    </cfRule>
  </conditionalFormatting>
  <conditionalFormatting sqref="AQ84">
    <cfRule type="cellIs" dxfId="14447" priority="326" operator="greaterThan">
      <formula>$G$84</formula>
    </cfRule>
  </conditionalFormatting>
  <conditionalFormatting sqref="AQ86">
    <cfRule type="cellIs" dxfId="14446" priority="324" operator="greaterThan">
      <formula>$G$86</formula>
    </cfRule>
    <cfRule type="cellIs" dxfId="14445" priority="325" operator="greaterThan">
      <formula>$F$86</formula>
    </cfRule>
  </conditionalFormatting>
  <conditionalFormatting sqref="AQ89">
    <cfRule type="cellIs" dxfId="14444" priority="322" operator="greaterThan">
      <formula>$G$89</formula>
    </cfRule>
    <cfRule type="cellIs" dxfId="14443" priority="323" operator="greaterThan">
      <formula>$F$89</formula>
    </cfRule>
  </conditionalFormatting>
  <conditionalFormatting sqref="AQ53">
    <cfRule type="cellIs" dxfId="14442" priority="344" operator="greaterThan">
      <formula>$G$53</formula>
    </cfRule>
  </conditionalFormatting>
  <conditionalFormatting sqref="AB48">
    <cfRule type="cellIs" dxfId="14441" priority="293" operator="greaterThan">
      <formula>$F$48</formula>
    </cfRule>
  </conditionalFormatting>
  <conditionalFormatting sqref="AB72">
    <cfRule type="cellIs" dxfId="14440" priority="321" operator="greaterThan">
      <formula>$F$72</formula>
    </cfRule>
  </conditionalFormatting>
  <conditionalFormatting sqref="AB55">
    <cfRule type="cellIs" dxfId="14439" priority="320" operator="greaterThan">
      <formula>$G$55</formula>
    </cfRule>
  </conditionalFormatting>
  <conditionalFormatting sqref="AB60">
    <cfRule type="cellIs" dxfId="14438" priority="319" operator="greaterThan">
      <formula>$G$60</formula>
    </cfRule>
  </conditionalFormatting>
  <conditionalFormatting sqref="AB63">
    <cfRule type="cellIs" dxfId="14437" priority="318" operator="greaterThan">
      <formula>$G$63</formula>
    </cfRule>
  </conditionalFormatting>
  <conditionalFormatting sqref="AB66">
    <cfRule type="cellIs" dxfId="14436" priority="316" operator="greaterThan">
      <formula>$G$66</formula>
    </cfRule>
    <cfRule type="cellIs" dxfId="14435" priority="317" operator="greaterThan">
      <formula>$F$66</formula>
    </cfRule>
  </conditionalFormatting>
  <conditionalFormatting sqref="AB53">
    <cfRule type="cellIs" dxfId="14434" priority="315" operator="greaterThan">
      <formula>$F$53</formula>
    </cfRule>
  </conditionalFormatting>
  <conditionalFormatting sqref="AB52">
    <cfRule type="cellIs" dxfId="14433" priority="313" operator="greaterThan">
      <formula>$F$52</formula>
    </cfRule>
  </conditionalFormatting>
  <conditionalFormatting sqref="AB61">
    <cfRule type="cellIs" dxfId="14432" priority="310" operator="greaterThan">
      <formula>$F$61</formula>
    </cfRule>
  </conditionalFormatting>
  <conditionalFormatting sqref="AB62">
    <cfRule type="cellIs" dxfId="14431" priority="308" operator="greaterThan">
      <formula>$G$62</formula>
    </cfRule>
  </conditionalFormatting>
  <conditionalFormatting sqref="AB54">
    <cfRule type="cellIs" dxfId="14430" priority="311" operator="greaterThan">
      <formula>$G$54</formula>
    </cfRule>
    <cfRule type="cellIs" dxfId="14429" priority="312" operator="greaterThan">
      <formula>$F$54</formula>
    </cfRule>
  </conditionalFormatting>
  <conditionalFormatting sqref="AB61">
    <cfRule type="cellIs" dxfId="14428" priority="309" operator="greaterThan">
      <formula>$G$61</formula>
    </cfRule>
  </conditionalFormatting>
  <conditionalFormatting sqref="AB67">
    <cfRule type="cellIs" dxfId="14427" priority="307" operator="greaterThan">
      <formula>$F$67</formula>
    </cfRule>
  </conditionalFormatting>
  <conditionalFormatting sqref="AB68">
    <cfRule type="cellIs" dxfId="14426" priority="306" operator="greaterThan">
      <formula>$G$68</formula>
    </cfRule>
  </conditionalFormatting>
  <conditionalFormatting sqref="AB70">
    <cfRule type="cellIs" dxfId="14425" priority="305" operator="greaterThan">
      <formula>$G$70</formula>
    </cfRule>
  </conditionalFormatting>
  <conditionalFormatting sqref="AB73">
    <cfRule type="cellIs" dxfId="14424" priority="304" operator="greaterThan">
      <formula>$G$73</formula>
    </cfRule>
  </conditionalFormatting>
  <conditionalFormatting sqref="AB75">
    <cfRule type="cellIs" dxfId="14423" priority="303" operator="greaterThan">
      <formula>$F$75</formula>
    </cfRule>
  </conditionalFormatting>
  <conditionalFormatting sqref="AB76">
    <cfRule type="cellIs" dxfId="14422" priority="302" operator="greaterThan">
      <formula>$F$76</formula>
    </cfRule>
  </conditionalFormatting>
  <conditionalFormatting sqref="AB78">
    <cfRule type="cellIs" dxfId="14421" priority="301" operator="greaterThan">
      <formula>$G$78</formula>
    </cfRule>
  </conditionalFormatting>
  <conditionalFormatting sqref="AB80">
    <cfRule type="cellIs" dxfId="14420" priority="300" operator="greaterThan">
      <formula>$F$80</formula>
    </cfRule>
  </conditionalFormatting>
  <conditionalFormatting sqref="AB82">
    <cfRule type="cellIs" dxfId="14419" priority="299" operator="greaterThan">
      <formula>$F$82</formula>
    </cfRule>
  </conditionalFormatting>
  <conditionalFormatting sqref="AB81">
    <cfRule type="cellIs" dxfId="14418" priority="297" operator="greaterThan">
      <formula>$G$81</formula>
    </cfRule>
    <cfRule type="cellIs" dxfId="14417" priority="298" operator="greaterThan">
      <formula>$F$81</formula>
    </cfRule>
  </conditionalFormatting>
  <conditionalFormatting sqref="AB84">
    <cfRule type="cellIs" dxfId="14416" priority="296" operator="greaterThan">
      <formula>$G$84</formula>
    </cfRule>
  </conditionalFormatting>
  <conditionalFormatting sqref="AB86">
    <cfRule type="cellIs" dxfId="14415" priority="294" operator="greaterThan">
      <formula>$G$86</formula>
    </cfRule>
    <cfRule type="cellIs" dxfId="14414" priority="295" operator="greaterThan">
      <formula>$F$86</formula>
    </cfRule>
  </conditionalFormatting>
  <conditionalFormatting sqref="AB53">
    <cfRule type="cellIs" dxfId="14413" priority="314" operator="greaterThan">
      <formula>$G$53</formula>
    </cfRule>
  </conditionalFormatting>
  <conditionalFormatting sqref="AL48">
    <cfRule type="cellIs" dxfId="14412" priority="262" operator="greaterThan">
      <formula>$F$48</formula>
    </cfRule>
  </conditionalFormatting>
  <conditionalFormatting sqref="AL72">
    <cfRule type="cellIs" dxfId="14411" priority="292" operator="greaterThan">
      <formula>$F$72</formula>
    </cfRule>
  </conditionalFormatting>
  <conditionalFormatting sqref="AL55">
    <cfRule type="cellIs" dxfId="14410" priority="291" operator="greaterThan">
      <formula>$G$55</formula>
    </cfRule>
  </conditionalFormatting>
  <conditionalFormatting sqref="AL60">
    <cfRule type="cellIs" dxfId="14409" priority="290" operator="greaterThan">
      <formula>$G$60</formula>
    </cfRule>
  </conditionalFormatting>
  <conditionalFormatting sqref="AL63">
    <cfRule type="cellIs" dxfId="14408" priority="289" operator="greaterThan">
      <formula>$G$63</formula>
    </cfRule>
  </conditionalFormatting>
  <conditionalFormatting sqref="AL66">
    <cfRule type="cellIs" dxfId="14407" priority="287" operator="greaterThan">
      <formula>$G$66</formula>
    </cfRule>
    <cfRule type="cellIs" dxfId="14406" priority="288" operator="greaterThan">
      <formula>$F$66</formula>
    </cfRule>
  </conditionalFormatting>
  <conditionalFormatting sqref="AL53">
    <cfRule type="cellIs" dxfId="14405" priority="286" operator="greaterThan">
      <formula>$F$53</formula>
    </cfRule>
  </conditionalFormatting>
  <conditionalFormatting sqref="AL52">
    <cfRule type="cellIs" dxfId="14404" priority="284" operator="greaterThan">
      <formula>$F$52</formula>
    </cfRule>
  </conditionalFormatting>
  <conditionalFormatting sqref="AL61">
    <cfRule type="cellIs" dxfId="14403" priority="281" operator="greaterThan">
      <formula>$F$61</formula>
    </cfRule>
  </conditionalFormatting>
  <conditionalFormatting sqref="AL62">
    <cfRule type="cellIs" dxfId="14402" priority="279" operator="greaterThan">
      <formula>$G$62</formula>
    </cfRule>
  </conditionalFormatting>
  <conditionalFormatting sqref="AL54">
    <cfRule type="cellIs" dxfId="14401" priority="282" operator="greaterThan">
      <formula>$G$54</formula>
    </cfRule>
    <cfRule type="cellIs" dxfId="14400" priority="283" operator="greaterThan">
      <formula>$F$54</formula>
    </cfRule>
  </conditionalFormatting>
  <conditionalFormatting sqref="AL61">
    <cfRule type="cellIs" dxfId="14399" priority="280" operator="greaterThan">
      <formula>$G$61</formula>
    </cfRule>
  </conditionalFormatting>
  <conditionalFormatting sqref="AL67">
    <cfRule type="cellIs" dxfId="14398" priority="278" operator="greaterThan">
      <formula>$F$67</formula>
    </cfRule>
  </conditionalFormatting>
  <conditionalFormatting sqref="AL68">
    <cfRule type="cellIs" dxfId="14397" priority="277" operator="greaterThan">
      <formula>$G$68</formula>
    </cfRule>
  </conditionalFormatting>
  <conditionalFormatting sqref="AL70">
    <cfRule type="cellIs" dxfId="14396" priority="276" operator="greaterThan">
      <formula>$G$70</formula>
    </cfRule>
  </conditionalFormatting>
  <conditionalFormatting sqref="AL73">
    <cfRule type="cellIs" dxfId="14395" priority="275" operator="greaterThan">
      <formula>$G$73</formula>
    </cfRule>
  </conditionalFormatting>
  <conditionalFormatting sqref="AL75">
    <cfRule type="cellIs" dxfId="14394" priority="274" operator="greaterThan">
      <formula>$F$75</formula>
    </cfRule>
  </conditionalFormatting>
  <conditionalFormatting sqref="AL76">
    <cfRule type="cellIs" dxfId="14393" priority="273" operator="greaterThan">
      <formula>$F$76</formula>
    </cfRule>
  </conditionalFormatting>
  <conditionalFormatting sqref="AL78">
    <cfRule type="cellIs" dxfId="14392" priority="272" operator="greaterThan">
      <formula>$G$78</formula>
    </cfRule>
  </conditionalFormatting>
  <conditionalFormatting sqref="AL80">
    <cfRule type="cellIs" dxfId="14391" priority="271" operator="greaterThan">
      <formula>$F$80</formula>
    </cfRule>
  </conditionalFormatting>
  <conditionalFormatting sqref="AL82">
    <cfRule type="cellIs" dxfId="14390" priority="270" operator="greaterThan">
      <formula>$F$82</formula>
    </cfRule>
  </conditionalFormatting>
  <conditionalFormatting sqref="AL81">
    <cfRule type="cellIs" dxfId="14389" priority="268" operator="greaterThan">
      <formula>$G$81</formula>
    </cfRule>
    <cfRule type="cellIs" dxfId="14388" priority="269" operator="greaterThan">
      <formula>$F$81</formula>
    </cfRule>
  </conditionalFormatting>
  <conditionalFormatting sqref="AL84">
    <cfRule type="cellIs" dxfId="14387" priority="267" operator="greaterThan">
      <formula>$G$84</formula>
    </cfRule>
  </conditionalFormatting>
  <conditionalFormatting sqref="AL86">
    <cfRule type="cellIs" dxfId="14386" priority="265" operator="greaterThan">
      <formula>$G$86</formula>
    </cfRule>
    <cfRule type="cellIs" dxfId="14385" priority="266" operator="greaterThan">
      <formula>$F$86</formula>
    </cfRule>
  </conditionalFormatting>
  <conditionalFormatting sqref="AL89">
    <cfRule type="cellIs" dxfId="14384" priority="263" operator="greaterThan">
      <formula>$G$89</formula>
    </cfRule>
    <cfRule type="cellIs" dxfId="14383" priority="264" operator="greaterThan">
      <formula>$F$89</formula>
    </cfRule>
  </conditionalFormatting>
  <conditionalFormatting sqref="AL53">
    <cfRule type="cellIs" dxfId="14382" priority="285" operator="greaterThan">
      <formula>$G$53</formula>
    </cfRule>
  </conditionalFormatting>
  <conditionalFormatting sqref="AG48">
    <cfRule type="cellIs" dxfId="14381" priority="231" operator="greaterThan">
      <formula>$F$48</formula>
    </cfRule>
  </conditionalFormatting>
  <conditionalFormatting sqref="AG72">
    <cfRule type="cellIs" dxfId="14380" priority="261" operator="greaterThan">
      <formula>$F$72</formula>
    </cfRule>
  </conditionalFormatting>
  <conditionalFormatting sqref="AG55">
    <cfRule type="cellIs" dxfId="14379" priority="260" operator="greaterThan">
      <formula>$G$55</formula>
    </cfRule>
  </conditionalFormatting>
  <conditionalFormatting sqref="AG60">
    <cfRule type="cellIs" dxfId="14378" priority="259" operator="greaterThan">
      <formula>$G$60</formula>
    </cfRule>
  </conditionalFormatting>
  <conditionalFormatting sqref="AG63">
    <cfRule type="cellIs" dxfId="14377" priority="258" operator="greaterThan">
      <formula>$G$63</formula>
    </cfRule>
  </conditionalFormatting>
  <conditionalFormatting sqref="AG66">
    <cfRule type="cellIs" dxfId="14376" priority="256" operator="greaterThan">
      <formula>$G$66</formula>
    </cfRule>
    <cfRule type="cellIs" dxfId="14375" priority="257" operator="greaterThan">
      <formula>$F$66</formula>
    </cfRule>
  </conditionalFormatting>
  <conditionalFormatting sqref="AG53">
    <cfRule type="cellIs" dxfId="14374" priority="255" operator="greaterThan">
      <formula>$F$53</formula>
    </cfRule>
  </conditionalFormatting>
  <conditionalFormatting sqref="AG52">
    <cfRule type="cellIs" dxfId="14373" priority="253" operator="greaterThan">
      <formula>$F$52</formula>
    </cfRule>
  </conditionalFormatting>
  <conditionalFormatting sqref="AG61">
    <cfRule type="cellIs" dxfId="14372" priority="250" operator="greaterThan">
      <formula>$F$61</formula>
    </cfRule>
  </conditionalFormatting>
  <conditionalFormatting sqref="AG62">
    <cfRule type="cellIs" dxfId="14371" priority="248" operator="greaterThan">
      <formula>$G$62</formula>
    </cfRule>
  </conditionalFormatting>
  <conditionalFormatting sqref="AG54">
    <cfRule type="cellIs" dxfId="14370" priority="251" operator="greaterThan">
      <formula>$G$54</formula>
    </cfRule>
    <cfRule type="cellIs" dxfId="14369" priority="252" operator="greaterThan">
      <formula>$F$54</formula>
    </cfRule>
  </conditionalFormatting>
  <conditionalFormatting sqref="AG61">
    <cfRule type="cellIs" dxfId="14368" priority="249" operator="greaterThan">
      <formula>$G$61</formula>
    </cfRule>
  </conditionalFormatting>
  <conditionalFormatting sqref="AG67">
    <cfRule type="cellIs" dxfId="14367" priority="247" operator="greaterThan">
      <formula>$F$67</formula>
    </cfRule>
  </conditionalFormatting>
  <conditionalFormatting sqref="AG68">
    <cfRule type="cellIs" dxfId="14366" priority="246" operator="greaterThan">
      <formula>$G$68</formula>
    </cfRule>
  </conditionalFormatting>
  <conditionalFormatting sqref="AG70">
    <cfRule type="cellIs" dxfId="14365" priority="245" operator="greaterThan">
      <formula>$G$70</formula>
    </cfRule>
  </conditionalFormatting>
  <conditionalFormatting sqref="AG73">
    <cfRule type="cellIs" dxfId="14364" priority="244" operator="greaterThan">
      <formula>$G$73</formula>
    </cfRule>
  </conditionalFormatting>
  <conditionalFormatting sqref="AG75">
    <cfRule type="cellIs" dxfId="14363" priority="243" operator="greaterThan">
      <formula>$F$75</formula>
    </cfRule>
  </conditionalFormatting>
  <conditionalFormatting sqref="AG76">
    <cfRule type="cellIs" dxfId="14362" priority="242" operator="greaterThan">
      <formula>$F$76</formula>
    </cfRule>
  </conditionalFormatting>
  <conditionalFormatting sqref="AG78">
    <cfRule type="cellIs" dxfId="14361" priority="241" operator="greaterThan">
      <formula>$G$78</formula>
    </cfRule>
  </conditionalFormatting>
  <conditionalFormatting sqref="AG80">
    <cfRule type="cellIs" dxfId="14360" priority="240" operator="greaterThan">
      <formula>$F$80</formula>
    </cfRule>
  </conditionalFormatting>
  <conditionalFormatting sqref="AG82">
    <cfRule type="cellIs" dxfId="14359" priority="239" operator="greaterThan">
      <formula>$F$82</formula>
    </cfRule>
  </conditionalFormatting>
  <conditionalFormatting sqref="AG81">
    <cfRule type="cellIs" dxfId="14358" priority="237" operator="greaterThan">
      <formula>$G$81</formula>
    </cfRule>
    <cfRule type="cellIs" dxfId="14357" priority="238" operator="greaterThan">
      <formula>$F$81</formula>
    </cfRule>
  </conditionalFormatting>
  <conditionalFormatting sqref="AG84">
    <cfRule type="cellIs" dxfId="14356" priority="236" operator="greaterThan">
      <formula>$G$84</formula>
    </cfRule>
  </conditionalFormatting>
  <conditionalFormatting sqref="AG86">
    <cfRule type="cellIs" dxfId="14355" priority="234" operator="greaterThan">
      <formula>$G$86</formula>
    </cfRule>
    <cfRule type="cellIs" dxfId="14354" priority="235" operator="greaterThan">
      <formula>$F$86</formula>
    </cfRule>
  </conditionalFormatting>
  <conditionalFormatting sqref="AG89">
    <cfRule type="cellIs" dxfId="14353" priority="232" operator="greaterThan">
      <formula>$G$89</formula>
    </cfRule>
    <cfRule type="cellIs" dxfId="14352" priority="233" operator="greaterThan">
      <formula>$F$89</formula>
    </cfRule>
  </conditionalFormatting>
  <conditionalFormatting sqref="AG53">
    <cfRule type="cellIs" dxfId="14351" priority="254" operator="greaterThan">
      <formula>$G$53</formula>
    </cfRule>
  </conditionalFormatting>
  <conditionalFormatting sqref="M48">
    <cfRule type="cellIs" dxfId="14350" priority="200" operator="greaterThan">
      <formula>$F$48</formula>
    </cfRule>
  </conditionalFormatting>
  <conditionalFormatting sqref="M72">
    <cfRule type="cellIs" dxfId="14349" priority="230" operator="greaterThan">
      <formula>$F$72</formula>
    </cfRule>
  </conditionalFormatting>
  <conditionalFormatting sqref="M55">
    <cfRule type="cellIs" dxfId="14348" priority="229" operator="greaterThan">
      <formula>$G$55</formula>
    </cfRule>
  </conditionalFormatting>
  <conditionalFormatting sqref="M60">
    <cfRule type="cellIs" dxfId="14347" priority="228" operator="greaterThan">
      <formula>$G$60</formula>
    </cfRule>
  </conditionalFormatting>
  <conditionalFormatting sqref="M63">
    <cfRule type="cellIs" dxfId="14346" priority="227" operator="greaterThan">
      <formula>$G$63</formula>
    </cfRule>
  </conditionalFormatting>
  <conditionalFormatting sqref="M66">
    <cfRule type="cellIs" dxfId="14345" priority="225" operator="greaterThan">
      <formula>$G$66</formula>
    </cfRule>
    <cfRule type="cellIs" dxfId="14344" priority="226" operator="greaterThan">
      <formula>$F$66</formula>
    </cfRule>
  </conditionalFormatting>
  <conditionalFormatting sqref="M53">
    <cfRule type="cellIs" dxfId="14343" priority="224" operator="greaterThan">
      <formula>$F$53</formula>
    </cfRule>
  </conditionalFormatting>
  <conditionalFormatting sqref="M52">
    <cfRule type="cellIs" dxfId="14342" priority="222" operator="greaterThan">
      <formula>$F$52</formula>
    </cfRule>
  </conditionalFormatting>
  <conditionalFormatting sqref="M61">
    <cfRule type="cellIs" dxfId="14341" priority="219" operator="greaterThan">
      <formula>$F$61</formula>
    </cfRule>
  </conditionalFormatting>
  <conditionalFormatting sqref="M62">
    <cfRule type="cellIs" dxfId="14340" priority="217" operator="greaterThan">
      <formula>$G$62</formula>
    </cfRule>
  </conditionalFormatting>
  <conditionalFormatting sqref="M54">
    <cfRule type="cellIs" dxfId="14339" priority="220" operator="greaterThan">
      <formula>$G$54</formula>
    </cfRule>
    <cfRule type="cellIs" dxfId="14338" priority="221" operator="greaterThan">
      <formula>$F$54</formula>
    </cfRule>
  </conditionalFormatting>
  <conditionalFormatting sqref="M61">
    <cfRule type="cellIs" dxfId="14337" priority="218" operator="greaterThan">
      <formula>$G$61</formula>
    </cfRule>
  </conditionalFormatting>
  <conditionalFormatting sqref="M67">
    <cfRule type="cellIs" dxfId="14336" priority="216" operator="greaterThan">
      <formula>$F$67</formula>
    </cfRule>
  </conditionalFormatting>
  <conditionalFormatting sqref="M68">
    <cfRule type="cellIs" dxfId="14335" priority="215" operator="greaterThan">
      <formula>$G$68</formula>
    </cfRule>
  </conditionalFormatting>
  <conditionalFormatting sqref="M70">
    <cfRule type="cellIs" dxfId="14334" priority="214" operator="greaterThan">
      <formula>$G$70</formula>
    </cfRule>
  </conditionalFormatting>
  <conditionalFormatting sqref="M73">
    <cfRule type="cellIs" dxfId="14333" priority="213" operator="greaterThan">
      <formula>$G$73</formula>
    </cfRule>
  </conditionalFormatting>
  <conditionalFormatting sqref="M75">
    <cfRule type="cellIs" dxfId="14332" priority="212" operator="greaterThan">
      <formula>$F$75</formula>
    </cfRule>
  </conditionalFormatting>
  <conditionalFormatting sqref="M76">
    <cfRule type="cellIs" dxfId="14331" priority="211" operator="greaterThan">
      <formula>$F$76</formula>
    </cfRule>
  </conditionalFormatting>
  <conditionalFormatting sqref="M78">
    <cfRule type="cellIs" dxfId="14330" priority="210" operator="greaterThan">
      <formula>$G$78</formula>
    </cfRule>
  </conditionalFormatting>
  <conditionalFormatting sqref="M80">
    <cfRule type="cellIs" dxfId="14329" priority="209" operator="greaterThan">
      <formula>$F$80</formula>
    </cfRule>
  </conditionalFormatting>
  <conditionalFormatting sqref="M82">
    <cfRule type="cellIs" dxfId="14328" priority="208" operator="greaterThan">
      <formula>$F$82</formula>
    </cfRule>
  </conditionalFormatting>
  <conditionalFormatting sqref="M81">
    <cfRule type="cellIs" dxfId="14327" priority="206" operator="greaterThan">
      <formula>$G$81</formula>
    </cfRule>
    <cfRule type="cellIs" dxfId="14326" priority="207" operator="greaterThan">
      <formula>$F$81</formula>
    </cfRule>
  </conditionalFormatting>
  <conditionalFormatting sqref="M84">
    <cfRule type="cellIs" dxfId="14325" priority="205" operator="greaterThan">
      <formula>$G$84</formula>
    </cfRule>
  </conditionalFormatting>
  <conditionalFormatting sqref="M86">
    <cfRule type="cellIs" dxfId="14324" priority="203" operator="greaterThan">
      <formula>$G$86</formula>
    </cfRule>
    <cfRule type="cellIs" dxfId="14323" priority="204" operator="greaterThan">
      <formula>$F$86</formula>
    </cfRule>
  </conditionalFormatting>
  <conditionalFormatting sqref="M89">
    <cfRule type="cellIs" dxfId="14322" priority="201" operator="greaterThan">
      <formula>$G$89</formula>
    </cfRule>
    <cfRule type="cellIs" dxfId="14321" priority="202" operator="greaterThan">
      <formula>$F$89</formula>
    </cfRule>
  </conditionalFormatting>
  <conditionalFormatting sqref="M53">
    <cfRule type="cellIs" dxfId="14320" priority="223" operator="greaterThan">
      <formula>$G$53</formula>
    </cfRule>
  </conditionalFormatting>
  <conditionalFormatting sqref="H48">
    <cfRule type="cellIs" dxfId="14319" priority="169" operator="greaterThan">
      <formula>$F$48</formula>
    </cfRule>
  </conditionalFormatting>
  <conditionalFormatting sqref="H72">
    <cfRule type="cellIs" dxfId="14318" priority="199" operator="greaterThan">
      <formula>$F$72</formula>
    </cfRule>
  </conditionalFormatting>
  <conditionalFormatting sqref="H55">
    <cfRule type="cellIs" dxfId="14317" priority="198" operator="greaterThan">
      <formula>$G$55</formula>
    </cfRule>
  </conditionalFormatting>
  <conditionalFormatting sqref="H60">
    <cfRule type="cellIs" dxfId="14316" priority="197" operator="greaterThan">
      <formula>$G$60</formula>
    </cfRule>
  </conditionalFormatting>
  <conditionalFormatting sqref="H63">
    <cfRule type="cellIs" dxfId="14315" priority="196" operator="greaterThan">
      <formula>$G$63</formula>
    </cfRule>
  </conditionalFormatting>
  <conditionalFormatting sqref="H66">
    <cfRule type="cellIs" dxfId="14314" priority="194" operator="greaterThan">
      <formula>$G$66</formula>
    </cfRule>
    <cfRule type="cellIs" dxfId="14313" priority="195" operator="greaterThan">
      <formula>$F$66</formula>
    </cfRule>
  </conditionalFormatting>
  <conditionalFormatting sqref="H53">
    <cfRule type="cellIs" dxfId="14312" priority="193" operator="greaterThan">
      <formula>$F$53</formula>
    </cfRule>
  </conditionalFormatting>
  <conditionalFormatting sqref="H52">
    <cfRule type="cellIs" dxfId="14311" priority="191" operator="greaterThan">
      <formula>$F$52</formula>
    </cfRule>
  </conditionalFormatting>
  <conditionalFormatting sqref="H61">
    <cfRule type="cellIs" dxfId="14310" priority="188" operator="greaterThan">
      <formula>$F$61</formula>
    </cfRule>
  </conditionalFormatting>
  <conditionalFormatting sqref="H62">
    <cfRule type="cellIs" dxfId="14309" priority="186" operator="greaterThan">
      <formula>$G$62</formula>
    </cfRule>
  </conditionalFormatting>
  <conditionalFormatting sqref="H54">
    <cfRule type="cellIs" dxfId="14308" priority="189" operator="greaterThan">
      <formula>$G$54</formula>
    </cfRule>
    <cfRule type="cellIs" dxfId="14307" priority="190" operator="greaterThan">
      <formula>$F$54</formula>
    </cfRule>
  </conditionalFormatting>
  <conditionalFormatting sqref="H61">
    <cfRule type="cellIs" dxfId="14306" priority="187" operator="greaterThan">
      <formula>$G$61</formula>
    </cfRule>
  </conditionalFormatting>
  <conditionalFormatting sqref="H67">
    <cfRule type="cellIs" dxfId="14305" priority="185" operator="greaterThan">
      <formula>$F$67</formula>
    </cfRule>
  </conditionalFormatting>
  <conditionalFormatting sqref="H68">
    <cfRule type="cellIs" dxfId="14304" priority="184" operator="greaterThan">
      <formula>$G$68</formula>
    </cfRule>
  </conditionalFormatting>
  <conditionalFormatting sqref="H70">
    <cfRule type="cellIs" dxfId="14303" priority="183" operator="greaterThan">
      <formula>$G$70</formula>
    </cfRule>
  </conditionalFormatting>
  <conditionalFormatting sqref="H73">
    <cfRule type="cellIs" dxfId="14302" priority="182" operator="greaterThan">
      <formula>$G$73</formula>
    </cfRule>
  </conditionalFormatting>
  <conditionalFormatting sqref="H75">
    <cfRule type="cellIs" dxfId="14301" priority="181" operator="greaterThan">
      <formula>$F$75</formula>
    </cfRule>
  </conditionalFormatting>
  <conditionalFormatting sqref="H76">
    <cfRule type="cellIs" dxfId="14300" priority="180" operator="greaterThan">
      <formula>$F$76</formula>
    </cfRule>
  </conditionalFormatting>
  <conditionalFormatting sqref="H78">
    <cfRule type="cellIs" dxfId="14299" priority="179" operator="greaterThan">
      <formula>$G$78</formula>
    </cfRule>
  </conditionalFormatting>
  <conditionalFormatting sqref="H80">
    <cfRule type="cellIs" dxfId="14298" priority="178" operator="greaterThan">
      <formula>$F$80</formula>
    </cfRule>
  </conditionalFormatting>
  <conditionalFormatting sqref="H82">
    <cfRule type="cellIs" dxfId="14297" priority="177" operator="greaterThan">
      <formula>$F$82</formula>
    </cfRule>
  </conditionalFormatting>
  <conditionalFormatting sqref="H81">
    <cfRule type="cellIs" dxfId="14296" priority="175" operator="greaterThan">
      <formula>$G$81</formula>
    </cfRule>
    <cfRule type="cellIs" dxfId="14295" priority="176" operator="greaterThan">
      <formula>$F$81</formula>
    </cfRule>
  </conditionalFormatting>
  <conditionalFormatting sqref="H84">
    <cfRule type="cellIs" dxfId="14294" priority="174" operator="greaterThan">
      <formula>$G$84</formula>
    </cfRule>
  </conditionalFormatting>
  <conditionalFormatting sqref="H86">
    <cfRule type="cellIs" dxfId="14293" priority="172" operator="greaterThan">
      <formula>$G$86</formula>
    </cfRule>
    <cfRule type="cellIs" dxfId="14292" priority="173" operator="greaterThan">
      <formula>$F$86</formula>
    </cfRule>
  </conditionalFormatting>
  <conditionalFormatting sqref="H89">
    <cfRule type="cellIs" dxfId="14291" priority="170" operator="greaterThan">
      <formula>$G$89</formula>
    </cfRule>
    <cfRule type="cellIs" dxfId="14290" priority="171" operator="greaterThan">
      <formula>$F$89</formula>
    </cfRule>
  </conditionalFormatting>
  <conditionalFormatting sqref="H53">
    <cfRule type="cellIs" dxfId="14289" priority="192" operator="greaterThan">
      <formula>$G$53</formula>
    </cfRule>
  </conditionalFormatting>
  <conditionalFormatting sqref="AQ29">
    <cfRule type="cellIs" dxfId="14288" priority="167" operator="greaterThan">
      <formula>$E$29</formula>
    </cfRule>
  </conditionalFormatting>
  <conditionalFormatting sqref="AQ29">
    <cfRule type="cellIs" dxfId="14287" priority="168" operator="greaterThan">
      <formula>$G$29</formula>
    </cfRule>
  </conditionalFormatting>
  <conditionalFormatting sqref="W18 R18">
    <cfRule type="cellIs" dxfId="14286" priority="163" operator="lessThan">
      <formula>$BC$18</formula>
    </cfRule>
    <cfRule type="cellIs" dxfId="14285" priority="164" operator="greaterThan">
      <formula>$BD$18</formula>
    </cfRule>
    <cfRule type="cellIs" dxfId="14284" priority="165" operator="lessThan">
      <formula>$BA$18</formula>
    </cfRule>
    <cfRule type="cellIs" dxfId="14283" priority="166" operator="greaterThan">
      <formula>$BB$18</formula>
    </cfRule>
  </conditionalFormatting>
  <conditionalFormatting sqref="W10 R10">
    <cfRule type="cellIs" dxfId="14282" priority="162" operator="greaterThan">
      <formula>$E$10</formula>
    </cfRule>
  </conditionalFormatting>
  <conditionalFormatting sqref="W11 R11">
    <cfRule type="cellIs" dxfId="14281" priority="161" operator="greaterThan">
      <formula>$E$11</formula>
    </cfRule>
  </conditionalFormatting>
  <conditionalFormatting sqref="W12 R12">
    <cfRule type="cellIs" dxfId="14280" priority="160" operator="greaterThan">
      <formula>$E$12</formula>
    </cfRule>
  </conditionalFormatting>
  <conditionalFormatting sqref="W13 R13">
    <cfRule type="cellIs" dxfId="14279" priority="158" operator="greaterThan">
      <formula>$E$13</formula>
    </cfRule>
    <cfRule type="cellIs" dxfId="14278" priority="159" operator="greaterThan">
      <formula>$G$13</formula>
    </cfRule>
  </conditionalFormatting>
  <conditionalFormatting sqref="W14 R14">
    <cfRule type="cellIs" dxfId="14277" priority="156" operator="greaterThan">
      <formula>$E$14</formula>
    </cfRule>
    <cfRule type="cellIs" dxfId="14276" priority="157" operator="greaterThan">
      <formula>$G$14</formula>
    </cfRule>
  </conditionalFormatting>
  <conditionalFormatting sqref="W15 R15">
    <cfRule type="cellIs" dxfId="14275" priority="155" operator="greaterThan">
      <formula>$E$15</formula>
    </cfRule>
  </conditionalFormatting>
  <conditionalFormatting sqref="W16 R16">
    <cfRule type="cellIs" dxfId="14274" priority="154" operator="greaterThan">
      <formula>$E$16</formula>
    </cfRule>
  </conditionalFormatting>
  <conditionalFormatting sqref="W16 R16">
    <cfRule type="cellIs" dxfId="14273" priority="153" operator="greaterThan">
      <formula>$G$16</formula>
    </cfRule>
  </conditionalFormatting>
  <conditionalFormatting sqref="W17 R17">
    <cfRule type="cellIs" dxfId="14272" priority="151" operator="greaterThan">
      <formula>$E$17</formula>
    </cfRule>
  </conditionalFormatting>
  <conditionalFormatting sqref="W17 R17">
    <cfRule type="cellIs" dxfId="14271" priority="152" operator="greaterThan">
      <formula>$G$17</formula>
    </cfRule>
  </conditionalFormatting>
  <conditionalFormatting sqref="W19 R19">
    <cfRule type="cellIs" dxfId="14270" priority="150" operator="greaterThan">
      <formula>$E$19</formula>
    </cfRule>
  </conditionalFormatting>
  <conditionalFormatting sqref="W20 R20">
    <cfRule type="cellIs" dxfId="14269" priority="148" operator="greaterThan">
      <formula>$E$20</formula>
    </cfRule>
    <cfRule type="cellIs" dxfId="14268" priority="149" operator="greaterThan">
      <formula>$G$20</formula>
    </cfRule>
  </conditionalFormatting>
  <conditionalFormatting sqref="W21 R21">
    <cfRule type="cellIs" dxfId="14267" priority="146" operator="greaterThan">
      <formula>$E$21</formula>
    </cfRule>
    <cfRule type="cellIs" dxfId="14266" priority="147" operator="greaterThan">
      <formula>$G$21</formula>
    </cfRule>
  </conditionalFormatting>
  <conditionalFormatting sqref="W22 R22">
    <cfRule type="cellIs" dxfId="14265" priority="144" operator="greaterThan">
      <formula>$E$22</formula>
    </cfRule>
    <cfRule type="cellIs" dxfId="14264" priority="145" operator="greaterThan">
      <formula>$G$22</formula>
    </cfRule>
  </conditionalFormatting>
  <conditionalFormatting sqref="W23 R23">
    <cfRule type="cellIs" dxfId="14263" priority="143" operator="greaterThan">
      <formula>$E$23</formula>
    </cfRule>
  </conditionalFormatting>
  <conditionalFormatting sqref="W8 R8">
    <cfRule type="cellIs" dxfId="14262" priority="142" operator="greaterThan">
      <formula>$E$8</formula>
    </cfRule>
  </conditionalFormatting>
  <conditionalFormatting sqref="W9 R9">
    <cfRule type="cellIs" dxfId="14261" priority="141" operator="greaterThan">
      <formula>$E$9</formula>
    </cfRule>
  </conditionalFormatting>
  <conditionalFormatting sqref="W26 R26">
    <cfRule type="cellIs" dxfId="14260" priority="139" operator="greaterThan">
      <formula>$E$26</formula>
    </cfRule>
    <cfRule type="cellIs" dxfId="14259" priority="140" operator="greaterThan">
      <formula>$G$26</formula>
    </cfRule>
  </conditionalFormatting>
  <conditionalFormatting sqref="W25 R25">
    <cfRule type="cellIs" dxfId="14258" priority="137" operator="greaterThan">
      <formula>$E$25</formula>
    </cfRule>
    <cfRule type="cellIs" dxfId="14257" priority="138" operator="greaterThan">
      <formula>$G$25</formula>
    </cfRule>
  </conditionalFormatting>
  <conditionalFormatting sqref="W27 R27">
    <cfRule type="cellIs" dxfId="14256" priority="135" operator="greaterThan">
      <formula>$E$27</formula>
    </cfRule>
    <cfRule type="cellIs" dxfId="14255" priority="136" operator="greaterThan">
      <formula>$G$27</formula>
    </cfRule>
  </conditionalFormatting>
  <conditionalFormatting sqref="W28 R28">
    <cfRule type="cellIs" dxfId="14254" priority="133" operator="greaterThan">
      <formula>$E$28</formula>
    </cfRule>
    <cfRule type="cellIs" dxfId="14253" priority="134" operator="greaterThan">
      <formula>$G$28</formula>
    </cfRule>
  </conditionalFormatting>
  <conditionalFormatting sqref="W29 R29">
    <cfRule type="cellIs" dxfId="14252" priority="108" operator="greaterThan">
      <formula>$E$29</formula>
    </cfRule>
  </conditionalFormatting>
  <conditionalFormatting sqref="W30 R30">
    <cfRule type="cellIs" dxfId="14251" priority="130" operator="greaterThan">
      <formula>$E$30</formula>
    </cfRule>
    <cfRule type="cellIs" dxfId="14250" priority="131" operator="greaterThan">
      <formula>$G$30</formula>
    </cfRule>
  </conditionalFormatting>
  <conditionalFormatting sqref="W31 R31">
    <cfRule type="cellIs" dxfId="14249" priority="129" operator="greaterThan">
      <formula>$E$31</formula>
    </cfRule>
  </conditionalFormatting>
  <conditionalFormatting sqref="W32 R32">
    <cfRule type="cellIs" dxfId="14248" priority="127" operator="greaterThan">
      <formula>$E$32</formula>
    </cfRule>
    <cfRule type="cellIs" dxfId="14247" priority="128" operator="greaterThan">
      <formula>$G$32</formula>
    </cfRule>
  </conditionalFormatting>
  <conditionalFormatting sqref="W33 R33">
    <cfRule type="cellIs" dxfId="14246" priority="125" operator="greaterThan">
      <formula>$E$33</formula>
    </cfRule>
    <cfRule type="cellIs" dxfId="14245" priority="126" operator="greaterThan">
      <formula>$G$33</formula>
    </cfRule>
  </conditionalFormatting>
  <conditionalFormatting sqref="W34 R34">
    <cfRule type="cellIs" dxfId="14244" priority="122" operator="greaterThan">
      <formula>$E$34</formula>
    </cfRule>
    <cfRule type="cellIs" dxfId="14243" priority="123" operator="greaterThan">
      <formula>$G$34</formula>
    </cfRule>
    <cfRule type="cellIs" dxfId="14242" priority="124" operator="greaterThan">
      <formula>$F$34</formula>
    </cfRule>
  </conditionalFormatting>
  <conditionalFormatting sqref="W35 R35">
    <cfRule type="cellIs" dxfId="14241" priority="120" operator="greaterThan">
      <formula>$E$35</formula>
    </cfRule>
    <cfRule type="cellIs" dxfId="14240" priority="121" operator="greaterThan">
      <formula>$G$35</formula>
    </cfRule>
  </conditionalFormatting>
  <conditionalFormatting sqref="W36 R36">
    <cfRule type="cellIs" dxfId="14239" priority="118" operator="greaterThan">
      <formula>$E$36</formula>
    </cfRule>
    <cfRule type="cellIs" dxfId="14238" priority="119" operator="greaterThan">
      <formula>$G$36</formula>
    </cfRule>
  </conditionalFormatting>
  <conditionalFormatting sqref="W37 R37">
    <cfRule type="cellIs" dxfId="14237" priority="117" operator="greaterThan">
      <formula>$E$37</formula>
    </cfRule>
  </conditionalFormatting>
  <conditionalFormatting sqref="W38 R38">
    <cfRule type="cellIs" dxfId="14236" priority="115" operator="greaterThan">
      <formula>$E$38</formula>
    </cfRule>
    <cfRule type="cellIs" dxfId="14235" priority="116" operator="greaterThan">
      <formula>$G$38</formula>
    </cfRule>
  </conditionalFormatting>
  <conditionalFormatting sqref="W39 R39">
    <cfRule type="cellIs" dxfId="14234" priority="113" operator="greaterThan">
      <formula>$E$39</formula>
    </cfRule>
    <cfRule type="cellIs" dxfId="14233" priority="114" operator="greaterThan">
      <formula>$G$39</formula>
    </cfRule>
  </conditionalFormatting>
  <conditionalFormatting sqref="W40 R40">
    <cfRule type="cellIs" dxfId="14232" priority="111" operator="greaterThan">
      <formula>$E$40</formula>
    </cfRule>
    <cfRule type="cellIs" dxfId="14231" priority="112" operator="greaterThan">
      <formula>$G$40</formula>
    </cfRule>
  </conditionalFormatting>
  <conditionalFormatting sqref="W41 R41">
    <cfRule type="cellIs" dxfId="14230" priority="109" operator="greaterThan">
      <formula>$E$41</formula>
    </cfRule>
    <cfRule type="cellIs" dxfId="14229" priority="110" operator="greaterThan">
      <formula>$G$41</formula>
    </cfRule>
  </conditionalFormatting>
  <conditionalFormatting sqref="W29 R29">
    <cfRule type="cellIs" dxfId="14228" priority="132" operator="greaterThan">
      <formula>$G$29</formula>
    </cfRule>
  </conditionalFormatting>
  <conditionalFormatting sqref="W37 R37">
    <cfRule type="cellIs" dxfId="14227" priority="107" operator="greaterThan">
      <formula>$G$37</formula>
    </cfRule>
  </conditionalFormatting>
  <conditionalFormatting sqref="R43">
    <cfRule type="cellIs" dxfId="14226" priority="106" operator="greaterThan">
      <formula>$G$43</formula>
    </cfRule>
  </conditionalFormatting>
  <conditionalFormatting sqref="R45">
    <cfRule type="cellIs" dxfId="14225" priority="105" operator="greaterThan">
      <formula>$F$45</formula>
    </cfRule>
  </conditionalFormatting>
  <conditionalFormatting sqref="R46">
    <cfRule type="cellIs" dxfId="14224" priority="104" operator="greaterThan">
      <formula>$G$46</formula>
    </cfRule>
  </conditionalFormatting>
  <conditionalFormatting sqref="R48">
    <cfRule type="cellIs" dxfId="14223" priority="73" operator="greaterThan">
      <formula>$F$48</formula>
    </cfRule>
  </conditionalFormatting>
  <conditionalFormatting sqref="R72">
    <cfRule type="cellIs" dxfId="14222" priority="103" operator="greaterThan">
      <formula>$F$72</formula>
    </cfRule>
  </conditionalFormatting>
  <conditionalFormatting sqref="R55">
    <cfRule type="cellIs" dxfId="14221" priority="102" operator="greaterThan">
      <formula>$G$55</formula>
    </cfRule>
  </conditionalFormatting>
  <conditionalFormatting sqref="R60">
    <cfRule type="cellIs" dxfId="14220" priority="101" operator="greaterThan">
      <formula>$G$60</formula>
    </cfRule>
  </conditionalFormatting>
  <conditionalFormatting sqref="R63">
    <cfRule type="cellIs" dxfId="14219" priority="100" operator="greaterThan">
      <formula>$G$63</formula>
    </cfRule>
  </conditionalFormatting>
  <conditionalFormatting sqref="R66">
    <cfRule type="cellIs" dxfId="14218" priority="98" operator="greaterThan">
      <formula>$G$66</formula>
    </cfRule>
    <cfRule type="cellIs" dxfId="14217" priority="99" operator="greaterThan">
      <formula>$F$66</formula>
    </cfRule>
  </conditionalFormatting>
  <conditionalFormatting sqref="R53">
    <cfRule type="cellIs" dxfId="14216" priority="97" operator="greaterThan">
      <formula>$F$53</formula>
    </cfRule>
  </conditionalFormatting>
  <conditionalFormatting sqref="R52">
    <cfRule type="cellIs" dxfId="14215" priority="95" operator="greaterThan">
      <formula>$F$52</formula>
    </cfRule>
  </conditionalFormatting>
  <conditionalFormatting sqref="R61">
    <cfRule type="cellIs" dxfId="14214" priority="92" operator="greaterThan">
      <formula>$F$61</formula>
    </cfRule>
  </conditionalFormatting>
  <conditionalFormatting sqref="R62">
    <cfRule type="cellIs" dxfId="14213" priority="90" operator="greaterThan">
      <formula>$G$62</formula>
    </cfRule>
  </conditionalFormatting>
  <conditionalFormatting sqref="R54">
    <cfRule type="cellIs" dxfId="14212" priority="93" operator="greaterThan">
      <formula>$G$54</formula>
    </cfRule>
    <cfRule type="cellIs" dxfId="14211" priority="94" operator="greaterThan">
      <formula>$F$54</formula>
    </cfRule>
  </conditionalFormatting>
  <conditionalFormatting sqref="R61">
    <cfRule type="cellIs" dxfId="14210" priority="91" operator="greaterThan">
      <formula>$G$61</formula>
    </cfRule>
  </conditionalFormatting>
  <conditionalFormatting sqref="R67">
    <cfRule type="cellIs" dxfId="14209" priority="89" operator="greaterThan">
      <formula>$F$67</formula>
    </cfRule>
  </conditionalFormatting>
  <conditionalFormatting sqref="R68">
    <cfRule type="cellIs" dxfId="14208" priority="88" operator="greaterThan">
      <formula>$G$68</formula>
    </cfRule>
  </conditionalFormatting>
  <conditionalFormatting sqref="R70">
    <cfRule type="cellIs" dxfId="14207" priority="87" operator="greaterThan">
      <formula>$G$70</formula>
    </cfRule>
  </conditionalFormatting>
  <conditionalFormatting sqref="R73">
    <cfRule type="cellIs" dxfId="14206" priority="86" operator="greaterThan">
      <formula>$G$73</formula>
    </cfRule>
  </conditionalFormatting>
  <conditionalFormatting sqref="R75">
    <cfRule type="cellIs" dxfId="14205" priority="85" operator="greaterThan">
      <formula>$F$75</formula>
    </cfRule>
  </conditionalFormatting>
  <conditionalFormatting sqref="R76">
    <cfRule type="cellIs" dxfId="14204" priority="84" operator="greaterThan">
      <formula>$F$76</formula>
    </cfRule>
  </conditionalFormatting>
  <conditionalFormatting sqref="R78">
    <cfRule type="cellIs" dxfId="14203" priority="83" operator="greaterThan">
      <formula>$G$78</formula>
    </cfRule>
  </conditionalFormatting>
  <conditionalFormatting sqref="R80">
    <cfRule type="cellIs" dxfId="14202" priority="82" operator="greaterThan">
      <formula>$F$80</formula>
    </cfRule>
  </conditionalFormatting>
  <conditionalFormatting sqref="R82">
    <cfRule type="cellIs" dxfId="14201" priority="81" operator="greaterThan">
      <formula>$F$82</formula>
    </cfRule>
  </conditionalFormatting>
  <conditionalFormatting sqref="R81">
    <cfRule type="cellIs" dxfId="14200" priority="79" operator="greaterThan">
      <formula>$G$81</formula>
    </cfRule>
    <cfRule type="cellIs" dxfId="14199" priority="80" operator="greaterThan">
      <formula>$F$81</formula>
    </cfRule>
  </conditionalFormatting>
  <conditionalFormatting sqref="R84">
    <cfRule type="cellIs" dxfId="14198" priority="78" operator="greaterThan">
      <formula>$G$84</formula>
    </cfRule>
  </conditionalFormatting>
  <conditionalFormatting sqref="R86">
    <cfRule type="cellIs" dxfId="14197" priority="76" operator="greaterThan">
      <formula>$G$86</formula>
    </cfRule>
    <cfRule type="cellIs" dxfId="14196" priority="77" operator="greaterThan">
      <formula>$F$86</formula>
    </cfRule>
  </conditionalFormatting>
  <conditionalFormatting sqref="R89">
    <cfRule type="expression" dxfId="14195" priority="4">
      <formula>$R$89&gt;$E$89</formula>
    </cfRule>
    <cfRule type="cellIs" dxfId="14194" priority="74" operator="greaterThan">
      <formula>$G$89</formula>
    </cfRule>
    <cfRule type="cellIs" dxfId="14193" priority="75" operator="greaterThan">
      <formula>$F$89</formula>
    </cfRule>
  </conditionalFormatting>
  <conditionalFormatting sqref="R53">
    <cfRule type="cellIs" dxfId="14192" priority="96" operator="greaterThan">
      <formula>$G$53</formula>
    </cfRule>
  </conditionalFormatting>
  <conditionalFormatting sqref="W48">
    <cfRule type="cellIs" dxfId="14191" priority="42" operator="greaterThan">
      <formula>$F$48</formula>
    </cfRule>
  </conditionalFormatting>
  <conditionalFormatting sqref="W72">
    <cfRule type="cellIs" dxfId="14190" priority="72" operator="greaterThan">
      <formula>$F$72</formula>
    </cfRule>
  </conditionalFormatting>
  <conditionalFormatting sqref="W55">
    <cfRule type="cellIs" dxfId="14189" priority="71" operator="greaterThan">
      <formula>$G$55</formula>
    </cfRule>
  </conditionalFormatting>
  <conditionalFormatting sqref="W60">
    <cfRule type="cellIs" dxfId="14188" priority="70" operator="greaterThan">
      <formula>$G$60</formula>
    </cfRule>
  </conditionalFormatting>
  <conditionalFormatting sqref="W63">
    <cfRule type="cellIs" dxfId="14187" priority="69" operator="greaterThan">
      <formula>$G$63</formula>
    </cfRule>
  </conditionalFormatting>
  <conditionalFormatting sqref="W66">
    <cfRule type="cellIs" dxfId="14186" priority="67" operator="greaterThan">
      <formula>$G$66</formula>
    </cfRule>
    <cfRule type="cellIs" dxfId="14185" priority="68" operator="greaterThan">
      <formula>$F$66</formula>
    </cfRule>
  </conditionalFormatting>
  <conditionalFormatting sqref="W53">
    <cfRule type="cellIs" dxfId="14184" priority="66" operator="greaterThan">
      <formula>$F$53</formula>
    </cfRule>
  </conditionalFormatting>
  <conditionalFormatting sqref="W52">
    <cfRule type="cellIs" dxfId="14183" priority="64" operator="greaterThan">
      <formula>$F$52</formula>
    </cfRule>
  </conditionalFormatting>
  <conditionalFormatting sqref="W61">
    <cfRule type="cellIs" dxfId="14182" priority="61" operator="greaterThan">
      <formula>$F$61</formula>
    </cfRule>
  </conditionalFormatting>
  <conditionalFormatting sqref="W62">
    <cfRule type="cellIs" dxfId="14181" priority="59" operator="greaterThan">
      <formula>$G$62</formula>
    </cfRule>
  </conditionalFormatting>
  <conditionalFormatting sqref="W54">
    <cfRule type="cellIs" dxfId="14180" priority="62" operator="greaterThan">
      <formula>$G$54</formula>
    </cfRule>
    <cfRule type="cellIs" dxfId="14179" priority="63" operator="greaterThan">
      <formula>$F$54</formula>
    </cfRule>
  </conditionalFormatting>
  <conditionalFormatting sqref="W61">
    <cfRule type="cellIs" dxfId="14178" priority="60" operator="greaterThan">
      <formula>$G$61</formula>
    </cfRule>
  </conditionalFormatting>
  <conditionalFormatting sqref="W67">
    <cfRule type="cellIs" dxfId="14177" priority="58" operator="greaterThan">
      <formula>$F$67</formula>
    </cfRule>
  </conditionalFormatting>
  <conditionalFormatting sqref="W68">
    <cfRule type="cellIs" dxfId="14176" priority="57" operator="greaterThan">
      <formula>$G$68</formula>
    </cfRule>
  </conditionalFormatting>
  <conditionalFormatting sqref="W70">
    <cfRule type="cellIs" dxfId="14175" priority="56" operator="greaterThan">
      <formula>$G$70</formula>
    </cfRule>
  </conditionalFormatting>
  <conditionalFormatting sqref="W73">
    <cfRule type="cellIs" dxfId="14174" priority="55" operator="greaterThan">
      <formula>$G$73</formula>
    </cfRule>
  </conditionalFormatting>
  <conditionalFormatting sqref="W75">
    <cfRule type="cellIs" dxfId="14173" priority="54" operator="greaterThan">
      <formula>$F$75</formula>
    </cfRule>
  </conditionalFormatting>
  <conditionalFormatting sqref="W76">
    <cfRule type="cellIs" dxfId="14172" priority="53" operator="greaterThan">
      <formula>$F$76</formula>
    </cfRule>
  </conditionalFormatting>
  <conditionalFormatting sqref="W78">
    <cfRule type="cellIs" dxfId="14171" priority="52" operator="greaterThan">
      <formula>$G$78</formula>
    </cfRule>
  </conditionalFormatting>
  <conditionalFormatting sqref="W80">
    <cfRule type="cellIs" dxfId="14170" priority="51" operator="greaterThan">
      <formula>$F$80</formula>
    </cfRule>
  </conditionalFormatting>
  <conditionalFormatting sqref="W82">
    <cfRule type="cellIs" dxfId="14169" priority="50" operator="greaterThan">
      <formula>$F$82</formula>
    </cfRule>
  </conditionalFormatting>
  <conditionalFormatting sqref="W81">
    <cfRule type="cellIs" dxfId="14168" priority="48" operator="greaterThan">
      <formula>$G$81</formula>
    </cfRule>
    <cfRule type="cellIs" dxfId="14167" priority="49" operator="greaterThan">
      <formula>$F$81</formula>
    </cfRule>
  </conditionalFormatting>
  <conditionalFormatting sqref="W84">
    <cfRule type="cellIs" dxfId="14166" priority="47" operator="greaterThan">
      <formula>$G$84</formula>
    </cfRule>
  </conditionalFormatting>
  <conditionalFormatting sqref="W86">
    <cfRule type="cellIs" dxfId="14165" priority="45" operator="greaterThan">
      <formula>$G$86</formula>
    </cfRule>
    <cfRule type="cellIs" dxfId="14164" priority="46" operator="greaterThan">
      <formula>$F$86</formula>
    </cfRule>
  </conditionalFormatting>
  <conditionalFormatting sqref="W89">
    <cfRule type="cellIs" dxfId="14163" priority="43" operator="greaterThan">
      <formula>$G$89</formula>
    </cfRule>
    <cfRule type="cellIs" dxfId="14162" priority="44" operator="greaterThan">
      <formula>$F$89</formula>
    </cfRule>
  </conditionalFormatting>
  <conditionalFormatting sqref="W53">
    <cfRule type="cellIs" dxfId="14161" priority="65" operator="greaterThan">
      <formula>$G$53</formula>
    </cfRule>
  </conditionalFormatting>
  <conditionalFormatting sqref="AQ10">
    <cfRule type="cellIs" dxfId="14160" priority="41" operator="greaterThan">
      <formula>$E$10</formula>
    </cfRule>
  </conditionalFormatting>
  <conditionalFormatting sqref="AQ11">
    <cfRule type="cellIs" dxfId="14159" priority="40" operator="greaterThan">
      <formula>$E$11</formula>
    </cfRule>
  </conditionalFormatting>
  <conditionalFormatting sqref="AQ12">
    <cfRule type="cellIs" dxfId="14158" priority="39" operator="greaterThan">
      <formula>$E$12</formula>
    </cfRule>
  </conditionalFormatting>
  <conditionalFormatting sqref="AQ13">
    <cfRule type="cellIs" dxfId="14157" priority="37" operator="greaterThan">
      <formula>$E$13</formula>
    </cfRule>
    <cfRule type="cellIs" dxfId="14156" priority="38" operator="greaterThan">
      <formula>$G$13</formula>
    </cfRule>
  </conditionalFormatting>
  <conditionalFormatting sqref="AQ14">
    <cfRule type="cellIs" dxfId="14155" priority="35" operator="greaterThan">
      <formula>$E$14</formula>
    </cfRule>
    <cfRule type="cellIs" dxfId="14154" priority="36" operator="greaterThan">
      <formula>$G$14</formula>
    </cfRule>
  </conditionalFormatting>
  <conditionalFormatting sqref="AQ15">
    <cfRule type="cellIs" dxfId="14153" priority="34" operator="greaterThan">
      <formula>$E$15</formula>
    </cfRule>
  </conditionalFormatting>
  <conditionalFormatting sqref="AQ16">
    <cfRule type="cellIs" dxfId="14152" priority="33" operator="greaterThan">
      <formula>$E$16</formula>
    </cfRule>
  </conditionalFormatting>
  <conditionalFormatting sqref="AQ16">
    <cfRule type="cellIs" dxfId="14151" priority="32" operator="greaterThan">
      <formula>$G$16</formula>
    </cfRule>
  </conditionalFormatting>
  <conditionalFormatting sqref="AQ17">
    <cfRule type="cellIs" dxfId="14150" priority="30" operator="greaterThan">
      <formula>$E$17</formula>
    </cfRule>
  </conditionalFormatting>
  <conditionalFormatting sqref="AQ17">
    <cfRule type="cellIs" dxfId="14149" priority="31" operator="greaterThan">
      <formula>$G$17</formula>
    </cfRule>
  </conditionalFormatting>
  <conditionalFormatting sqref="AQ19">
    <cfRule type="cellIs" dxfId="14148" priority="29" operator="greaterThan">
      <formula>$E$19</formula>
    </cfRule>
  </conditionalFormatting>
  <conditionalFormatting sqref="AQ20">
    <cfRule type="cellIs" dxfId="14147" priority="27" operator="greaterThan">
      <formula>$E$20</formula>
    </cfRule>
    <cfRule type="cellIs" dxfId="14146" priority="28" operator="greaterThan">
      <formula>$G$20</formula>
    </cfRule>
  </conditionalFormatting>
  <conditionalFormatting sqref="AQ21">
    <cfRule type="cellIs" dxfId="14145" priority="25" operator="greaterThan">
      <formula>$E$21</formula>
    </cfRule>
    <cfRule type="cellIs" dxfId="14144" priority="26" operator="greaterThan">
      <formula>$G$21</formula>
    </cfRule>
  </conditionalFormatting>
  <conditionalFormatting sqref="AQ22">
    <cfRule type="cellIs" dxfId="14143" priority="23" operator="greaterThan">
      <formula>$E$22</formula>
    </cfRule>
    <cfRule type="cellIs" dxfId="14142" priority="24" operator="greaterThan">
      <formula>$G$22</formula>
    </cfRule>
  </conditionalFormatting>
  <conditionalFormatting sqref="AQ23">
    <cfRule type="cellIs" dxfId="14141" priority="22" operator="greaterThan">
      <formula>$E$23</formula>
    </cfRule>
  </conditionalFormatting>
  <conditionalFormatting sqref="AQ9">
    <cfRule type="cellIs" dxfId="14140" priority="21" operator="greaterThan">
      <formula>$E$9</formula>
    </cfRule>
  </conditionalFormatting>
  <conditionalFormatting sqref="AQ18">
    <cfRule type="cellIs" dxfId="14139" priority="17" operator="lessThan">
      <formula>$AS$18</formula>
    </cfRule>
    <cfRule type="cellIs" dxfId="14138" priority="18" operator="greaterThan">
      <formula>$AT$18</formula>
    </cfRule>
    <cfRule type="cellIs" dxfId="14137" priority="19" operator="lessThan">
      <formula>$AQ$18</formula>
    </cfRule>
    <cfRule type="cellIs" dxfId="14136" priority="20" operator="greaterThan">
      <formula>$AR$18</formula>
    </cfRule>
  </conditionalFormatting>
  <conditionalFormatting sqref="M43 H43">
    <cfRule type="cellIs" dxfId="14135" priority="16" operator="greaterThan">
      <formula>$G$43</formula>
    </cfRule>
  </conditionalFormatting>
  <conditionalFormatting sqref="M45 H45">
    <cfRule type="cellIs" dxfId="14134" priority="15" operator="greaterThan">
      <formula>$F$45</formula>
    </cfRule>
  </conditionalFormatting>
  <conditionalFormatting sqref="M46 H46">
    <cfRule type="cellIs" dxfId="14133" priority="14" operator="greaterThan">
      <formula>$G$46</formula>
    </cfRule>
  </conditionalFormatting>
  <conditionalFormatting sqref="AL43 AG43 AB43 W43">
    <cfRule type="cellIs" dxfId="14132" priority="13" operator="greaterThan">
      <formula>$G$43</formula>
    </cfRule>
  </conditionalFormatting>
  <conditionalFormatting sqref="AL45 AG45 AB45 W45">
    <cfRule type="cellIs" dxfId="14131" priority="12" operator="greaterThan">
      <formula>$F$45</formula>
    </cfRule>
  </conditionalFormatting>
  <conditionalFormatting sqref="AL46 AG46 AB46 W46">
    <cfRule type="cellIs" dxfId="14130" priority="11" operator="greaterThan">
      <formula>$G$46</formula>
    </cfRule>
  </conditionalFormatting>
  <conditionalFormatting sqref="AV43">
    <cfRule type="cellIs" dxfId="14129" priority="10" operator="greaterThan">
      <formula>$G$43</formula>
    </cfRule>
  </conditionalFormatting>
  <conditionalFormatting sqref="AV45 AQ45">
    <cfRule type="cellIs" dxfId="14128" priority="9" operator="greaterThan">
      <formula>$F$45</formula>
    </cfRule>
  </conditionalFormatting>
  <conditionalFormatting sqref="AV46 AQ46">
    <cfRule type="cellIs" dxfId="14127" priority="8" operator="greaterThan">
      <formula>$G$46</formula>
    </cfRule>
  </conditionalFormatting>
  <conditionalFormatting sqref="AQ26">
    <cfRule type="cellIs" dxfId="14126" priority="7" operator="greaterThan">
      <formula>$E$9</formula>
    </cfRule>
  </conditionalFormatting>
  <conditionalFormatting sqref="AQ44">
    <cfRule type="cellIs" dxfId="14125" priority="6" operator="greaterThan">
      <formula>$E$9</formula>
    </cfRule>
  </conditionalFormatting>
  <conditionalFormatting sqref="AQ49">
    <cfRule type="cellIs" dxfId="14124" priority="5" operator="greaterThan">
      <formula>$E$9</formula>
    </cfRule>
  </conditionalFormatting>
  <conditionalFormatting sqref="AB89">
    <cfRule type="cellIs" dxfId="14123" priority="1" operator="greaterThan">
      <formula>$E$89</formula>
    </cfRule>
    <cfRule type="cellIs" dxfId="14122" priority="2" operator="greaterThan">
      <formula>$G$89</formula>
    </cfRule>
    <cfRule type="cellIs" dxfId="14121" priority="3" operator="greaterThan">
      <formula>$F$89</formula>
    </cfRule>
  </conditionalFormatting>
  <printOptions horizontalCentered="1"/>
  <pageMargins left="1" right="1" top="0.6" bottom="0.6" header="0.3" footer="0.3"/>
  <pageSetup paperSize="17" scale="70" orientation="landscape" r:id="rId1"/>
  <headerFooter>
    <oddFooter>&amp;L&amp;8&amp;Z&amp;F&amp;RPage &amp;P of &amp;N</oddFooter>
  </headerFooter>
  <rowBreaks count="1" manualBreakCount="1">
    <brk id="46" max="5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D1048558"/>
  <sheetViews>
    <sheetView view="pageBreakPreview" topLeftCell="A5" zoomScale="115" zoomScaleNormal="145" zoomScaleSheetLayoutView="115" workbookViewId="0">
      <pane xSplit="7965" ySplit="1410" topLeftCell="H67" activePane="bottomLeft"/>
      <selection activeCell="A72" sqref="A72:XFD72"/>
      <selection pane="topRight" activeCell="A72" sqref="A72:XFD72"/>
      <selection pane="bottomLeft" activeCell="A72" sqref="A72:XFD72"/>
      <selection pane="bottomRight" activeCell="A72" sqref="A72:XFD72"/>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242</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43180</v>
      </c>
      <c r="I6" s="219" t="s">
        <v>15</v>
      </c>
      <c r="J6" s="219" t="s">
        <v>16</v>
      </c>
      <c r="K6" s="219" t="s">
        <v>190</v>
      </c>
      <c r="L6" s="220" t="s">
        <v>191</v>
      </c>
      <c r="M6" s="218">
        <v>43179</v>
      </c>
      <c r="N6" s="219" t="s">
        <v>15</v>
      </c>
      <c r="O6" s="219" t="s">
        <v>16</v>
      </c>
      <c r="P6" s="219" t="s">
        <v>190</v>
      </c>
      <c r="Q6" s="220" t="s">
        <v>191</v>
      </c>
      <c r="R6" s="218">
        <v>43179</v>
      </c>
      <c r="S6" s="219" t="s">
        <v>15</v>
      </c>
      <c r="T6" s="219" t="s">
        <v>16</v>
      </c>
      <c r="U6" s="219" t="s">
        <v>190</v>
      </c>
      <c r="V6" s="220" t="s">
        <v>191</v>
      </c>
      <c r="W6" s="218">
        <v>43180</v>
      </c>
      <c r="X6" s="219" t="s">
        <v>15</v>
      </c>
      <c r="Y6" s="219" t="s">
        <v>16</v>
      </c>
      <c r="Z6" s="219" t="s">
        <v>190</v>
      </c>
      <c r="AA6" s="220" t="s">
        <v>191</v>
      </c>
      <c r="AB6" s="218">
        <v>43180</v>
      </c>
      <c r="AC6" s="219" t="s">
        <v>15</v>
      </c>
      <c r="AD6" s="219" t="s">
        <v>16</v>
      </c>
      <c r="AE6" s="219" t="s">
        <v>190</v>
      </c>
      <c r="AF6" s="220" t="s">
        <v>191</v>
      </c>
      <c r="AG6" s="218"/>
      <c r="AH6" s="219" t="s">
        <v>15</v>
      </c>
      <c r="AI6" s="219" t="s">
        <v>16</v>
      </c>
      <c r="AJ6" s="219" t="s">
        <v>190</v>
      </c>
      <c r="AK6" s="220" t="s">
        <v>191</v>
      </c>
      <c r="AL6" s="218">
        <v>43179</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21</v>
      </c>
      <c r="C8" s="223"/>
      <c r="D8" s="223"/>
      <c r="E8" s="324">
        <v>38.538499999999999</v>
      </c>
      <c r="F8" s="224" t="s">
        <v>22</v>
      </c>
      <c r="G8" s="225" t="s">
        <v>22</v>
      </c>
      <c r="H8" s="226">
        <v>76</v>
      </c>
      <c r="I8" s="223"/>
      <c r="J8" s="223"/>
      <c r="K8" s="223"/>
      <c r="L8" s="227"/>
      <c r="M8" s="226">
        <v>34</v>
      </c>
      <c r="N8" s="223"/>
      <c r="O8" s="223"/>
      <c r="P8" s="223"/>
      <c r="Q8" s="227"/>
      <c r="R8" s="226">
        <v>48</v>
      </c>
      <c r="S8" s="223"/>
      <c r="T8" s="223"/>
      <c r="U8" s="223" t="s">
        <v>233</v>
      </c>
      <c r="V8" s="227"/>
      <c r="W8" s="226">
        <v>410</v>
      </c>
      <c r="X8" s="223"/>
      <c r="Y8" s="223"/>
      <c r="Z8" s="223"/>
      <c r="AA8" s="348"/>
      <c r="AB8" s="355">
        <v>46</v>
      </c>
      <c r="AC8" s="251"/>
      <c r="AD8" s="251"/>
      <c r="AE8" s="251" t="s">
        <v>233</v>
      </c>
      <c r="AF8" s="252"/>
      <c r="AG8" s="505" t="s">
        <v>205</v>
      </c>
      <c r="AH8" s="505"/>
      <c r="AI8" s="505"/>
      <c r="AJ8" s="505"/>
      <c r="AK8" s="506"/>
      <c r="AL8" s="355">
        <v>18</v>
      </c>
      <c r="AM8" s="251"/>
      <c r="AN8" s="251"/>
      <c r="AO8" s="251"/>
      <c r="AP8" s="252"/>
      <c r="AU8" s="20" t="s">
        <v>20</v>
      </c>
    </row>
    <row r="9" spans="1:47" s="214" customFormat="1" x14ac:dyDescent="0.25">
      <c r="A9" s="228" t="s">
        <v>23</v>
      </c>
      <c r="B9" s="222" t="s">
        <v>30</v>
      </c>
      <c r="C9" s="229"/>
      <c r="D9" s="229"/>
      <c r="E9" s="325">
        <v>13.9534</v>
      </c>
      <c r="F9" s="230" t="s">
        <v>22</v>
      </c>
      <c r="G9" s="231" t="s">
        <v>22</v>
      </c>
      <c r="H9" s="232">
        <v>8.9999999999999993E-3</v>
      </c>
      <c r="I9" s="229"/>
      <c r="J9" s="229"/>
      <c r="K9" s="223"/>
      <c r="L9" s="233"/>
      <c r="M9" s="232">
        <v>0.254</v>
      </c>
      <c r="N9" s="229"/>
      <c r="O9" s="229"/>
      <c r="P9" s="229"/>
      <c r="Q9" s="233"/>
      <c r="R9" s="232">
        <v>0.66500000000000004</v>
      </c>
      <c r="S9" s="229"/>
      <c r="T9" s="229"/>
      <c r="U9" s="229"/>
      <c r="V9" s="233"/>
      <c r="W9" s="237">
        <v>82.2</v>
      </c>
      <c r="X9" s="229"/>
      <c r="Y9" s="229"/>
      <c r="Z9" s="229"/>
      <c r="AA9" s="349"/>
      <c r="AB9" s="232">
        <v>5.0000000000000001E-3</v>
      </c>
      <c r="AC9" s="229"/>
      <c r="AD9" s="229"/>
      <c r="AE9" s="229"/>
      <c r="AF9" s="233"/>
      <c r="AG9" s="351"/>
      <c r="AH9" s="298"/>
      <c r="AI9" s="298"/>
      <c r="AJ9" s="298"/>
      <c r="AK9" s="299"/>
      <c r="AL9" s="232">
        <v>1.6E-2</v>
      </c>
      <c r="AM9" s="229"/>
      <c r="AN9" s="229"/>
      <c r="AO9" s="229"/>
      <c r="AP9" s="233"/>
      <c r="AU9" s="33" t="s">
        <v>23</v>
      </c>
    </row>
    <row r="10" spans="1:47" s="214" customFormat="1" x14ac:dyDescent="0.25">
      <c r="A10" s="228" t="s">
        <v>26</v>
      </c>
      <c r="B10" s="222" t="s">
        <v>21</v>
      </c>
      <c r="C10" s="223"/>
      <c r="D10" s="223"/>
      <c r="E10" s="330">
        <v>38.5929</v>
      </c>
      <c r="F10" s="235" t="s">
        <v>22</v>
      </c>
      <c r="G10" s="231" t="s">
        <v>22</v>
      </c>
      <c r="H10" s="236">
        <v>76</v>
      </c>
      <c r="I10" s="229"/>
      <c r="J10" s="229"/>
      <c r="K10" s="229"/>
      <c r="L10" s="233"/>
      <c r="M10" s="236">
        <v>34</v>
      </c>
      <c r="N10" s="229"/>
      <c r="O10" s="229"/>
      <c r="P10" s="229"/>
      <c r="Q10" s="233"/>
      <c r="R10" s="236">
        <v>48</v>
      </c>
      <c r="S10" s="229"/>
      <c r="T10" s="229"/>
      <c r="U10" s="229" t="s">
        <v>233</v>
      </c>
      <c r="V10" s="233"/>
      <c r="W10" s="236">
        <v>410</v>
      </c>
      <c r="X10" s="229"/>
      <c r="Y10" s="229"/>
      <c r="Z10" s="229"/>
      <c r="AA10" s="349"/>
      <c r="AB10" s="236">
        <v>46</v>
      </c>
      <c r="AC10" s="229"/>
      <c r="AD10" s="229"/>
      <c r="AE10" s="229" t="s">
        <v>233</v>
      </c>
      <c r="AF10" s="233"/>
      <c r="AG10" s="352"/>
      <c r="AH10" s="298"/>
      <c r="AI10" s="298"/>
      <c r="AJ10" s="298"/>
      <c r="AK10" s="299"/>
      <c r="AL10" s="236">
        <v>18</v>
      </c>
      <c r="AM10" s="229"/>
      <c r="AN10" s="229"/>
      <c r="AO10" s="229"/>
      <c r="AP10" s="233"/>
      <c r="AU10" s="33" t="s">
        <v>26</v>
      </c>
    </row>
    <row r="11" spans="1:47" s="214" customFormat="1" x14ac:dyDescent="0.25">
      <c r="A11" s="228" t="s">
        <v>27</v>
      </c>
      <c r="B11" s="222" t="s">
        <v>21</v>
      </c>
      <c r="C11" s="229"/>
      <c r="D11" s="229"/>
      <c r="E11" s="325">
        <v>20.0639</v>
      </c>
      <c r="F11" s="230" t="s">
        <v>22</v>
      </c>
      <c r="G11" s="231" t="s">
        <v>22</v>
      </c>
      <c r="H11" s="237">
        <v>12.3</v>
      </c>
      <c r="I11" s="229"/>
      <c r="J11" s="229"/>
      <c r="K11" s="229"/>
      <c r="L11" s="233"/>
      <c r="M11" s="237">
        <v>10.4</v>
      </c>
      <c r="N11" s="229"/>
      <c r="O11" s="229"/>
      <c r="P11" s="229"/>
      <c r="Q11" s="233"/>
      <c r="R11" s="237">
        <v>11.3</v>
      </c>
      <c r="S11" s="229"/>
      <c r="T11" s="229"/>
      <c r="U11" s="229" t="s">
        <v>233</v>
      </c>
      <c r="V11" s="233"/>
      <c r="W11" s="237">
        <v>64.900000000000006</v>
      </c>
      <c r="X11" s="229"/>
      <c r="Y11" s="229"/>
      <c r="Z11" s="229"/>
      <c r="AA11" s="349"/>
      <c r="AB11" s="237">
        <v>12.5</v>
      </c>
      <c r="AC11" s="229"/>
      <c r="AD11" s="229"/>
      <c r="AE11" s="229"/>
      <c r="AF11" s="233"/>
      <c r="AG11" s="353"/>
      <c r="AH11" s="298"/>
      <c r="AI11" s="298"/>
      <c r="AJ11" s="298"/>
      <c r="AK11" s="299"/>
      <c r="AL11" s="234">
        <v>8.34</v>
      </c>
      <c r="AM11" s="229"/>
      <c r="AN11" s="229"/>
      <c r="AO11" s="229"/>
      <c r="AP11" s="233"/>
      <c r="AU11" s="33" t="s">
        <v>27</v>
      </c>
    </row>
    <row r="12" spans="1:47" s="214" customFormat="1" x14ac:dyDescent="0.25">
      <c r="A12" s="238" t="s">
        <v>28</v>
      </c>
      <c r="B12" s="222" t="s">
        <v>24</v>
      </c>
      <c r="C12" s="229"/>
      <c r="D12" s="229"/>
      <c r="E12" s="325">
        <v>26</v>
      </c>
      <c r="F12" s="230" t="s">
        <v>22</v>
      </c>
      <c r="G12" s="231" t="s">
        <v>22</v>
      </c>
      <c r="H12" s="236">
        <v>11</v>
      </c>
      <c r="I12" s="229"/>
      <c r="J12" s="229"/>
      <c r="K12" s="229"/>
      <c r="L12" s="233"/>
      <c r="M12" s="236">
        <v>10</v>
      </c>
      <c r="N12" s="229" t="s">
        <v>25</v>
      </c>
      <c r="O12" s="229"/>
      <c r="P12" s="229"/>
      <c r="Q12" s="233"/>
      <c r="R12" s="236">
        <v>19</v>
      </c>
      <c r="S12" s="229"/>
      <c r="T12" s="229"/>
      <c r="U12" s="229"/>
      <c r="V12" s="233"/>
      <c r="W12" s="236">
        <v>24</v>
      </c>
      <c r="X12" s="229"/>
      <c r="Y12" s="229"/>
      <c r="Z12" s="229"/>
      <c r="AA12" s="349"/>
      <c r="AB12" s="236">
        <v>10</v>
      </c>
      <c r="AC12" s="229" t="s">
        <v>25</v>
      </c>
      <c r="AD12" s="229"/>
      <c r="AE12" s="229"/>
      <c r="AF12" s="233"/>
      <c r="AG12" s="352"/>
      <c r="AH12" s="298"/>
      <c r="AI12" s="298"/>
      <c r="AJ12" s="298"/>
      <c r="AK12" s="299"/>
      <c r="AL12" s="236">
        <v>10</v>
      </c>
      <c r="AM12" s="229" t="s">
        <v>25</v>
      </c>
      <c r="AN12" s="229"/>
      <c r="AO12" s="229"/>
      <c r="AP12" s="233"/>
      <c r="AU12" s="50" t="s">
        <v>28</v>
      </c>
    </row>
    <row r="13" spans="1:47" s="214" customFormat="1" x14ac:dyDescent="0.25">
      <c r="A13" s="228" t="s">
        <v>29</v>
      </c>
      <c r="B13" s="222" t="s">
        <v>30</v>
      </c>
      <c r="C13" s="229"/>
      <c r="D13" s="229"/>
      <c r="E13" s="325">
        <v>50.474200000000003</v>
      </c>
      <c r="F13" s="239">
        <v>250</v>
      </c>
      <c r="G13" s="231">
        <v>250</v>
      </c>
      <c r="H13" s="237">
        <v>7.5</v>
      </c>
      <c r="I13" s="229"/>
      <c r="J13" s="229"/>
      <c r="K13" s="229"/>
      <c r="L13" s="233"/>
      <c r="M13" s="237">
        <v>5.5</v>
      </c>
      <c r="N13" s="229"/>
      <c r="O13" s="229"/>
      <c r="P13" s="229"/>
      <c r="Q13" s="233"/>
      <c r="R13" s="237">
        <v>1.4</v>
      </c>
      <c r="S13" s="229"/>
      <c r="T13" s="229"/>
      <c r="U13" s="229"/>
      <c r="V13" s="233"/>
      <c r="W13" s="237">
        <v>22.3</v>
      </c>
      <c r="X13" s="229"/>
      <c r="Y13" s="229"/>
      <c r="Z13" s="229"/>
      <c r="AA13" s="349"/>
      <c r="AB13" s="237">
        <v>7.8</v>
      </c>
      <c r="AC13" s="229"/>
      <c r="AD13" s="229"/>
      <c r="AE13" s="229" t="s">
        <v>15</v>
      </c>
      <c r="AF13" s="233"/>
      <c r="AG13" s="353"/>
      <c r="AH13" s="298"/>
      <c r="AI13" s="298"/>
      <c r="AJ13" s="298"/>
      <c r="AK13" s="299"/>
      <c r="AL13" s="237">
        <v>5.3</v>
      </c>
      <c r="AM13" s="229"/>
      <c r="AN13" s="229"/>
      <c r="AO13" s="229"/>
      <c r="AP13" s="233"/>
      <c r="AU13" s="33" t="s">
        <v>29</v>
      </c>
    </row>
    <row r="14" spans="1:47" s="214" customFormat="1" x14ac:dyDescent="0.25">
      <c r="A14" s="228" t="s">
        <v>31</v>
      </c>
      <c r="B14" s="222" t="s">
        <v>30</v>
      </c>
      <c r="C14" s="223"/>
      <c r="D14" s="223"/>
      <c r="E14" s="325">
        <v>461.33240000000001</v>
      </c>
      <c r="F14" s="230" t="s">
        <v>22</v>
      </c>
      <c r="G14" s="240">
        <v>700</v>
      </c>
      <c r="H14" s="236">
        <v>190</v>
      </c>
      <c r="I14" s="229"/>
      <c r="J14" s="229"/>
      <c r="K14" s="229"/>
      <c r="L14" s="233"/>
      <c r="M14" s="236">
        <v>110</v>
      </c>
      <c r="N14" s="229"/>
      <c r="O14" s="229"/>
      <c r="P14" s="229"/>
      <c r="Q14" s="233"/>
      <c r="R14" s="236">
        <v>130</v>
      </c>
      <c r="S14" s="229"/>
      <c r="T14" s="229"/>
      <c r="U14" s="229"/>
      <c r="V14" s="233"/>
      <c r="W14" s="236">
        <v>1000</v>
      </c>
      <c r="X14" s="229"/>
      <c r="Y14" s="229"/>
      <c r="Z14" s="229"/>
      <c r="AA14" s="349"/>
      <c r="AB14" s="236">
        <v>150</v>
      </c>
      <c r="AC14" s="229"/>
      <c r="AD14" s="229"/>
      <c r="AE14" s="229"/>
      <c r="AF14" s="233"/>
      <c r="AG14" s="352"/>
      <c r="AH14" s="298"/>
      <c r="AI14" s="298"/>
      <c r="AJ14" s="298"/>
      <c r="AK14" s="299"/>
      <c r="AL14" s="236">
        <v>130</v>
      </c>
      <c r="AM14" s="229"/>
      <c r="AN14" s="229"/>
      <c r="AO14" s="229"/>
      <c r="AP14" s="233"/>
      <c r="AU14" s="33" t="s">
        <v>31</v>
      </c>
    </row>
    <row r="15" spans="1:47" s="214" customFormat="1" x14ac:dyDescent="0.25">
      <c r="A15" s="228" t="s">
        <v>32</v>
      </c>
      <c r="B15" s="222" t="s">
        <v>21</v>
      </c>
      <c r="C15" s="229"/>
      <c r="D15" s="229"/>
      <c r="E15" s="325">
        <v>6.8777999999999997</v>
      </c>
      <c r="F15" s="230" t="s">
        <v>22</v>
      </c>
      <c r="G15" s="231" t="s">
        <v>22</v>
      </c>
      <c r="H15" s="237">
        <v>11.2</v>
      </c>
      <c r="I15" s="229"/>
      <c r="J15" s="229"/>
      <c r="K15" s="229"/>
      <c r="L15" s="233"/>
      <c r="M15" s="237">
        <v>3.9</v>
      </c>
      <c r="N15" s="229"/>
      <c r="O15" s="229"/>
      <c r="P15" s="229"/>
      <c r="Q15" s="233"/>
      <c r="R15" s="234">
        <v>5.39</v>
      </c>
      <c r="S15" s="229"/>
      <c r="T15" s="229"/>
      <c r="U15" s="229" t="s">
        <v>233</v>
      </c>
      <c r="V15" s="233"/>
      <c r="W15" s="237">
        <v>16.600000000000001</v>
      </c>
      <c r="X15" s="229"/>
      <c r="Y15" s="229"/>
      <c r="Z15" s="229" t="s">
        <v>15</v>
      </c>
      <c r="AA15" s="349"/>
      <c r="AB15" s="234">
        <v>6.28</v>
      </c>
      <c r="AC15" s="229"/>
      <c r="AD15" s="229"/>
      <c r="AE15" s="229" t="s">
        <v>233</v>
      </c>
      <c r="AF15" s="233"/>
      <c r="AG15" s="353"/>
      <c r="AH15" s="298"/>
      <c r="AI15" s="298"/>
      <c r="AJ15" s="298"/>
      <c r="AK15" s="299"/>
      <c r="AL15" s="237">
        <v>4</v>
      </c>
      <c r="AM15" s="229"/>
      <c r="AN15" s="229"/>
      <c r="AO15" s="229" t="s">
        <v>15</v>
      </c>
      <c r="AP15" s="233"/>
      <c r="AU15" s="33" t="s">
        <v>32</v>
      </c>
    </row>
    <row r="16" spans="1:47" s="214" customFormat="1" x14ac:dyDescent="0.25">
      <c r="A16" s="228" t="s">
        <v>33</v>
      </c>
      <c r="B16" s="222" t="s">
        <v>30</v>
      </c>
      <c r="C16" s="229"/>
      <c r="D16" s="229"/>
      <c r="E16" s="325">
        <v>28.032499999999999</v>
      </c>
      <c r="F16" s="239">
        <v>10</v>
      </c>
      <c r="G16" s="240">
        <v>10</v>
      </c>
      <c r="H16" s="232">
        <v>5.1999999999999998E-2</v>
      </c>
      <c r="I16" s="229"/>
      <c r="J16" s="229"/>
      <c r="K16" s="229"/>
      <c r="L16" s="233"/>
      <c r="M16" s="232">
        <v>2.8000000000000001E-2</v>
      </c>
      <c r="N16" s="229"/>
      <c r="O16" s="229"/>
      <c r="P16" s="229"/>
      <c r="Q16" s="233"/>
      <c r="R16" s="234">
        <v>0.01</v>
      </c>
      <c r="S16" s="229" t="s">
        <v>25</v>
      </c>
      <c r="T16" s="229"/>
      <c r="U16" s="229"/>
      <c r="V16" s="233"/>
      <c r="W16" s="234">
        <v>0.01</v>
      </c>
      <c r="X16" s="229" t="s">
        <v>25</v>
      </c>
      <c r="Y16" s="229"/>
      <c r="Z16" s="229"/>
      <c r="AA16" s="349"/>
      <c r="AB16" s="234">
        <v>0.56000000000000005</v>
      </c>
      <c r="AC16" s="229"/>
      <c r="AD16" s="229"/>
      <c r="AE16" s="229"/>
      <c r="AF16" s="233"/>
      <c r="AG16" s="353"/>
      <c r="AH16" s="298"/>
      <c r="AI16" s="298"/>
      <c r="AJ16" s="298"/>
      <c r="AK16" s="299"/>
      <c r="AL16" s="237">
        <v>2.1</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232">
        <v>1E-3</v>
      </c>
      <c r="I17" s="229" t="s">
        <v>25</v>
      </c>
      <c r="J17" s="229"/>
      <c r="K17" s="229"/>
      <c r="L17" s="233"/>
      <c r="M17" s="232">
        <v>1E-3</v>
      </c>
      <c r="N17" s="229" t="s">
        <v>25</v>
      </c>
      <c r="O17" s="229"/>
      <c r="P17" s="229"/>
      <c r="Q17" s="233"/>
      <c r="R17" s="232">
        <v>2E-3</v>
      </c>
      <c r="S17" s="229"/>
      <c r="T17" s="229"/>
      <c r="U17" s="229" t="s">
        <v>15</v>
      </c>
      <c r="V17" s="233"/>
      <c r="W17" s="232">
        <v>1E-3</v>
      </c>
      <c r="X17" s="229" t="s">
        <v>25</v>
      </c>
      <c r="Y17" s="229"/>
      <c r="Z17" s="229"/>
      <c r="AA17" s="349"/>
      <c r="AB17" s="232">
        <v>3.0000000000000001E-3</v>
      </c>
      <c r="AC17" s="229"/>
      <c r="AD17" s="229"/>
      <c r="AE17" s="229"/>
      <c r="AF17" s="233"/>
      <c r="AG17" s="351"/>
      <c r="AH17" s="298"/>
      <c r="AI17" s="298"/>
      <c r="AJ17" s="298"/>
      <c r="AK17" s="299"/>
      <c r="AL17" s="232">
        <v>2E-3</v>
      </c>
      <c r="AM17" s="229"/>
      <c r="AN17" s="229"/>
      <c r="AO17" s="229"/>
      <c r="AP17" s="233"/>
      <c r="AU17" s="33" t="s">
        <v>34</v>
      </c>
    </row>
    <row r="18" spans="1:47" s="214" customFormat="1" x14ac:dyDescent="0.25">
      <c r="A18" s="228" t="s">
        <v>35</v>
      </c>
      <c r="B18" s="222" t="s">
        <v>24</v>
      </c>
      <c r="C18" s="229"/>
      <c r="D18" s="229"/>
      <c r="E18" s="325" t="s">
        <v>218</v>
      </c>
      <c r="F18" s="239" t="s">
        <v>37</v>
      </c>
      <c r="G18" s="240" t="s">
        <v>37</v>
      </c>
      <c r="H18" s="234">
        <v>6.88</v>
      </c>
      <c r="I18" s="229"/>
      <c r="J18" s="229"/>
      <c r="K18" s="229"/>
      <c r="L18" s="233"/>
      <c r="M18" s="234">
        <v>6.54</v>
      </c>
      <c r="N18" s="229"/>
      <c r="O18" s="229"/>
      <c r="P18" s="229"/>
      <c r="Q18" s="233"/>
      <c r="R18" s="234">
        <v>6.55</v>
      </c>
      <c r="S18" s="229"/>
      <c r="T18" s="229"/>
      <c r="U18" s="229"/>
      <c r="V18" s="233"/>
      <c r="W18" s="234">
        <v>6.47</v>
      </c>
      <c r="X18" s="229"/>
      <c r="Y18" s="229"/>
      <c r="Z18" s="229"/>
      <c r="AA18" s="349"/>
      <c r="AB18" s="234">
        <v>6.21</v>
      </c>
      <c r="AC18" s="229"/>
      <c r="AD18" s="229"/>
      <c r="AE18" s="229"/>
      <c r="AF18" s="233"/>
      <c r="AG18" s="353"/>
      <c r="AH18" s="298"/>
      <c r="AI18" s="298"/>
      <c r="AJ18" s="298"/>
      <c r="AK18" s="299"/>
      <c r="AL18" s="234">
        <v>4.79</v>
      </c>
      <c r="AM18" s="229" t="s">
        <v>244</v>
      </c>
      <c r="AN18" s="229"/>
      <c r="AO18" s="229"/>
      <c r="AP18" s="233"/>
      <c r="AQ18" s="340">
        <v>6.5</v>
      </c>
      <c r="AR18" s="341">
        <v>8.5</v>
      </c>
      <c r="AS18" s="341">
        <v>4.9000000000000004</v>
      </c>
      <c r="AT18" s="340">
        <v>7.4</v>
      </c>
      <c r="AU18" s="33" t="s">
        <v>35</v>
      </c>
    </row>
    <row r="19" spans="1:47" s="214" customFormat="1" x14ac:dyDescent="0.25">
      <c r="A19" s="228" t="s">
        <v>38</v>
      </c>
      <c r="B19" s="222" t="s">
        <v>30</v>
      </c>
      <c r="C19" s="229"/>
      <c r="D19" s="229"/>
      <c r="E19" s="325">
        <v>4.8315000000000001</v>
      </c>
      <c r="F19" s="230" t="s">
        <v>22</v>
      </c>
      <c r="G19" s="231" t="s">
        <v>22</v>
      </c>
      <c r="H19" s="234">
        <v>0.22</v>
      </c>
      <c r="I19" s="229"/>
      <c r="J19" s="229"/>
      <c r="K19" s="229"/>
      <c r="L19" s="233"/>
      <c r="M19" s="234">
        <v>1.53</v>
      </c>
      <c r="N19" s="229"/>
      <c r="O19" s="229"/>
      <c r="P19" s="229"/>
      <c r="Q19" s="233"/>
      <c r="R19" s="234">
        <v>3.15</v>
      </c>
      <c r="S19" s="229"/>
      <c r="T19" s="229"/>
      <c r="U19" s="229"/>
      <c r="V19" s="233"/>
      <c r="W19" s="237">
        <v>37.9</v>
      </c>
      <c r="X19" s="229"/>
      <c r="Y19" s="229"/>
      <c r="Z19" s="229"/>
      <c r="AA19" s="349"/>
      <c r="AB19" s="234">
        <v>0.28999999999999998</v>
      </c>
      <c r="AC19" s="229"/>
      <c r="AD19" s="229"/>
      <c r="AE19" s="229"/>
      <c r="AF19" s="233"/>
      <c r="AG19" s="353"/>
      <c r="AH19" s="298"/>
      <c r="AI19" s="298"/>
      <c r="AJ19" s="298"/>
      <c r="AK19" s="299"/>
      <c r="AL19" s="234">
        <v>0.97</v>
      </c>
      <c r="AM19" s="229"/>
      <c r="AN19" s="229"/>
      <c r="AO19" s="229"/>
      <c r="AP19" s="233"/>
      <c r="AU19" s="33" t="s">
        <v>38</v>
      </c>
    </row>
    <row r="20" spans="1:47" s="214" customFormat="1" x14ac:dyDescent="0.25">
      <c r="A20" s="228" t="s">
        <v>39</v>
      </c>
      <c r="B20" s="222" t="s">
        <v>21</v>
      </c>
      <c r="C20" s="229"/>
      <c r="D20" s="229"/>
      <c r="E20" s="325">
        <v>46.239199999999997</v>
      </c>
      <c r="F20" s="230" t="s">
        <v>22</v>
      </c>
      <c r="G20" s="240">
        <v>20</v>
      </c>
      <c r="H20" s="234">
        <v>7.66</v>
      </c>
      <c r="I20" s="229"/>
      <c r="J20" s="229"/>
      <c r="K20" s="229"/>
      <c r="L20" s="233"/>
      <c r="M20" s="234">
        <v>3.79</v>
      </c>
      <c r="N20" s="229"/>
      <c r="O20" s="229"/>
      <c r="P20" s="229"/>
      <c r="Q20" s="233"/>
      <c r="R20" s="234">
        <v>2.95</v>
      </c>
      <c r="S20" s="229"/>
      <c r="T20" s="229"/>
      <c r="U20" s="229"/>
      <c r="V20" s="233"/>
      <c r="W20" s="237">
        <v>21.7</v>
      </c>
      <c r="X20" s="229"/>
      <c r="Y20" s="229"/>
      <c r="Z20" s="229"/>
      <c r="AA20" s="349"/>
      <c r="AB20" s="234">
        <v>5.87</v>
      </c>
      <c r="AC20" s="229"/>
      <c r="AD20" s="229"/>
      <c r="AE20" s="229"/>
      <c r="AF20" s="233"/>
      <c r="AG20" s="352"/>
      <c r="AH20" s="298"/>
      <c r="AI20" s="298"/>
      <c r="AJ20" s="298"/>
      <c r="AK20" s="299"/>
      <c r="AL20" s="234">
        <v>5.89</v>
      </c>
      <c r="AM20" s="229"/>
      <c r="AN20" s="229"/>
      <c r="AO20" s="229"/>
      <c r="AP20" s="233"/>
      <c r="AU20" s="33" t="s">
        <v>39</v>
      </c>
    </row>
    <row r="21" spans="1:47" s="214" customFormat="1" x14ac:dyDescent="0.25">
      <c r="A21" s="228" t="s">
        <v>40</v>
      </c>
      <c r="B21" s="222" t="s">
        <v>21</v>
      </c>
      <c r="C21" s="229"/>
      <c r="D21" s="229"/>
      <c r="E21" s="325">
        <v>35.570099999999996</v>
      </c>
      <c r="F21" s="239">
        <v>250</v>
      </c>
      <c r="G21" s="240">
        <v>250</v>
      </c>
      <c r="H21" s="237">
        <v>7.6</v>
      </c>
      <c r="I21" s="229"/>
      <c r="J21" s="229"/>
      <c r="K21" s="229"/>
      <c r="L21" s="233"/>
      <c r="M21" s="237">
        <v>5.7</v>
      </c>
      <c r="N21" s="229"/>
      <c r="O21" s="229"/>
      <c r="P21" s="229"/>
      <c r="Q21" s="233"/>
      <c r="R21" s="237">
        <v>6</v>
      </c>
      <c r="S21" s="229"/>
      <c r="T21" s="229"/>
      <c r="U21" s="229"/>
      <c r="V21" s="233"/>
      <c r="W21" s="237">
        <v>4.4000000000000004</v>
      </c>
      <c r="X21" s="229"/>
      <c r="Y21" s="229"/>
      <c r="Z21" s="229"/>
      <c r="AA21" s="349"/>
      <c r="AB21" s="237">
        <v>8.9</v>
      </c>
      <c r="AC21" s="229"/>
      <c r="AD21" s="229"/>
      <c r="AE21" s="229"/>
      <c r="AF21" s="233"/>
      <c r="AG21" s="353"/>
      <c r="AH21" s="298"/>
      <c r="AI21" s="298"/>
      <c r="AJ21" s="298"/>
      <c r="AK21" s="299"/>
      <c r="AL21" s="237">
        <v>15.9</v>
      </c>
      <c r="AM21" s="229"/>
      <c r="AN21" s="229"/>
      <c r="AO21" s="229"/>
      <c r="AP21" s="233"/>
      <c r="AU21" s="33" t="s">
        <v>40</v>
      </c>
    </row>
    <row r="22" spans="1:47" s="214" customFormat="1" x14ac:dyDescent="0.25">
      <c r="A22" s="228" t="s">
        <v>41</v>
      </c>
      <c r="B22" s="222" t="s">
        <v>21</v>
      </c>
      <c r="C22" s="229"/>
      <c r="D22" s="229"/>
      <c r="E22" s="330">
        <v>279.78570000000002</v>
      </c>
      <c r="F22" s="242">
        <v>500</v>
      </c>
      <c r="G22" s="231">
        <v>500</v>
      </c>
      <c r="H22" s="236">
        <v>120</v>
      </c>
      <c r="I22" s="229"/>
      <c r="J22" s="229"/>
      <c r="K22" s="229"/>
      <c r="L22" s="233"/>
      <c r="M22" s="236">
        <v>89</v>
      </c>
      <c r="N22" s="229"/>
      <c r="O22" s="229"/>
      <c r="P22" s="229"/>
      <c r="Q22" s="233"/>
      <c r="R22" s="236">
        <v>99</v>
      </c>
      <c r="S22" s="229"/>
      <c r="T22" s="229"/>
      <c r="U22" s="229"/>
      <c r="V22" s="233"/>
      <c r="W22" s="236">
        <v>390</v>
      </c>
      <c r="X22" s="229"/>
      <c r="Y22" s="229"/>
      <c r="Z22" s="229"/>
      <c r="AA22" s="349"/>
      <c r="AB22" s="236">
        <v>73</v>
      </c>
      <c r="AC22" s="229"/>
      <c r="AD22" s="229"/>
      <c r="AE22" s="229"/>
      <c r="AF22" s="233"/>
      <c r="AG22" s="352"/>
      <c r="AH22" s="298"/>
      <c r="AI22" s="298"/>
      <c r="AJ22" s="298"/>
      <c r="AK22" s="299"/>
      <c r="AL22" s="236">
        <v>94</v>
      </c>
      <c r="AM22" s="229"/>
      <c r="AN22" s="229"/>
      <c r="AO22" s="229"/>
      <c r="AP22" s="233"/>
      <c r="AU22" s="33" t="s">
        <v>41</v>
      </c>
    </row>
    <row r="23" spans="1:47" s="214" customFormat="1" ht="15.75" thickBot="1" x14ac:dyDescent="0.3">
      <c r="A23" s="243" t="s">
        <v>42</v>
      </c>
      <c r="B23" s="222" t="s">
        <v>24</v>
      </c>
      <c r="C23" s="229"/>
      <c r="D23" s="244"/>
      <c r="E23" s="328">
        <v>29</v>
      </c>
      <c r="F23" s="245" t="s">
        <v>22</v>
      </c>
      <c r="G23" s="246" t="s">
        <v>22</v>
      </c>
      <c r="H23" s="247">
        <v>2.2000000000000002</v>
      </c>
      <c r="I23" s="244"/>
      <c r="J23" s="244"/>
      <c r="K23" s="244"/>
      <c r="L23" s="248"/>
      <c r="M23" s="247">
        <v>7.6</v>
      </c>
      <c r="N23" s="244"/>
      <c r="O23" s="244"/>
      <c r="P23" s="244"/>
      <c r="Q23" s="248"/>
      <c r="R23" s="249">
        <v>11</v>
      </c>
      <c r="S23" s="244"/>
      <c r="T23" s="244"/>
      <c r="U23" s="244"/>
      <c r="V23" s="248"/>
      <c r="W23" s="247">
        <v>10</v>
      </c>
      <c r="X23" s="244"/>
      <c r="Y23" s="244"/>
      <c r="Z23" s="244"/>
      <c r="AA23" s="350"/>
      <c r="AB23" s="342">
        <v>7.1</v>
      </c>
      <c r="AC23" s="263"/>
      <c r="AD23" s="263"/>
      <c r="AE23" s="263"/>
      <c r="AF23" s="264"/>
      <c r="AG23" s="354"/>
      <c r="AH23" s="303"/>
      <c r="AI23" s="303"/>
      <c r="AJ23" s="303"/>
      <c r="AK23" s="304"/>
      <c r="AL23" s="283">
        <v>9.3000000000000007</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19">
        <v>2.9999999999999997E-4</v>
      </c>
      <c r="I25" s="251" t="s">
        <v>25</v>
      </c>
      <c r="J25" s="251"/>
      <c r="K25" s="251"/>
      <c r="L25" s="252"/>
      <c r="M25" s="253">
        <v>2.9999999999999997E-4</v>
      </c>
      <c r="N25" s="223" t="s">
        <v>25</v>
      </c>
      <c r="O25" s="223"/>
      <c r="P25" s="223"/>
      <c r="Q25" s="227"/>
      <c r="R25" s="253">
        <v>2.9999999999999997E-4</v>
      </c>
      <c r="S25" s="223" t="s">
        <v>25</v>
      </c>
      <c r="T25" s="223"/>
      <c r="U25" s="223"/>
      <c r="V25" s="227"/>
      <c r="W25" s="253">
        <v>2.9999999999999997E-4</v>
      </c>
      <c r="X25" s="223" t="s">
        <v>25</v>
      </c>
      <c r="Y25" s="223"/>
      <c r="Z25" s="223"/>
      <c r="AA25" s="227"/>
      <c r="AB25" s="253">
        <v>2.9999999999999997E-4</v>
      </c>
      <c r="AC25" s="223" t="s">
        <v>25</v>
      </c>
      <c r="AD25" s="223"/>
      <c r="AE25" s="223"/>
      <c r="AF25" s="227"/>
      <c r="AG25" s="504" t="s">
        <v>205</v>
      </c>
      <c r="AH25" s="505"/>
      <c r="AI25" s="505"/>
      <c r="AJ25" s="505"/>
      <c r="AK25" s="506"/>
      <c r="AL25" s="319">
        <v>2.9999999999999997E-4</v>
      </c>
      <c r="AM25" s="251" t="s">
        <v>25</v>
      </c>
      <c r="AN25" s="251"/>
      <c r="AO25" s="251"/>
      <c r="AP25" s="252"/>
      <c r="AU25" s="72" t="s">
        <v>45</v>
      </c>
    </row>
    <row r="26" spans="1:47" s="214" customFormat="1" x14ac:dyDescent="0.25">
      <c r="A26" s="228" t="s">
        <v>46</v>
      </c>
      <c r="B26" s="222" t="s">
        <v>24</v>
      </c>
      <c r="C26" s="229"/>
      <c r="D26" s="229"/>
      <c r="E26" s="325">
        <v>1E-3</v>
      </c>
      <c r="F26" s="239">
        <v>0.01</v>
      </c>
      <c r="G26" s="231">
        <v>5.0000000000000002E-5</v>
      </c>
      <c r="H26" s="261">
        <v>4.4000000000000002E-4</v>
      </c>
      <c r="I26" s="229"/>
      <c r="J26" s="229"/>
      <c r="K26" s="229"/>
      <c r="L26" s="233"/>
      <c r="M26" s="255">
        <v>3.98E-3</v>
      </c>
      <c r="N26" s="229"/>
      <c r="O26" s="229"/>
      <c r="P26" s="229"/>
      <c r="Q26" s="233"/>
      <c r="R26" s="255">
        <v>2.3400000000000001E-3</v>
      </c>
      <c r="S26" s="229"/>
      <c r="T26" s="229"/>
      <c r="U26" s="229"/>
      <c r="V26" s="233"/>
      <c r="W26" s="259">
        <v>1.2E-2</v>
      </c>
      <c r="X26" s="229"/>
      <c r="Y26" s="229"/>
      <c r="Z26" s="229" t="s">
        <v>233</v>
      </c>
      <c r="AA26" s="233"/>
      <c r="AB26" s="255">
        <v>5.0000000000000002E-5</v>
      </c>
      <c r="AC26" s="229" t="s">
        <v>25</v>
      </c>
      <c r="AD26" s="229"/>
      <c r="AE26" s="229" t="s">
        <v>15</v>
      </c>
      <c r="AF26" s="233"/>
      <c r="AG26" s="305"/>
      <c r="AH26" s="298"/>
      <c r="AI26" s="298"/>
      <c r="AJ26" s="298"/>
      <c r="AK26" s="299"/>
      <c r="AL26" s="254">
        <v>6.7000000000000002E-5</v>
      </c>
      <c r="AM26" s="229"/>
      <c r="AN26" s="229"/>
      <c r="AO26" s="229" t="s">
        <v>15</v>
      </c>
      <c r="AP26" s="233"/>
      <c r="AU26" s="77" t="s">
        <v>46</v>
      </c>
    </row>
    <row r="27" spans="1:47" s="214" customFormat="1" x14ac:dyDescent="0.25">
      <c r="A27" s="228" t="s">
        <v>47</v>
      </c>
      <c r="B27" s="222" t="s">
        <v>30</v>
      </c>
      <c r="C27" s="229"/>
      <c r="D27" s="229"/>
      <c r="E27" s="325">
        <v>6.7100000000000007E-2</v>
      </c>
      <c r="F27" s="239">
        <v>2</v>
      </c>
      <c r="G27" s="231">
        <v>1</v>
      </c>
      <c r="H27" s="257">
        <v>6.7000000000000002E-3</v>
      </c>
      <c r="I27" s="229"/>
      <c r="J27" s="229"/>
      <c r="K27" s="229"/>
      <c r="L27" s="233"/>
      <c r="M27" s="258">
        <v>9.5999999999999992E-3</v>
      </c>
      <c r="N27" s="229"/>
      <c r="O27" s="229"/>
      <c r="P27" s="229"/>
      <c r="Q27" s="233"/>
      <c r="R27" s="258">
        <v>1.37E-2</v>
      </c>
      <c r="S27" s="229"/>
      <c r="T27" s="229"/>
      <c r="U27" s="229"/>
      <c r="V27" s="233"/>
      <c r="W27" s="259">
        <v>0.86399999999999999</v>
      </c>
      <c r="X27" s="229"/>
      <c r="Y27" s="229"/>
      <c r="Z27" s="229" t="s">
        <v>233</v>
      </c>
      <c r="AA27" s="233"/>
      <c r="AB27" s="257">
        <v>6.8999999999999999E-3</v>
      </c>
      <c r="AC27" s="229"/>
      <c r="AD27" s="229"/>
      <c r="AE27" s="229"/>
      <c r="AF27" s="233"/>
      <c r="AG27" s="306"/>
      <c r="AH27" s="298"/>
      <c r="AI27" s="298"/>
      <c r="AJ27" s="298"/>
      <c r="AK27" s="299"/>
      <c r="AL27" s="257">
        <v>2.0799999999999999E-2</v>
      </c>
      <c r="AM27" s="229"/>
      <c r="AN27" s="229"/>
      <c r="AO27" s="229"/>
      <c r="AP27" s="233"/>
      <c r="AU27" s="77" t="s">
        <v>47</v>
      </c>
    </row>
    <row r="28" spans="1:47" s="214" customFormat="1" x14ac:dyDescent="0.25">
      <c r="A28" s="228" t="s">
        <v>48</v>
      </c>
      <c r="B28" s="222" t="s">
        <v>24</v>
      </c>
      <c r="C28" s="229"/>
      <c r="D28" s="229"/>
      <c r="E28" s="325">
        <v>5.0000000000000001E-4</v>
      </c>
      <c r="F28" s="239">
        <v>4.0000000000000001E-3</v>
      </c>
      <c r="G28" s="231">
        <v>4.0000000000000001E-3</v>
      </c>
      <c r="H28" s="257">
        <v>5.0000000000000001E-4</v>
      </c>
      <c r="I28" s="229" t="s">
        <v>25</v>
      </c>
      <c r="J28" s="229"/>
      <c r="K28" s="229"/>
      <c r="L28" s="233"/>
      <c r="M28" s="258">
        <v>5.0000000000000001E-4</v>
      </c>
      <c r="N28" s="223" t="s">
        <v>25</v>
      </c>
      <c r="O28" s="229"/>
      <c r="P28" s="229"/>
      <c r="Q28" s="233"/>
      <c r="R28" s="258">
        <v>5.0000000000000001E-4</v>
      </c>
      <c r="S28" s="223" t="s">
        <v>25</v>
      </c>
      <c r="T28" s="229"/>
      <c r="U28" s="229"/>
      <c r="V28" s="233"/>
      <c r="W28" s="258">
        <v>5.0000000000000001E-4</v>
      </c>
      <c r="X28" s="223" t="s">
        <v>25</v>
      </c>
      <c r="Y28" s="229"/>
      <c r="Z28" s="229"/>
      <c r="AA28" s="233"/>
      <c r="AB28" s="257">
        <v>5.0000000000000001E-4</v>
      </c>
      <c r="AC28" s="229" t="s">
        <v>25</v>
      </c>
      <c r="AD28" s="229"/>
      <c r="AE28" s="229"/>
      <c r="AF28" s="233"/>
      <c r="AG28" s="306"/>
      <c r="AH28" s="298"/>
      <c r="AI28" s="298"/>
      <c r="AJ28" s="298"/>
      <c r="AK28" s="299"/>
      <c r="AL28" s="257">
        <v>5.0000000000000001E-4</v>
      </c>
      <c r="AM28" s="229" t="s">
        <v>25</v>
      </c>
      <c r="AN28" s="229"/>
      <c r="AO28" s="229"/>
      <c r="AP28" s="233"/>
      <c r="AU28" s="77" t="s">
        <v>48</v>
      </c>
    </row>
    <row r="29" spans="1:47" s="214" customFormat="1" x14ac:dyDescent="0.25">
      <c r="A29" s="228" t="s">
        <v>49</v>
      </c>
      <c r="B29" s="222" t="s">
        <v>21</v>
      </c>
      <c r="C29" s="229"/>
      <c r="D29" s="229"/>
      <c r="E29" s="325">
        <v>2.9999999999999997E-4</v>
      </c>
      <c r="F29" s="230">
        <v>5.0000000000000001E-3</v>
      </c>
      <c r="G29" s="231">
        <v>5.0000000000000001E-3</v>
      </c>
      <c r="H29" s="261">
        <v>5.0000000000000002E-5</v>
      </c>
      <c r="I29" s="229" t="s">
        <v>25</v>
      </c>
      <c r="J29" s="229"/>
      <c r="K29" s="229"/>
      <c r="L29" s="233"/>
      <c r="M29" s="255">
        <v>5.0000000000000002E-5</v>
      </c>
      <c r="N29" s="223" t="s">
        <v>25</v>
      </c>
      <c r="O29" s="229"/>
      <c r="P29" s="229"/>
      <c r="Q29" s="233"/>
      <c r="R29" s="255">
        <v>5.0000000000000002E-5</v>
      </c>
      <c r="S29" s="223" t="s">
        <v>25</v>
      </c>
      <c r="T29" s="229"/>
      <c r="U29" s="229"/>
      <c r="V29" s="233"/>
      <c r="W29" s="255">
        <v>5.0000000000000002E-5</v>
      </c>
      <c r="X29" s="223" t="s">
        <v>25</v>
      </c>
      <c r="Y29" s="229"/>
      <c r="Z29" s="229"/>
      <c r="AA29" s="233"/>
      <c r="AB29" s="261">
        <v>5.0000000000000002E-5</v>
      </c>
      <c r="AC29" s="229" t="s">
        <v>25</v>
      </c>
      <c r="AD29" s="229"/>
      <c r="AE29" s="229"/>
      <c r="AF29" s="233"/>
      <c r="AG29" s="307"/>
      <c r="AH29" s="298"/>
      <c r="AI29" s="298"/>
      <c r="AJ29" s="298"/>
      <c r="AK29" s="299"/>
      <c r="AL29" s="261">
        <v>5.0000000000000002E-5</v>
      </c>
      <c r="AM29" s="229" t="s">
        <v>25</v>
      </c>
      <c r="AN29" s="229"/>
      <c r="AO29" s="229"/>
      <c r="AP29" s="233"/>
      <c r="AU29" s="77" t="s">
        <v>49</v>
      </c>
    </row>
    <row r="30" spans="1:47" s="214" customFormat="1" x14ac:dyDescent="0.25">
      <c r="A30" s="228" t="s">
        <v>50</v>
      </c>
      <c r="B30" s="222" t="s">
        <v>24</v>
      </c>
      <c r="C30" s="229"/>
      <c r="D30" s="229"/>
      <c r="E30" s="325">
        <v>4.3E-3</v>
      </c>
      <c r="F30" s="239">
        <v>0.1</v>
      </c>
      <c r="G30" s="345">
        <v>0.05</v>
      </c>
      <c r="H30" s="259">
        <v>5.0000000000000001E-3</v>
      </c>
      <c r="I30" s="229" t="s">
        <v>25</v>
      </c>
      <c r="J30" s="229"/>
      <c r="K30" s="229"/>
      <c r="L30" s="233"/>
      <c r="M30" s="259">
        <v>5.0000000000000001E-3</v>
      </c>
      <c r="N30" s="223" t="s">
        <v>25</v>
      </c>
      <c r="O30" s="229"/>
      <c r="P30" s="229"/>
      <c r="Q30" s="233"/>
      <c r="R30" s="259">
        <v>5.0000000000000001E-3</v>
      </c>
      <c r="S30" s="223" t="s">
        <v>25</v>
      </c>
      <c r="T30" s="229"/>
      <c r="U30" s="229"/>
      <c r="V30" s="233"/>
      <c r="W30" s="259">
        <v>5.0000000000000001E-3</v>
      </c>
      <c r="X30" s="229" t="s">
        <v>25</v>
      </c>
      <c r="Y30" s="229"/>
      <c r="Z30" s="229"/>
      <c r="AA30" s="233"/>
      <c r="AB30" s="232">
        <v>5.0000000000000001E-3</v>
      </c>
      <c r="AC30" s="229" t="s">
        <v>25</v>
      </c>
      <c r="AD30" s="229"/>
      <c r="AE30" s="229"/>
      <c r="AF30" s="233"/>
      <c r="AG30" s="301"/>
      <c r="AH30" s="298"/>
      <c r="AI30" s="298"/>
      <c r="AJ30" s="298"/>
      <c r="AK30" s="299"/>
      <c r="AL30" s="232">
        <v>5.0000000000000001E-3</v>
      </c>
      <c r="AM30" s="229" t="s">
        <v>25</v>
      </c>
      <c r="AN30" s="229"/>
      <c r="AO30" s="229"/>
      <c r="AP30" s="233"/>
      <c r="AU30" s="77" t="s">
        <v>50</v>
      </c>
    </row>
    <row r="31" spans="1:47" s="214" customFormat="1" x14ac:dyDescent="0.25">
      <c r="A31" s="228" t="s">
        <v>51</v>
      </c>
      <c r="B31" s="222" t="s">
        <v>24</v>
      </c>
      <c r="C31" s="229"/>
      <c r="D31" s="229"/>
      <c r="E31" s="325">
        <v>6.0000000000000001E-3</v>
      </c>
      <c r="F31" s="239" t="s">
        <v>22</v>
      </c>
      <c r="G31" s="231" t="s">
        <v>22</v>
      </c>
      <c r="H31" s="232">
        <v>5.0000000000000001E-3</v>
      </c>
      <c r="I31" s="229" t="s">
        <v>25</v>
      </c>
      <c r="J31" s="229"/>
      <c r="K31" s="229"/>
      <c r="L31" s="233"/>
      <c r="M31" s="259">
        <v>5.0000000000000001E-3</v>
      </c>
      <c r="N31" s="223" t="s">
        <v>25</v>
      </c>
      <c r="O31" s="229"/>
      <c r="P31" s="229"/>
      <c r="Q31" s="233"/>
      <c r="R31" s="259">
        <v>5.0000000000000001E-3</v>
      </c>
      <c r="S31" s="229" t="s">
        <v>25</v>
      </c>
      <c r="T31" s="229"/>
      <c r="U31" s="229"/>
      <c r="V31" s="233"/>
      <c r="W31" s="259">
        <v>5.0000000000000001E-3</v>
      </c>
      <c r="X31" s="223" t="s">
        <v>25</v>
      </c>
      <c r="Y31" s="229"/>
      <c r="Z31" s="229"/>
      <c r="AA31" s="233"/>
      <c r="AB31" s="232">
        <v>5.0000000000000001E-3</v>
      </c>
      <c r="AC31" s="229" t="s">
        <v>25</v>
      </c>
      <c r="AD31" s="229"/>
      <c r="AE31" s="229"/>
      <c r="AF31" s="233"/>
      <c r="AG31" s="301"/>
      <c r="AH31" s="298"/>
      <c r="AI31" s="298"/>
      <c r="AJ31" s="298"/>
      <c r="AK31" s="299"/>
      <c r="AL31" s="232">
        <v>5.0000000000000001E-3</v>
      </c>
      <c r="AM31" s="229" t="s">
        <v>25</v>
      </c>
      <c r="AN31" s="229"/>
      <c r="AO31" s="229"/>
      <c r="AP31" s="233"/>
      <c r="AU31" s="77" t="s">
        <v>51</v>
      </c>
    </row>
    <row r="32" spans="1:47" s="214" customFormat="1" x14ac:dyDescent="0.25">
      <c r="A32" s="228" t="s">
        <v>52</v>
      </c>
      <c r="B32" s="222" t="s">
        <v>30</v>
      </c>
      <c r="C32" s="229"/>
      <c r="D32" s="229"/>
      <c r="E32" s="325">
        <v>8.3519000000000005</v>
      </c>
      <c r="F32" s="239">
        <v>1.3</v>
      </c>
      <c r="G32" s="231">
        <v>1</v>
      </c>
      <c r="H32" s="232">
        <v>5.0000000000000001E-3</v>
      </c>
      <c r="I32" s="229" t="s">
        <v>25</v>
      </c>
      <c r="J32" s="229"/>
      <c r="K32" s="229"/>
      <c r="L32" s="233"/>
      <c r="M32" s="259">
        <v>8.9999999999999993E-3</v>
      </c>
      <c r="N32" s="229"/>
      <c r="O32" s="229"/>
      <c r="P32" s="229"/>
      <c r="Q32" s="233"/>
      <c r="R32" s="259">
        <v>1.4E-2</v>
      </c>
      <c r="S32" s="229"/>
      <c r="T32" s="229"/>
      <c r="U32" s="229"/>
      <c r="V32" s="233"/>
      <c r="W32" s="259">
        <v>5.0000000000000001E-3</v>
      </c>
      <c r="X32" s="223" t="s">
        <v>25</v>
      </c>
      <c r="Y32" s="229"/>
      <c r="Z32" s="229"/>
      <c r="AA32" s="233"/>
      <c r="AB32" s="232">
        <v>8.0000000000000002E-3</v>
      </c>
      <c r="AC32" s="229"/>
      <c r="AD32" s="229"/>
      <c r="AE32" s="229"/>
      <c r="AF32" s="233"/>
      <c r="AG32" s="301"/>
      <c r="AH32" s="298"/>
      <c r="AI32" s="298"/>
      <c r="AJ32" s="298"/>
      <c r="AK32" s="299"/>
      <c r="AL32" s="232">
        <v>1.4999999999999999E-2</v>
      </c>
      <c r="AM32" s="229"/>
      <c r="AN32" s="229"/>
      <c r="AO32" s="229"/>
      <c r="AP32" s="233"/>
      <c r="AU32" s="77" t="s">
        <v>52</v>
      </c>
    </row>
    <row r="33" spans="1:47" s="214" customFormat="1" x14ac:dyDescent="0.25">
      <c r="A33" s="228" t="s">
        <v>53</v>
      </c>
      <c r="B33" s="222" t="s">
        <v>30</v>
      </c>
      <c r="C33" s="229"/>
      <c r="D33" s="229"/>
      <c r="E33" s="325">
        <v>3.2991000000000001</v>
      </c>
      <c r="F33" s="239">
        <v>0.3</v>
      </c>
      <c r="G33" s="231">
        <v>0.3</v>
      </c>
      <c r="H33" s="234">
        <v>0.01</v>
      </c>
      <c r="I33" s="229" t="s">
        <v>25</v>
      </c>
      <c r="J33" s="229"/>
      <c r="K33" s="229"/>
      <c r="L33" s="233"/>
      <c r="M33" s="260">
        <v>2.93</v>
      </c>
      <c r="N33" s="229"/>
      <c r="O33" s="229"/>
      <c r="P33" s="229"/>
      <c r="Q33" s="233"/>
      <c r="R33" s="259">
        <v>0.36099999999999999</v>
      </c>
      <c r="S33" s="229"/>
      <c r="T33" s="229"/>
      <c r="U33" s="229" t="s">
        <v>233</v>
      </c>
      <c r="V33" s="233"/>
      <c r="W33" s="296">
        <v>13.2</v>
      </c>
      <c r="X33" s="229"/>
      <c r="Y33" s="229"/>
      <c r="Z33" s="229" t="s">
        <v>233</v>
      </c>
      <c r="AA33" s="233"/>
      <c r="AB33" s="232">
        <v>1.2E-2</v>
      </c>
      <c r="AC33" s="229"/>
      <c r="AD33" s="229"/>
      <c r="AE33" s="229"/>
      <c r="AF33" s="233"/>
      <c r="AG33" s="301"/>
      <c r="AH33" s="298"/>
      <c r="AI33" s="298"/>
      <c r="AJ33" s="298"/>
      <c r="AK33" s="299"/>
      <c r="AL33" s="234">
        <v>0.01</v>
      </c>
      <c r="AM33" s="229" t="s">
        <v>25</v>
      </c>
      <c r="AN33" s="229"/>
      <c r="AO33" s="229"/>
      <c r="AP33" s="233"/>
      <c r="AU33" s="77" t="s">
        <v>53</v>
      </c>
    </row>
    <row r="34" spans="1:47" s="214" customFormat="1" x14ac:dyDescent="0.25">
      <c r="A34" s="228" t="s">
        <v>54</v>
      </c>
      <c r="B34" s="222" t="s">
        <v>24</v>
      </c>
      <c r="C34" s="229"/>
      <c r="D34" s="229"/>
      <c r="E34" s="325">
        <v>8.0000000000000002E-3</v>
      </c>
      <c r="F34" s="239">
        <v>1.4999999999999999E-2</v>
      </c>
      <c r="G34" s="231">
        <v>0.05</v>
      </c>
      <c r="H34" s="257">
        <v>1E-4</v>
      </c>
      <c r="I34" s="229" t="s">
        <v>25</v>
      </c>
      <c r="J34" s="229"/>
      <c r="K34" s="229"/>
      <c r="L34" s="233"/>
      <c r="M34" s="258">
        <v>1E-4</v>
      </c>
      <c r="N34" s="223" t="s">
        <v>25</v>
      </c>
      <c r="O34" s="229"/>
      <c r="P34" s="229"/>
      <c r="Q34" s="233"/>
      <c r="R34" s="258">
        <v>1E-4</v>
      </c>
      <c r="S34" s="229" t="s">
        <v>25</v>
      </c>
      <c r="T34" s="229"/>
      <c r="U34" s="229"/>
      <c r="V34" s="233"/>
      <c r="W34" s="258">
        <v>1E-4</v>
      </c>
      <c r="X34" s="223" t="s">
        <v>25</v>
      </c>
      <c r="Y34" s="229"/>
      <c r="Z34" s="229"/>
      <c r="AA34" s="233"/>
      <c r="AB34" s="257">
        <v>1E-4</v>
      </c>
      <c r="AC34" s="229" t="s">
        <v>25</v>
      </c>
      <c r="AD34" s="229"/>
      <c r="AE34" s="229"/>
      <c r="AF34" s="233"/>
      <c r="AG34" s="305"/>
      <c r="AH34" s="298"/>
      <c r="AI34" s="298"/>
      <c r="AJ34" s="298"/>
      <c r="AK34" s="299"/>
      <c r="AL34" s="257">
        <v>1E-4</v>
      </c>
      <c r="AM34" s="229" t="s">
        <v>25</v>
      </c>
      <c r="AN34" s="229"/>
      <c r="AO34" s="229"/>
      <c r="AP34" s="233"/>
      <c r="AU34" s="77" t="s">
        <v>54</v>
      </c>
    </row>
    <row r="35" spans="1:47" s="214" customFormat="1" x14ac:dyDescent="0.25">
      <c r="A35" s="228" t="s">
        <v>55</v>
      </c>
      <c r="B35" s="222" t="s">
        <v>30</v>
      </c>
      <c r="C35" s="229"/>
      <c r="D35" s="229"/>
      <c r="E35" s="325">
        <v>0.43390000000000001</v>
      </c>
      <c r="F35" s="239">
        <v>0.05</v>
      </c>
      <c r="G35" s="231">
        <v>0.05</v>
      </c>
      <c r="H35" s="257">
        <v>6.9500000000000006E-2</v>
      </c>
      <c r="I35" s="229"/>
      <c r="J35" s="229"/>
      <c r="K35" s="229" t="s">
        <v>233</v>
      </c>
      <c r="L35" s="233"/>
      <c r="M35" s="259">
        <v>0.57299999999999995</v>
      </c>
      <c r="N35" s="229"/>
      <c r="O35" s="229"/>
      <c r="P35" s="229"/>
      <c r="Q35" s="233"/>
      <c r="R35" s="258">
        <v>0.63049999999999995</v>
      </c>
      <c r="S35" s="229"/>
      <c r="T35" s="229"/>
      <c r="U35" s="229"/>
      <c r="V35" s="233"/>
      <c r="W35" s="259">
        <v>4.8769999999999998</v>
      </c>
      <c r="X35" s="229"/>
      <c r="Y35" s="229"/>
      <c r="Z35" s="229"/>
      <c r="AA35" s="233"/>
      <c r="AB35" s="232">
        <v>5.0000000000000001E-3</v>
      </c>
      <c r="AC35" s="229" t="s">
        <v>25</v>
      </c>
      <c r="AD35" s="229"/>
      <c r="AE35" s="229"/>
      <c r="AF35" s="233"/>
      <c r="AG35" s="306"/>
      <c r="AH35" s="298"/>
      <c r="AI35" s="298"/>
      <c r="AJ35" s="298"/>
      <c r="AK35" s="299"/>
      <c r="AL35" s="257">
        <v>9.7999999999999997E-3</v>
      </c>
      <c r="AM35" s="229"/>
      <c r="AN35" s="229"/>
      <c r="AO35" s="229" t="s">
        <v>15</v>
      </c>
      <c r="AP35" s="233"/>
      <c r="AU35" s="77" t="s">
        <v>55</v>
      </c>
    </row>
    <row r="36" spans="1:47" s="214" customFormat="1" x14ac:dyDescent="0.25">
      <c r="A36" s="228" t="s">
        <v>56</v>
      </c>
      <c r="B36" s="222" t="s">
        <v>24</v>
      </c>
      <c r="C36" s="229"/>
      <c r="D36" s="229"/>
      <c r="E36" s="325">
        <v>0.01</v>
      </c>
      <c r="F36" s="239" t="s">
        <v>22</v>
      </c>
      <c r="G36" s="231">
        <v>0.1</v>
      </c>
      <c r="H36" s="232">
        <v>5.0000000000000001E-3</v>
      </c>
      <c r="I36" s="229" t="s">
        <v>25</v>
      </c>
      <c r="J36" s="229"/>
      <c r="K36" s="229"/>
      <c r="L36" s="233"/>
      <c r="M36" s="259">
        <v>5.0000000000000001E-3</v>
      </c>
      <c r="N36" s="223" t="s">
        <v>25</v>
      </c>
      <c r="O36" s="229"/>
      <c r="P36" s="229"/>
      <c r="Q36" s="233"/>
      <c r="R36" s="259">
        <v>5.0000000000000001E-3</v>
      </c>
      <c r="S36" s="223" t="s">
        <v>25</v>
      </c>
      <c r="T36" s="229"/>
      <c r="U36" s="229"/>
      <c r="V36" s="233"/>
      <c r="W36" s="259">
        <v>5.0000000000000001E-3</v>
      </c>
      <c r="X36" s="223" t="s">
        <v>25</v>
      </c>
      <c r="Y36" s="229"/>
      <c r="Z36" s="229"/>
      <c r="AA36" s="233"/>
      <c r="AB36" s="232">
        <v>5.0000000000000001E-3</v>
      </c>
      <c r="AC36" s="229" t="s">
        <v>25</v>
      </c>
      <c r="AD36" s="229"/>
      <c r="AE36" s="229"/>
      <c r="AF36" s="233"/>
      <c r="AG36" s="301"/>
      <c r="AH36" s="298"/>
      <c r="AI36" s="298"/>
      <c r="AJ36" s="298"/>
      <c r="AK36" s="299"/>
      <c r="AL36" s="232">
        <v>5.0000000000000001E-3</v>
      </c>
      <c r="AM36" s="229" t="s">
        <v>25</v>
      </c>
      <c r="AN36" s="229"/>
      <c r="AO36" s="229"/>
      <c r="AP36" s="233"/>
      <c r="AU36" s="77" t="s">
        <v>56</v>
      </c>
    </row>
    <row r="37" spans="1:47" s="214" customFormat="1" x14ac:dyDescent="0.25">
      <c r="A37" s="228" t="s">
        <v>57</v>
      </c>
      <c r="B37" s="222" t="s">
        <v>24</v>
      </c>
      <c r="C37" s="229"/>
      <c r="D37" s="229"/>
      <c r="E37" s="325">
        <v>1E-3</v>
      </c>
      <c r="F37" s="230">
        <v>0.05</v>
      </c>
      <c r="G37" s="231">
        <v>0.01</v>
      </c>
      <c r="H37" s="261">
        <v>3.8000000000000002E-4</v>
      </c>
      <c r="I37" s="229"/>
      <c r="J37" s="229"/>
      <c r="K37" s="229"/>
      <c r="L37" s="233"/>
      <c r="M37" s="258">
        <v>2.9999999999999997E-4</v>
      </c>
      <c r="N37" s="223" t="s">
        <v>25</v>
      </c>
      <c r="O37" s="229"/>
      <c r="P37" s="229"/>
      <c r="Q37" s="233"/>
      <c r="R37" s="258">
        <v>2.9999999999999997E-4</v>
      </c>
      <c r="S37" s="229" t="s">
        <v>25</v>
      </c>
      <c r="T37" s="229"/>
      <c r="U37" s="229"/>
      <c r="V37" s="233"/>
      <c r="W37" s="255">
        <v>2.3900000000000002E-3</v>
      </c>
      <c r="X37" s="229"/>
      <c r="Y37" s="229"/>
      <c r="Z37" s="229"/>
      <c r="AA37" s="233"/>
      <c r="AB37" s="261">
        <v>3.1E-4</v>
      </c>
      <c r="AC37" s="229"/>
      <c r="AD37" s="229"/>
      <c r="AE37" s="229"/>
      <c r="AF37" s="233"/>
      <c r="AG37" s="307"/>
      <c r="AH37" s="298"/>
      <c r="AI37" s="298"/>
      <c r="AJ37" s="298"/>
      <c r="AK37" s="299"/>
      <c r="AL37" s="261">
        <v>3.2000000000000003E-4</v>
      </c>
      <c r="AM37" s="229"/>
      <c r="AN37" s="229"/>
      <c r="AO37" s="229"/>
      <c r="AP37" s="233"/>
      <c r="AU37" s="77" t="s">
        <v>57</v>
      </c>
    </row>
    <row r="38" spans="1:47" s="214" customFormat="1" x14ac:dyDescent="0.25">
      <c r="A38" s="228" t="s">
        <v>58</v>
      </c>
      <c r="B38" s="222" t="s">
        <v>24</v>
      </c>
      <c r="C38" s="229"/>
      <c r="D38" s="229"/>
      <c r="E38" s="325">
        <v>8.9999999999999998E-4</v>
      </c>
      <c r="F38" s="239">
        <v>0.1</v>
      </c>
      <c r="G38" s="231">
        <v>0.05</v>
      </c>
      <c r="H38" s="257">
        <v>1E-4</v>
      </c>
      <c r="I38" s="229" t="s">
        <v>25</v>
      </c>
      <c r="J38" s="229"/>
      <c r="K38" s="229"/>
      <c r="L38" s="233"/>
      <c r="M38" s="258">
        <v>1E-4</v>
      </c>
      <c r="N38" s="223" t="s">
        <v>25</v>
      </c>
      <c r="O38" s="229"/>
      <c r="P38" s="229"/>
      <c r="Q38" s="233"/>
      <c r="R38" s="258">
        <v>1E-4</v>
      </c>
      <c r="S38" s="223" t="s">
        <v>25</v>
      </c>
      <c r="T38" s="229"/>
      <c r="U38" s="229"/>
      <c r="V38" s="233"/>
      <c r="W38" s="258">
        <v>1E-4</v>
      </c>
      <c r="X38" s="223" t="s">
        <v>25</v>
      </c>
      <c r="Y38" s="229"/>
      <c r="Z38" s="229"/>
      <c r="AA38" s="233"/>
      <c r="AB38" s="257">
        <v>1E-4</v>
      </c>
      <c r="AC38" s="229" t="s">
        <v>25</v>
      </c>
      <c r="AD38" s="229"/>
      <c r="AE38" s="229"/>
      <c r="AF38" s="233"/>
      <c r="AG38" s="307"/>
      <c r="AH38" s="298"/>
      <c r="AI38" s="298"/>
      <c r="AJ38" s="298"/>
      <c r="AK38" s="299"/>
      <c r="AL38" s="257">
        <v>1E-4</v>
      </c>
      <c r="AM38" s="229" t="s">
        <v>25</v>
      </c>
      <c r="AN38" s="229"/>
      <c r="AO38" s="229"/>
      <c r="AP38" s="233"/>
      <c r="AU38" s="77" t="s">
        <v>58</v>
      </c>
    </row>
    <row r="39" spans="1:47" s="214" customFormat="1" x14ac:dyDescent="0.25">
      <c r="A39" s="228" t="s">
        <v>59</v>
      </c>
      <c r="B39" s="222" t="s">
        <v>24</v>
      </c>
      <c r="C39" s="229"/>
      <c r="D39" s="229"/>
      <c r="E39" s="325">
        <v>1E-3</v>
      </c>
      <c r="F39" s="239">
        <v>2E-3</v>
      </c>
      <c r="G39" s="231">
        <v>2E-3</v>
      </c>
      <c r="H39" s="261">
        <v>5.0000000000000002E-5</v>
      </c>
      <c r="I39" s="229" t="s">
        <v>25</v>
      </c>
      <c r="J39" s="229"/>
      <c r="K39" s="229"/>
      <c r="L39" s="233"/>
      <c r="M39" s="255">
        <v>5.0000000000000002E-5</v>
      </c>
      <c r="N39" s="223" t="s">
        <v>25</v>
      </c>
      <c r="O39" s="229"/>
      <c r="P39" s="229"/>
      <c r="Q39" s="233"/>
      <c r="R39" s="255">
        <v>5.0000000000000002E-5</v>
      </c>
      <c r="S39" s="223" t="s">
        <v>25</v>
      </c>
      <c r="T39" s="229"/>
      <c r="U39" s="229"/>
      <c r="V39" s="233"/>
      <c r="W39" s="255">
        <v>5.0000000000000002E-5</v>
      </c>
      <c r="X39" s="223" t="s">
        <v>25</v>
      </c>
      <c r="Y39" s="229"/>
      <c r="Z39" s="229"/>
      <c r="AA39" s="233"/>
      <c r="AB39" s="261">
        <v>5.0000000000000002E-5</v>
      </c>
      <c r="AC39" s="229" t="s">
        <v>25</v>
      </c>
      <c r="AD39" s="229"/>
      <c r="AE39" s="229"/>
      <c r="AF39" s="233"/>
      <c r="AG39" s="307"/>
      <c r="AH39" s="298"/>
      <c r="AI39" s="298"/>
      <c r="AJ39" s="298"/>
      <c r="AK39" s="299"/>
      <c r="AL39" s="261">
        <v>5.0000000000000002E-5</v>
      </c>
      <c r="AM39" s="229" t="s">
        <v>25</v>
      </c>
      <c r="AN39" s="229"/>
      <c r="AO39" s="229"/>
      <c r="AP39" s="233"/>
      <c r="AU39" s="77" t="s">
        <v>59</v>
      </c>
    </row>
    <row r="40" spans="1:47" s="214" customFormat="1" x14ac:dyDescent="0.25">
      <c r="A40" s="228" t="s">
        <v>60</v>
      </c>
      <c r="B40" s="222" t="s">
        <v>24</v>
      </c>
      <c r="C40" s="229"/>
      <c r="D40" s="229"/>
      <c r="E40" s="325">
        <v>5.0000000000000001E-3</v>
      </c>
      <c r="F40" s="239" t="s">
        <v>22</v>
      </c>
      <c r="G40" s="231" t="s">
        <v>22</v>
      </c>
      <c r="H40" s="234">
        <v>0.01</v>
      </c>
      <c r="I40" s="229" t="s">
        <v>25</v>
      </c>
      <c r="J40" s="229"/>
      <c r="K40" s="229"/>
      <c r="L40" s="233"/>
      <c r="M40" s="234">
        <v>0.01</v>
      </c>
      <c r="N40" s="223" t="s">
        <v>25</v>
      </c>
      <c r="O40" s="229"/>
      <c r="P40" s="229"/>
      <c r="Q40" s="233"/>
      <c r="R40" s="234">
        <v>0.01</v>
      </c>
      <c r="S40" s="223" t="s">
        <v>25</v>
      </c>
      <c r="T40" s="229"/>
      <c r="U40" s="229"/>
      <c r="V40" s="233"/>
      <c r="W40" s="234">
        <v>0.01</v>
      </c>
      <c r="X40" s="223" t="s">
        <v>25</v>
      </c>
      <c r="Y40" s="229"/>
      <c r="Z40" s="229"/>
      <c r="AA40" s="233"/>
      <c r="AB40" s="234">
        <v>0.01</v>
      </c>
      <c r="AC40" s="229" t="s">
        <v>25</v>
      </c>
      <c r="AD40" s="229"/>
      <c r="AE40" s="229"/>
      <c r="AF40" s="233"/>
      <c r="AG40" s="300"/>
      <c r="AH40" s="298"/>
      <c r="AI40" s="298"/>
      <c r="AJ40" s="298"/>
      <c r="AK40" s="299"/>
      <c r="AL40" s="234">
        <v>0.01</v>
      </c>
      <c r="AM40" s="229" t="s">
        <v>25</v>
      </c>
      <c r="AN40" s="229"/>
      <c r="AO40" s="229"/>
      <c r="AP40" s="233"/>
      <c r="AU40" s="77" t="s">
        <v>60</v>
      </c>
    </row>
    <row r="41" spans="1:47" s="214" customFormat="1" ht="15.75" thickBot="1" x14ac:dyDescent="0.3">
      <c r="A41" s="243" t="s">
        <v>61</v>
      </c>
      <c r="B41" s="222" t="s">
        <v>30</v>
      </c>
      <c r="C41" s="244"/>
      <c r="D41" s="244"/>
      <c r="E41" s="328">
        <v>21.257999999999999</v>
      </c>
      <c r="F41" s="245">
        <v>5</v>
      </c>
      <c r="G41" s="246">
        <v>5</v>
      </c>
      <c r="H41" s="262">
        <v>5.0000000000000001E-3</v>
      </c>
      <c r="I41" s="263" t="s">
        <v>25</v>
      </c>
      <c r="J41" s="263"/>
      <c r="K41" s="263"/>
      <c r="L41" s="264"/>
      <c r="M41" s="265">
        <v>5.0000000000000001E-3</v>
      </c>
      <c r="N41" s="244" t="s">
        <v>25</v>
      </c>
      <c r="O41" s="244"/>
      <c r="P41" s="244"/>
      <c r="Q41" s="248"/>
      <c r="R41" s="265">
        <v>5.0000000000000001E-3</v>
      </c>
      <c r="S41" s="229" t="s">
        <v>25</v>
      </c>
      <c r="T41" s="244"/>
      <c r="U41" s="244"/>
      <c r="V41" s="248"/>
      <c r="W41" s="265">
        <v>5.0000000000000001E-3</v>
      </c>
      <c r="X41" s="244" t="s">
        <v>25</v>
      </c>
      <c r="Y41" s="244"/>
      <c r="Z41" s="244"/>
      <c r="AA41" s="248"/>
      <c r="AB41" s="262">
        <v>5.0000000000000001E-3</v>
      </c>
      <c r="AC41" s="263" t="s">
        <v>25</v>
      </c>
      <c r="AD41" s="263"/>
      <c r="AE41" s="263"/>
      <c r="AF41" s="264"/>
      <c r="AG41" s="308"/>
      <c r="AH41" s="303"/>
      <c r="AI41" s="303"/>
      <c r="AJ41" s="303"/>
      <c r="AK41" s="304"/>
      <c r="AL41" s="262">
        <v>5.0000000000000001E-3</v>
      </c>
      <c r="AM41" s="263" t="s">
        <v>25</v>
      </c>
      <c r="AN41" s="263"/>
      <c r="AO41" s="263" t="s">
        <v>15</v>
      </c>
      <c r="AP41" s="26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222"/>
      <c r="AO43" s="222"/>
      <c r="AP43" s="272"/>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row>
    <row r="46" spans="1:4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271">
        <v>5</v>
      </c>
      <c r="AM50" s="229" t="s">
        <v>25</v>
      </c>
      <c r="AN50" s="267"/>
      <c r="AO50" s="267"/>
      <c r="AP50" s="273"/>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271">
        <v>0.5</v>
      </c>
      <c r="AM53" s="229" t="s">
        <v>25</v>
      </c>
      <c r="AN53" s="267"/>
      <c r="AO53" s="267"/>
      <c r="AP53" s="273"/>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271">
        <v>0.6</v>
      </c>
      <c r="AM54" s="229" t="s">
        <v>25</v>
      </c>
      <c r="AN54" s="267"/>
      <c r="AO54" s="267"/>
      <c r="AP54" s="273"/>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356">
        <v>0.57999999999999996</v>
      </c>
      <c r="X60" s="229"/>
      <c r="Y60" s="267"/>
      <c r="Z60" s="267"/>
      <c r="AA60" s="273"/>
      <c r="AB60" s="271">
        <v>0.01</v>
      </c>
      <c r="AC60" s="229" t="s">
        <v>25</v>
      </c>
      <c r="AD60" s="267"/>
      <c r="AE60" s="267"/>
      <c r="AF60" s="273"/>
      <c r="AG60" s="309"/>
      <c r="AH60" s="298"/>
      <c r="AI60" s="310"/>
      <c r="AJ60" s="310"/>
      <c r="AK60" s="311"/>
      <c r="AL60" s="271">
        <v>0.01</v>
      </c>
      <c r="AM60" s="229" t="s">
        <v>25</v>
      </c>
      <c r="AN60" s="267"/>
      <c r="AO60" s="267"/>
      <c r="AP60" s="273"/>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271">
        <v>0.3</v>
      </c>
      <c r="AM62" s="229" t="s">
        <v>25</v>
      </c>
      <c r="AN62" s="267"/>
      <c r="AO62" s="267"/>
      <c r="AP62" s="273"/>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271">
        <v>0.3</v>
      </c>
      <c r="AM66" s="229" t="s">
        <v>25</v>
      </c>
      <c r="AN66" s="267"/>
      <c r="AO66" s="267"/>
      <c r="AP66" s="273"/>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0.39</v>
      </c>
      <c r="N67" s="229"/>
      <c r="O67" s="267"/>
      <c r="P67" s="267"/>
      <c r="Q67" s="273"/>
      <c r="R67" s="294">
        <v>0.22</v>
      </c>
      <c r="S67" s="229"/>
      <c r="T67" s="267"/>
      <c r="U67" s="267"/>
      <c r="V67" s="273"/>
      <c r="W67" s="294">
        <v>1.81</v>
      </c>
      <c r="X67" s="229"/>
      <c r="Y67" s="267"/>
      <c r="Z67" s="267" t="s">
        <v>233</v>
      </c>
      <c r="AA67" s="273"/>
      <c r="AB67" s="278">
        <v>0.2</v>
      </c>
      <c r="AC67" s="229" t="s">
        <v>25</v>
      </c>
      <c r="AD67" s="267"/>
      <c r="AE67" s="267"/>
      <c r="AF67" s="273"/>
      <c r="AG67" s="312"/>
      <c r="AH67" s="298"/>
      <c r="AI67" s="310"/>
      <c r="AJ67" s="310"/>
      <c r="AK67" s="311"/>
      <c r="AL67" s="278">
        <v>0.2</v>
      </c>
      <c r="AM67" s="229" t="s">
        <v>25</v>
      </c>
      <c r="AN67" s="267"/>
      <c r="AO67" s="267"/>
      <c r="AP67" s="273"/>
      <c r="AR67" s="363" t="s">
        <v>88</v>
      </c>
    </row>
    <row r="68" spans="1:44" s="214" customFormat="1"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312"/>
      <c r="AH68" s="298"/>
      <c r="AI68" s="310"/>
      <c r="AJ68" s="310"/>
      <c r="AK68" s="311"/>
      <c r="AL68" s="237">
        <v>0.5</v>
      </c>
      <c r="AM68" s="229" t="s">
        <v>25</v>
      </c>
      <c r="AN68" s="267"/>
      <c r="AO68" s="267"/>
      <c r="AP68" s="273"/>
      <c r="AR68" s="364" t="s">
        <v>89</v>
      </c>
    </row>
    <row r="69" spans="1:44" s="214" customFormat="1"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97"/>
      <c r="AH69" s="298"/>
      <c r="AI69" s="310"/>
      <c r="AJ69" s="310"/>
      <c r="AK69" s="311"/>
      <c r="AL69" s="236">
        <v>1</v>
      </c>
      <c r="AM69" s="229" t="s">
        <v>25</v>
      </c>
      <c r="AN69" s="267"/>
      <c r="AO69" s="267"/>
      <c r="AP69" s="273"/>
      <c r="AR69" s="363" t="s">
        <v>90</v>
      </c>
    </row>
    <row r="70" spans="1:44" s="214" customFormat="1" x14ac:dyDescent="0.25">
      <c r="A70" s="228" t="s">
        <v>91</v>
      </c>
      <c r="B70" s="222" t="s">
        <v>24</v>
      </c>
      <c r="C70" s="229"/>
      <c r="D70" s="229"/>
      <c r="E70" s="329">
        <v>2.1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97"/>
      <c r="AH70" s="298"/>
      <c r="AI70" s="310"/>
      <c r="AJ70" s="310"/>
      <c r="AK70" s="311"/>
      <c r="AL70" s="236">
        <v>1</v>
      </c>
      <c r="AM70" s="229" t="s">
        <v>25</v>
      </c>
      <c r="AN70" s="267"/>
      <c r="AO70" s="267"/>
      <c r="AP70" s="273"/>
      <c r="AR70" s="363" t="s">
        <v>91</v>
      </c>
    </row>
    <row r="71" spans="1:44" s="214" customFormat="1"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97"/>
      <c r="AH71" s="298"/>
      <c r="AI71" s="310"/>
      <c r="AJ71" s="310"/>
      <c r="AK71" s="311"/>
      <c r="AL71" s="236">
        <v>1</v>
      </c>
      <c r="AM71" s="229" t="s">
        <v>25</v>
      </c>
      <c r="AN71" s="267"/>
      <c r="AO71" s="267"/>
      <c r="AP71" s="273"/>
      <c r="AR71" s="363" t="s">
        <v>92</v>
      </c>
    </row>
    <row r="72" spans="1:44" s="214" customFormat="1" x14ac:dyDescent="0.25">
      <c r="A72" s="228" t="s">
        <v>93</v>
      </c>
      <c r="B72" s="222" t="s">
        <v>24</v>
      </c>
      <c r="C72" s="229"/>
      <c r="D72" s="229"/>
      <c r="E72" s="322">
        <v>1</v>
      </c>
      <c r="F72" s="239">
        <v>70</v>
      </c>
      <c r="G72" s="231" t="s">
        <v>22</v>
      </c>
      <c r="H72" s="237">
        <v>0.2</v>
      </c>
      <c r="I72" s="229" t="s">
        <v>25</v>
      </c>
      <c r="J72" s="267"/>
      <c r="K72" s="267"/>
      <c r="L72" s="273"/>
      <c r="M72" s="237">
        <v>0.2</v>
      </c>
      <c r="N72" s="229" t="s">
        <v>25</v>
      </c>
      <c r="O72" s="267"/>
      <c r="P72" s="267"/>
      <c r="Q72" s="273"/>
      <c r="R72" s="279">
        <v>0.2</v>
      </c>
      <c r="S72" s="229" t="s">
        <v>25</v>
      </c>
      <c r="T72" s="267"/>
      <c r="U72" s="267"/>
      <c r="V72" s="273"/>
      <c r="W72" s="295">
        <v>0.21</v>
      </c>
      <c r="X72" s="229"/>
      <c r="Y72" s="267"/>
      <c r="Z72" s="267"/>
      <c r="AA72" s="273"/>
      <c r="AB72" s="237">
        <v>0.2</v>
      </c>
      <c r="AC72" s="229" t="s">
        <v>25</v>
      </c>
      <c r="AD72" s="267"/>
      <c r="AE72" s="267"/>
      <c r="AF72" s="273"/>
      <c r="AG72" s="312"/>
      <c r="AH72" s="298"/>
      <c r="AI72" s="310"/>
      <c r="AJ72" s="310"/>
      <c r="AK72" s="311"/>
      <c r="AL72" s="237">
        <v>0.2</v>
      </c>
      <c r="AM72" s="229" t="s">
        <v>25</v>
      </c>
      <c r="AN72" s="267"/>
      <c r="AO72" s="267"/>
      <c r="AP72" s="273"/>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279">
        <v>0.2</v>
      </c>
      <c r="AM73" s="229" t="s">
        <v>25</v>
      </c>
      <c r="AN73" s="267"/>
      <c r="AO73" s="267"/>
      <c r="AP73" s="273"/>
      <c r="AR73" s="364" t="s">
        <v>94</v>
      </c>
    </row>
    <row r="74" spans="1:44" s="214" customFormat="1"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300"/>
      <c r="AH74" s="298"/>
      <c r="AI74" s="310"/>
      <c r="AJ74" s="310"/>
      <c r="AK74" s="311"/>
      <c r="AL74" s="234">
        <v>0.01</v>
      </c>
      <c r="AM74" s="229" t="s">
        <v>25</v>
      </c>
      <c r="AN74" s="267"/>
      <c r="AO74" s="267"/>
      <c r="AP74" s="273"/>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280">
        <v>1</v>
      </c>
      <c r="AM75" s="229" t="s">
        <v>25</v>
      </c>
      <c r="AN75" s="267"/>
      <c r="AO75" s="267"/>
      <c r="AP75" s="273"/>
      <c r="AR75" s="363" t="s">
        <v>96</v>
      </c>
    </row>
    <row r="76" spans="1:44" s="214" customFormat="1"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97"/>
      <c r="AH76" s="298"/>
      <c r="AI76" s="310"/>
      <c r="AJ76" s="310"/>
      <c r="AK76" s="311"/>
      <c r="AL76" s="236">
        <v>1</v>
      </c>
      <c r="AM76" s="229" t="s">
        <v>25</v>
      </c>
      <c r="AN76" s="267"/>
      <c r="AO76" s="267"/>
      <c r="AP76" s="273"/>
      <c r="AR76" s="364" t="s">
        <v>97</v>
      </c>
    </row>
    <row r="77" spans="1:44" s="214" customFormat="1"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97"/>
      <c r="AH77" s="298"/>
      <c r="AI77" s="310"/>
      <c r="AJ77" s="310"/>
      <c r="AK77" s="311"/>
      <c r="AL77" s="236">
        <v>1</v>
      </c>
      <c r="AM77" s="229" t="s">
        <v>25</v>
      </c>
      <c r="AN77" s="267"/>
      <c r="AO77" s="267"/>
      <c r="AP77" s="273"/>
      <c r="AR77" s="364" t="s">
        <v>98</v>
      </c>
    </row>
    <row r="78" spans="1:44" s="214" customFormat="1"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97"/>
      <c r="AH78" s="298"/>
      <c r="AI78" s="310"/>
      <c r="AJ78" s="310"/>
      <c r="AK78" s="311"/>
      <c r="AL78" s="236">
        <v>2</v>
      </c>
      <c r="AM78" s="229" t="s">
        <v>25</v>
      </c>
      <c r="AN78" s="267"/>
      <c r="AO78" s="267"/>
      <c r="AP78" s="273"/>
      <c r="AR78" s="363" t="s">
        <v>99</v>
      </c>
    </row>
    <row r="79" spans="1:44" s="214" customFormat="1" x14ac:dyDescent="0.25">
      <c r="A79" s="228" t="s">
        <v>100</v>
      </c>
      <c r="B79" s="222" t="s">
        <v>24</v>
      </c>
      <c r="C79" s="229"/>
      <c r="D79" s="229"/>
      <c r="E79" s="329">
        <v>1.2</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97"/>
      <c r="AH79" s="298"/>
      <c r="AI79" s="310"/>
      <c r="AJ79" s="310"/>
      <c r="AK79" s="311"/>
      <c r="AL79" s="236">
        <v>1</v>
      </c>
      <c r="AM79" s="229" t="s">
        <v>25</v>
      </c>
      <c r="AN79" s="267"/>
      <c r="AO79" s="267"/>
      <c r="AP79" s="273"/>
      <c r="AR79" s="364" t="s">
        <v>100</v>
      </c>
    </row>
    <row r="80" spans="1:44" s="214" customFormat="1"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97"/>
      <c r="AH80" s="298"/>
      <c r="AI80" s="310"/>
      <c r="AJ80" s="310"/>
      <c r="AK80" s="311"/>
      <c r="AL80" s="236">
        <v>1</v>
      </c>
      <c r="AM80" s="229" t="s">
        <v>25</v>
      </c>
      <c r="AN80" s="267"/>
      <c r="AO80" s="267"/>
      <c r="AP80" s="273"/>
      <c r="AR80" s="363" t="s">
        <v>101</v>
      </c>
    </row>
    <row r="81" spans="1:44" s="214" customFormat="1"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312"/>
      <c r="AH81" s="298"/>
      <c r="AI81" s="310"/>
      <c r="AJ81" s="310"/>
      <c r="AK81" s="311"/>
      <c r="AL81" s="237">
        <v>0.8</v>
      </c>
      <c r="AM81" s="229" t="s">
        <v>25</v>
      </c>
      <c r="AN81" s="267"/>
      <c r="AO81" s="267"/>
      <c r="AP81" s="273"/>
      <c r="AR81" s="363" t="s">
        <v>102</v>
      </c>
    </row>
    <row r="82" spans="1:44" s="214" customFormat="1" x14ac:dyDescent="0.25">
      <c r="A82" s="228" t="s">
        <v>103</v>
      </c>
      <c r="B82" s="222" t="s">
        <v>24</v>
      </c>
      <c r="C82" s="229"/>
      <c r="D82" s="229"/>
      <c r="E82" s="322">
        <v>1.4</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97"/>
      <c r="AH82" s="298"/>
      <c r="AI82" s="310"/>
      <c r="AJ82" s="310"/>
      <c r="AK82" s="311"/>
      <c r="AL82" s="236">
        <v>1</v>
      </c>
      <c r="AM82" s="229" t="s">
        <v>25</v>
      </c>
      <c r="AN82" s="267"/>
      <c r="AO82" s="267"/>
      <c r="AP82" s="273"/>
      <c r="AR82" s="363" t="s">
        <v>103</v>
      </c>
    </row>
    <row r="83" spans="1:44" s="214" customFormat="1"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97"/>
      <c r="AH83" s="298"/>
      <c r="AI83" s="310"/>
      <c r="AJ83" s="310"/>
      <c r="AK83" s="311"/>
      <c r="AL83" s="236">
        <v>1</v>
      </c>
      <c r="AM83" s="229" t="s">
        <v>25</v>
      </c>
      <c r="AN83" s="267"/>
      <c r="AO83" s="267"/>
      <c r="AP83" s="273"/>
      <c r="AR83" s="364" t="s">
        <v>104</v>
      </c>
    </row>
    <row r="84" spans="1:44" s="214" customFormat="1"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312"/>
      <c r="AH84" s="298"/>
      <c r="AI84" s="310"/>
      <c r="AJ84" s="310"/>
      <c r="AK84" s="311"/>
      <c r="AL84" s="237">
        <v>0.2</v>
      </c>
      <c r="AM84" s="229" t="s">
        <v>25</v>
      </c>
      <c r="AN84" s="267"/>
      <c r="AO84" s="267"/>
      <c r="AP84" s="273"/>
      <c r="AR84" s="364" t="s">
        <v>105</v>
      </c>
    </row>
    <row r="85" spans="1:44" s="214" customFormat="1" x14ac:dyDescent="0.25">
      <c r="A85" s="228" t="s">
        <v>106</v>
      </c>
      <c r="B85" s="222" t="s">
        <v>24</v>
      </c>
      <c r="C85" s="229"/>
      <c r="D85" s="229"/>
      <c r="E85" s="322">
        <v>5</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97"/>
      <c r="AH85" s="298"/>
      <c r="AI85" s="310"/>
      <c r="AJ85" s="310"/>
      <c r="AK85" s="311"/>
      <c r="AL85" s="236">
        <v>5</v>
      </c>
      <c r="AM85" s="229" t="s">
        <v>25</v>
      </c>
      <c r="AN85" s="267"/>
      <c r="AO85" s="267"/>
      <c r="AP85" s="273"/>
      <c r="AR85" s="364" t="s">
        <v>106</v>
      </c>
    </row>
    <row r="86" spans="1:44" s="214" customFormat="1"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97"/>
      <c r="AH86" s="298"/>
      <c r="AI86" s="310"/>
      <c r="AJ86" s="310"/>
      <c r="AK86" s="311"/>
      <c r="AL86" s="236">
        <v>1</v>
      </c>
      <c r="AM86" s="229" t="s">
        <v>25</v>
      </c>
      <c r="AN86" s="267"/>
      <c r="AO86" s="267"/>
      <c r="AP86" s="273"/>
      <c r="AR86" s="364" t="s">
        <v>107</v>
      </c>
    </row>
    <row r="87" spans="1:44" s="214" customFormat="1"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97"/>
      <c r="AH87" s="298"/>
      <c r="AI87" s="310"/>
      <c r="AJ87" s="310"/>
      <c r="AK87" s="311"/>
      <c r="AL87" s="236">
        <v>1</v>
      </c>
      <c r="AM87" s="229" t="s">
        <v>25</v>
      </c>
      <c r="AN87" s="267"/>
      <c r="AO87" s="267"/>
      <c r="AP87" s="273"/>
      <c r="AR87" s="363" t="s">
        <v>108</v>
      </c>
    </row>
    <row r="88" spans="1:44" s="214" customFormat="1"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97"/>
      <c r="AH88" s="298"/>
      <c r="AI88" s="310"/>
      <c r="AJ88" s="310"/>
      <c r="AK88" s="311"/>
      <c r="AL88" s="236">
        <v>5</v>
      </c>
      <c r="AM88" s="229" t="s">
        <v>25</v>
      </c>
      <c r="AN88" s="267"/>
      <c r="AO88" s="267"/>
      <c r="AP88" s="273"/>
      <c r="AR88" s="363" t="s">
        <v>109</v>
      </c>
    </row>
    <row r="89" spans="1:44" s="214" customFormat="1"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342">
        <v>1.3</v>
      </c>
      <c r="S89" s="263"/>
      <c r="T89" s="275"/>
      <c r="U89" s="275"/>
      <c r="V89" s="276"/>
      <c r="W89" s="283">
        <v>0.52</v>
      </c>
      <c r="X89" s="263" t="s">
        <v>25</v>
      </c>
      <c r="Y89" s="275"/>
      <c r="Z89" s="275"/>
      <c r="AA89" s="276"/>
      <c r="AB89" s="283">
        <v>0.01</v>
      </c>
      <c r="AC89" s="263" t="s">
        <v>25</v>
      </c>
      <c r="AD89" s="275"/>
      <c r="AE89" s="275"/>
      <c r="AF89" s="276"/>
      <c r="AG89" s="315"/>
      <c r="AH89" s="303"/>
      <c r="AI89" s="316"/>
      <c r="AJ89" s="316"/>
      <c r="AK89" s="317"/>
      <c r="AL89" s="283">
        <v>0.01</v>
      </c>
      <c r="AM89" s="263" t="s">
        <v>25</v>
      </c>
      <c r="AN89" s="275"/>
      <c r="AO89" s="275"/>
      <c r="AP89" s="276"/>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266"/>
      <c r="AQ1048558"/>
      <c r="AR1048558"/>
      <c r="AS1048558"/>
      <c r="AT1048558"/>
      <c r="AU1048558"/>
      <c r="AV1048558"/>
      <c r="AW1048558"/>
      <c r="AX1048558"/>
      <c r="AY1048558"/>
      <c r="AZ1048558"/>
      <c r="BA1048558"/>
      <c r="BB1048558"/>
      <c r="BC1048558"/>
      <c r="BD1048558"/>
    </row>
  </sheetData>
  <mergeCells count="25">
    <mergeCell ref="A42:AP42"/>
    <mergeCell ref="AG43:AK43"/>
    <mergeCell ref="A47:AP47"/>
    <mergeCell ref="AG48:AK48"/>
    <mergeCell ref="AL5:AP5"/>
    <mergeCell ref="A7:AP7"/>
    <mergeCell ref="AG8:AK8"/>
    <mergeCell ref="A24:AP24"/>
    <mergeCell ref="AG25:AK25"/>
    <mergeCell ref="H5:L5"/>
    <mergeCell ref="M5:Q5"/>
    <mergeCell ref="R5:V5"/>
    <mergeCell ref="W5:AA5"/>
    <mergeCell ref="AB5:AF5"/>
    <mergeCell ref="AG5:AK5"/>
    <mergeCell ref="A1:AP1"/>
    <mergeCell ref="A2:AP2"/>
    <mergeCell ref="B4:B6"/>
    <mergeCell ref="C4:C6"/>
    <mergeCell ref="D4:D6"/>
    <mergeCell ref="E4:E6"/>
    <mergeCell ref="F4:F6"/>
    <mergeCell ref="G4:G6"/>
    <mergeCell ref="H4:AF4"/>
    <mergeCell ref="AG4:AP4"/>
  </mergeCells>
  <conditionalFormatting sqref="W18 R18 M18">
    <cfRule type="cellIs" dxfId="14120" priority="592" operator="lessThan">
      <formula>$AS$18</formula>
    </cfRule>
    <cfRule type="cellIs" dxfId="14119" priority="593" operator="greaterThan">
      <formula>$AT$18</formula>
    </cfRule>
    <cfRule type="cellIs" dxfId="14118" priority="594" operator="lessThan">
      <formula>$AQ$18</formula>
    </cfRule>
    <cfRule type="cellIs" dxfId="14117" priority="595" operator="greaterThan">
      <formula>$AR$18</formula>
    </cfRule>
  </conditionalFormatting>
  <conditionalFormatting sqref="AL10 W10 R10 M10">
    <cfRule type="cellIs" dxfId="14116" priority="591" operator="greaterThan">
      <formula>$E$10</formula>
    </cfRule>
  </conditionalFormatting>
  <conditionalFormatting sqref="AL11 W11 R11 M11">
    <cfRule type="cellIs" dxfId="14115" priority="590" operator="greaterThan">
      <formula>$E$11</formula>
    </cfRule>
  </conditionalFormatting>
  <conditionalFormatting sqref="AL12 W12 R12 M12">
    <cfRule type="cellIs" dxfId="14114" priority="589" operator="greaterThan">
      <formula>$E$12</formula>
    </cfRule>
  </conditionalFormatting>
  <conditionalFormatting sqref="AL13 W13 R13 M13">
    <cfRule type="cellIs" dxfId="14113" priority="587" operator="greaterThan">
      <formula>$E$13</formula>
    </cfRule>
    <cfRule type="cellIs" dxfId="14112" priority="588" operator="greaterThan">
      <formula>$G$13</formula>
    </cfRule>
  </conditionalFormatting>
  <conditionalFormatting sqref="AL14 W14 R14 M14">
    <cfRule type="cellIs" dxfId="14111" priority="585" operator="greaterThan">
      <formula>$E$14</formula>
    </cfRule>
    <cfRule type="cellIs" dxfId="14110" priority="586" operator="greaterThan">
      <formula>$G$14</formula>
    </cfRule>
  </conditionalFormatting>
  <conditionalFormatting sqref="AL15 W15 R15 M15">
    <cfRule type="cellIs" dxfId="14109" priority="584" operator="greaterThan">
      <formula>$E$15</formula>
    </cfRule>
  </conditionalFormatting>
  <conditionalFormatting sqref="AL16 W16 R16 M16">
    <cfRule type="cellIs" dxfId="14108" priority="583" operator="greaterThan">
      <formula>$E$16</formula>
    </cfRule>
  </conditionalFormatting>
  <conditionalFormatting sqref="AL16 W16 R16 M16">
    <cfRule type="cellIs" dxfId="14107" priority="582" operator="greaterThan">
      <formula>$G$16</formula>
    </cfRule>
  </conditionalFormatting>
  <conditionalFormatting sqref="AL17 W17 R17 M17">
    <cfRule type="cellIs" dxfId="14106" priority="580" operator="greaterThan">
      <formula>$E$17</formula>
    </cfRule>
  </conditionalFormatting>
  <conditionalFormatting sqref="AL17 W17 R17 M17">
    <cfRule type="cellIs" dxfId="14105" priority="581" operator="greaterThan">
      <formula>$G$17</formula>
    </cfRule>
  </conditionalFormatting>
  <conditionalFormatting sqref="AL19 W19 R19 M19">
    <cfRule type="cellIs" dxfId="14104" priority="579" operator="greaterThan">
      <formula>$E$19</formula>
    </cfRule>
  </conditionalFormatting>
  <conditionalFormatting sqref="AL20 W20 R20 M20">
    <cfRule type="cellIs" dxfId="14103" priority="577" operator="greaterThan">
      <formula>$E$20</formula>
    </cfRule>
    <cfRule type="cellIs" dxfId="14102" priority="578" operator="greaterThan">
      <formula>$G$20</formula>
    </cfRule>
  </conditionalFormatting>
  <conditionalFormatting sqref="AL21 W21 R21 M21">
    <cfRule type="cellIs" dxfId="14101" priority="575" operator="greaterThan">
      <formula>$E$21</formula>
    </cfRule>
    <cfRule type="cellIs" dxfId="14100" priority="576" operator="greaterThan">
      <formula>$G$21</formula>
    </cfRule>
  </conditionalFormatting>
  <conditionalFormatting sqref="AL22 W22 R22 M22">
    <cfRule type="cellIs" dxfId="14099" priority="573" operator="greaterThan">
      <formula>$E$22</formula>
    </cfRule>
    <cfRule type="cellIs" dxfId="14098" priority="574" operator="greaterThan">
      <formula>$G$22</formula>
    </cfRule>
  </conditionalFormatting>
  <conditionalFormatting sqref="AL23 W23 R23 M23">
    <cfRule type="cellIs" dxfId="14097" priority="572" operator="greaterThan">
      <formula>$E$23</formula>
    </cfRule>
  </conditionalFormatting>
  <conditionalFormatting sqref="W9 R9 M9">
    <cfRule type="cellIs" dxfId="14096" priority="571" operator="greaterThan">
      <formula>$E$9</formula>
    </cfRule>
  </conditionalFormatting>
  <conditionalFormatting sqref="AL18">
    <cfRule type="cellIs" dxfId="14095" priority="567" operator="lessThan">
      <formula>$AS$18</formula>
    </cfRule>
    <cfRule type="cellIs" dxfId="14094" priority="568" operator="greaterThan">
      <formula>$AT$18</formula>
    </cfRule>
    <cfRule type="cellIs" dxfId="14093" priority="569" operator="lessThan">
      <formula>$AQ$18</formula>
    </cfRule>
    <cfRule type="cellIs" dxfId="14092" priority="570" operator="greaterThan">
      <formula>$AR$18</formula>
    </cfRule>
  </conditionalFormatting>
  <conditionalFormatting sqref="M26">
    <cfRule type="cellIs" dxfId="14091" priority="565" operator="greaterThan">
      <formula>$E$26</formula>
    </cfRule>
    <cfRule type="cellIs" dxfId="14090" priority="566" operator="greaterThan">
      <formula>$G$26</formula>
    </cfRule>
  </conditionalFormatting>
  <conditionalFormatting sqref="M25">
    <cfRule type="cellIs" dxfId="14089" priority="563" operator="greaterThan">
      <formula>$E$25</formula>
    </cfRule>
    <cfRule type="cellIs" dxfId="14088" priority="564" operator="greaterThan">
      <formula>$G$25</formula>
    </cfRule>
  </conditionalFormatting>
  <conditionalFormatting sqref="M27">
    <cfRule type="cellIs" dxfId="14087" priority="561" operator="greaterThan">
      <formula>$E$27</formula>
    </cfRule>
    <cfRule type="cellIs" dxfId="14086" priority="562" operator="greaterThan">
      <formula>$G$27</formula>
    </cfRule>
  </conditionalFormatting>
  <conditionalFormatting sqref="M28">
    <cfRule type="cellIs" dxfId="14085" priority="559" operator="greaterThan">
      <formula>$E$28</formula>
    </cfRule>
    <cfRule type="cellIs" dxfId="14084" priority="560" operator="greaterThan">
      <formula>$G$28</formula>
    </cfRule>
  </conditionalFormatting>
  <conditionalFormatting sqref="M29">
    <cfRule type="cellIs" dxfId="14083" priority="538" operator="greaterThan">
      <formula>$E$29</formula>
    </cfRule>
  </conditionalFormatting>
  <conditionalFormatting sqref="M31">
    <cfRule type="cellIs" dxfId="14082" priority="557" operator="greaterThan">
      <formula>$E$31</formula>
    </cfRule>
  </conditionalFormatting>
  <conditionalFormatting sqref="M32">
    <cfRule type="cellIs" dxfId="14081" priority="555" operator="greaterThan">
      <formula>$E$32</formula>
    </cfRule>
    <cfRule type="cellIs" dxfId="14080" priority="556" operator="greaterThan">
      <formula>$G$32</formula>
    </cfRule>
  </conditionalFormatting>
  <conditionalFormatting sqref="M33">
    <cfRule type="cellIs" dxfId="14079" priority="553" operator="greaterThan">
      <formula>$E$33</formula>
    </cfRule>
    <cfRule type="cellIs" dxfId="14078" priority="554" operator="greaterThan">
      <formula>$G$33</formula>
    </cfRule>
  </conditionalFormatting>
  <conditionalFormatting sqref="M34">
    <cfRule type="cellIs" dxfId="14077" priority="550" operator="greaterThan">
      <formula>$E$34</formula>
    </cfRule>
    <cfRule type="cellIs" dxfId="14076" priority="551" operator="greaterThan">
      <formula>$G$34</formula>
    </cfRule>
    <cfRule type="cellIs" dxfId="14075" priority="552" operator="greaterThan">
      <formula>$F$34</formula>
    </cfRule>
  </conditionalFormatting>
  <conditionalFormatting sqref="M35">
    <cfRule type="cellIs" dxfId="14074" priority="548" operator="greaterThan">
      <formula>$E$35</formula>
    </cfRule>
    <cfRule type="cellIs" dxfId="14073" priority="549" operator="greaterThan">
      <formula>$G$35</formula>
    </cfRule>
  </conditionalFormatting>
  <conditionalFormatting sqref="M36">
    <cfRule type="cellIs" dxfId="14072" priority="546" operator="greaterThan">
      <formula>$E$36</formula>
    </cfRule>
    <cfRule type="cellIs" dxfId="14071" priority="547" operator="greaterThan">
      <formula>$G$36</formula>
    </cfRule>
  </conditionalFormatting>
  <conditionalFormatting sqref="M37">
    <cfRule type="cellIs" dxfId="14070" priority="545" operator="greaterThan">
      <formula>$E$37</formula>
    </cfRule>
  </conditionalFormatting>
  <conditionalFormatting sqref="M38">
    <cfRule type="cellIs" dxfId="14069" priority="543" operator="greaterThan">
      <formula>$E$38</formula>
    </cfRule>
    <cfRule type="cellIs" dxfId="14068" priority="544" operator="greaterThan">
      <formula>$G$38</formula>
    </cfRule>
  </conditionalFormatting>
  <conditionalFormatting sqref="M39">
    <cfRule type="cellIs" dxfId="14067" priority="541" operator="greaterThan">
      <formula>$E$39</formula>
    </cfRule>
    <cfRule type="cellIs" dxfId="14066" priority="542" operator="greaterThan">
      <formula>$G$39</formula>
    </cfRule>
  </conditionalFormatting>
  <conditionalFormatting sqref="M41">
    <cfRule type="cellIs" dxfId="14065" priority="539" operator="greaterThan">
      <formula>$E$41</formula>
    </cfRule>
    <cfRule type="cellIs" dxfId="14064" priority="540" operator="greaterThan">
      <formula>$G$41</formula>
    </cfRule>
  </conditionalFormatting>
  <conditionalFormatting sqref="M29">
    <cfRule type="cellIs" dxfId="14063" priority="558" operator="greaterThan">
      <formula>$G$29</formula>
    </cfRule>
  </conditionalFormatting>
  <conditionalFormatting sqref="M37">
    <cfRule type="cellIs" dxfId="14062" priority="537" operator="greaterThan">
      <formula>$G$37</formula>
    </cfRule>
  </conditionalFormatting>
  <conditionalFormatting sqref="W26 R26">
    <cfRule type="cellIs" dxfId="14061" priority="535" operator="greaterThan">
      <formula>$E$26</formula>
    </cfRule>
    <cfRule type="cellIs" dxfId="14060" priority="536" operator="greaterThan">
      <formula>$G$26</formula>
    </cfRule>
  </conditionalFormatting>
  <conditionalFormatting sqref="W25 R25">
    <cfRule type="cellIs" dxfId="14059" priority="533" operator="greaterThan">
      <formula>$E$25</formula>
    </cfRule>
    <cfRule type="cellIs" dxfId="14058" priority="534" operator="greaterThan">
      <formula>$G$25</formula>
    </cfRule>
  </conditionalFormatting>
  <conditionalFormatting sqref="W27 R27">
    <cfRule type="cellIs" dxfId="14057" priority="531" operator="greaterThan">
      <formula>$E$27</formula>
    </cfRule>
    <cfRule type="cellIs" dxfId="14056" priority="532" operator="greaterThan">
      <formula>$G$27</formula>
    </cfRule>
  </conditionalFormatting>
  <conditionalFormatting sqref="W28 R28">
    <cfRule type="cellIs" dxfId="14055" priority="529" operator="greaterThan">
      <formula>$E$28</formula>
    </cfRule>
    <cfRule type="cellIs" dxfId="14054" priority="530" operator="greaterThan">
      <formula>$G$28</formula>
    </cfRule>
  </conditionalFormatting>
  <conditionalFormatting sqref="W29 R29">
    <cfRule type="cellIs" dxfId="14053" priority="508" operator="greaterThan">
      <formula>$E$29</formula>
    </cfRule>
  </conditionalFormatting>
  <conditionalFormatting sqref="W31 R31">
    <cfRule type="cellIs" dxfId="14052" priority="527" operator="greaterThan">
      <formula>$E$31</formula>
    </cfRule>
  </conditionalFormatting>
  <conditionalFormatting sqref="W32 R32">
    <cfRule type="cellIs" dxfId="14051" priority="525" operator="greaterThan">
      <formula>$E$32</formula>
    </cfRule>
    <cfRule type="cellIs" dxfId="14050" priority="526" operator="greaterThan">
      <formula>$G$32</formula>
    </cfRule>
  </conditionalFormatting>
  <conditionalFormatting sqref="W33 R33">
    <cfRule type="cellIs" dxfId="14049" priority="523" operator="greaterThan">
      <formula>$E$33</formula>
    </cfRule>
    <cfRule type="cellIs" dxfId="14048" priority="524" operator="greaterThan">
      <formula>$G$33</formula>
    </cfRule>
  </conditionalFormatting>
  <conditionalFormatting sqref="W34 R34">
    <cfRule type="cellIs" dxfId="14047" priority="520" operator="greaterThan">
      <formula>$E$34</formula>
    </cfRule>
    <cfRule type="cellIs" dxfId="14046" priority="521" operator="greaterThan">
      <formula>$G$34</formula>
    </cfRule>
    <cfRule type="cellIs" dxfId="14045" priority="522" operator="greaterThan">
      <formula>$F$34</formula>
    </cfRule>
  </conditionalFormatting>
  <conditionalFormatting sqref="W35 R35">
    <cfRule type="cellIs" dxfId="14044" priority="518" operator="greaterThan">
      <formula>$E$35</formula>
    </cfRule>
    <cfRule type="cellIs" dxfId="14043" priority="519" operator="greaterThan">
      <formula>$G$35</formula>
    </cfRule>
  </conditionalFormatting>
  <conditionalFormatting sqref="W36 R36">
    <cfRule type="cellIs" dxfId="14042" priority="516" operator="greaterThan">
      <formula>$E$36</formula>
    </cfRule>
    <cfRule type="cellIs" dxfId="14041" priority="517" operator="greaterThan">
      <formula>$G$36</formula>
    </cfRule>
  </conditionalFormatting>
  <conditionalFormatting sqref="W37 R37">
    <cfRule type="cellIs" dxfId="14040" priority="515" operator="greaterThan">
      <formula>$E$37</formula>
    </cfRule>
  </conditionalFormatting>
  <conditionalFormatting sqref="W38 R38">
    <cfRule type="cellIs" dxfId="14039" priority="513" operator="greaterThan">
      <formula>$E$38</formula>
    </cfRule>
    <cfRule type="cellIs" dxfId="14038" priority="514" operator="greaterThan">
      <formula>$G$38</formula>
    </cfRule>
  </conditionalFormatting>
  <conditionalFormatting sqref="W39 R39">
    <cfRule type="cellIs" dxfId="14037" priority="511" operator="greaterThan">
      <formula>$E$39</formula>
    </cfRule>
    <cfRule type="cellIs" dxfId="14036" priority="512" operator="greaterThan">
      <formula>$G$39</formula>
    </cfRule>
  </conditionalFormatting>
  <conditionalFormatting sqref="W41 R41">
    <cfRule type="cellIs" dxfId="14035" priority="509" operator="greaterThan">
      <formula>$E$41</formula>
    </cfRule>
    <cfRule type="cellIs" dxfId="14034" priority="510" operator="greaterThan">
      <formula>$G$41</formula>
    </cfRule>
  </conditionalFormatting>
  <conditionalFormatting sqref="W29 R29">
    <cfRule type="cellIs" dxfId="14033" priority="528" operator="greaterThan">
      <formula>$G$29</formula>
    </cfRule>
  </conditionalFormatting>
  <conditionalFormatting sqref="W37 R37">
    <cfRule type="cellIs" dxfId="14032" priority="507" operator="greaterThan">
      <formula>$G$37</formula>
    </cfRule>
  </conditionalFormatting>
  <conditionalFormatting sqref="AG10">
    <cfRule type="cellIs" dxfId="14031" priority="506" operator="greaterThan">
      <formula>$E$10</formula>
    </cfRule>
  </conditionalFormatting>
  <conditionalFormatting sqref="AG11">
    <cfRule type="cellIs" dxfId="14030" priority="505" operator="greaterThan">
      <formula>$E$11</formula>
    </cfRule>
  </conditionalFormatting>
  <conditionalFormatting sqref="AG12">
    <cfRule type="cellIs" dxfId="14029" priority="504" operator="greaterThan">
      <formula>$E$12</formula>
    </cfRule>
  </conditionalFormatting>
  <conditionalFormatting sqref="AG13">
    <cfRule type="cellIs" dxfId="14028" priority="502" operator="greaterThan">
      <formula>$E$13</formula>
    </cfRule>
    <cfRule type="cellIs" dxfId="14027" priority="503" operator="greaterThan">
      <formula>$G$13</formula>
    </cfRule>
  </conditionalFormatting>
  <conditionalFormatting sqref="AG14">
    <cfRule type="cellIs" dxfId="14026" priority="500" operator="greaterThan">
      <formula>$E$14</formula>
    </cfRule>
    <cfRule type="cellIs" dxfId="14025" priority="501" operator="greaterThan">
      <formula>$G$14</formula>
    </cfRule>
  </conditionalFormatting>
  <conditionalFormatting sqref="AG15">
    <cfRule type="cellIs" dxfId="14024" priority="499" operator="greaterThan">
      <formula>$E$15</formula>
    </cfRule>
  </conditionalFormatting>
  <conditionalFormatting sqref="AG16">
    <cfRule type="cellIs" dxfId="14023" priority="498" operator="greaterThan">
      <formula>$E$16</formula>
    </cfRule>
  </conditionalFormatting>
  <conditionalFormatting sqref="AG16">
    <cfRule type="cellIs" dxfId="14022" priority="497" operator="greaterThan">
      <formula>$G$16</formula>
    </cfRule>
  </conditionalFormatting>
  <conditionalFormatting sqref="AG17">
    <cfRule type="cellIs" dxfId="14021" priority="495" operator="greaterThan">
      <formula>$E$17</formula>
    </cfRule>
  </conditionalFormatting>
  <conditionalFormatting sqref="AG17">
    <cfRule type="cellIs" dxfId="14020" priority="496" operator="greaterThan">
      <formula>$G$17</formula>
    </cfRule>
  </conditionalFormatting>
  <conditionalFormatting sqref="AG19">
    <cfRule type="cellIs" dxfId="14019" priority="494" operator="greaterThan">
      <formula>$E$19</formula>
    </cfRule>
  </conditionalFormatting>
  <conditionalFormatting sqref="AG20">
    <cfRule type="cellIs" dxfId="14018" priority="492" operator="greaterThan">
      <formula>$E$20</formula>
    </cfRule>
    <cfRule type="cellIs" dxfId="14017" priority="493" operator="greaterThan">
      <formula>$G$20</formula>
    </cfRule>
  </conditionalFormatting>
  <conditionalFormatting sqref="AG21">
    <cfRule type="cellIs" dxfId="14016" priority="490" operator="greaterThan">
      <formula>$E$21</formula>
    </cfRule>
    <cfRule type="cellIs" dxfId="14015" priority="491" operator="greaterThan">
      <formula>$G$21</formula>
    </cfRule>
  </conditionalFormatting>
  <conditionalFormatting sqref="AG22">
    <cfRule type="cellIs" dxfId="14014" priority="488" operator="greaterThan">
      <formula>$E$22</formula>
    </cfRule>
    <cfRule type="cellIs" dxfId="14013" priority="489" operator="greaterThan">
      <formula>$G$22</formula>
    </cfRule>
  </conditionalFormatting>
  <conditionalFormatting sqref="AG23">
    <cfRule type="cellIs" dxfId="14012" priority="487" operator="greaterThan">
      <formula>$E$23</formula>
    </cfRule>
  </conditionalFormatting>
  <conditionalFormatting sqref="AG9">
    <cfRule type="cellIs" dxfId="14011" priority="486" operator="greaterThan">
      <formula>$E$9</formula>
    </cfRule>
  </conditionalFormatting>
  <conditionalFormatting sqref="AG18">
    <cfRule type="cellIs" dxfId="14010" priority="482" operator="lessThan">
      <formula>$AS$18</formula>
    </cfRule>
    <cfRule type="cellIs" dxfId="14009" priority="483" operator="greaterThan">
      <formula>$AT$18</formula>
    </cfRule>
    <cfRule type="cellIs" dxfId="14008" priority="484" operator="lessThan">
      <formula>$AQ$18</formula>
    </cfRule>
    <cfRule type="cellIs" dxfId="14007" priority="485" operator="greaterThan">
      <formula>$AR$18</formula>
    </cfRule>
  </conditionalFormatting>
  <conditionalFormatting sqref="H18">
    <cfRule type="cellIs" dxfId="14006" priority="478" operator="lessThan">
      <formula>$AS$18</formula>
    </cfRule>
    <cfRule type="cellIs" dxfId="14005" priority="479" operator="greaterThan">
      <formula>$AT$18</formula>
    </cfRule>
    <cfRule type="cellIs" dxfId="14004" priority="480" operator="lessThan">
      <formula>$AQ$18</formula>
    </cfRule>
    <cfRule type="cellIs" dxfId="14003" priority="481" operator="greaterThan">
      <formula>$AR$18</formula>
    </cfRule>
  </conditionalFormatting>
  <conditionalFormatting sqref="H10">
    <cfRule type="cellIs" dxfId="14002" priority="477" operator="greaterThan">
      <formula>$E$10</formula>
    </cfRule>
  </conditionalFormatting>
  <conditionalFormatting sqref="H11">
    <cfRule type="cellIs" dxfId="14001" priority="476" operator="greaterThan">
      <formula>$E$11</formula>
    </cfRule>
  </conditionalFormatting>
  <conditionalFormatting sqref="H12">
    <cfRule type="cellIs" dxfId="14000" priority="475" operator="greaterThan">
      <formula>$E$12</formula>
    </cfRule>
  </conditionalFormatting>
  <conditionalFormatting sqref="H13">
    <cfRule type="cellIs" dxfId="13999" priority="473" operator="greaterThan">
      <formula>$E$13</formula>
    </cfRule>
    <cfRule type="cellIs" dxfId="13998" priority="474" operator="greaterThan">
      <formula>$G$13</formula>
    </cfRule>
  </conditionalFormatting>
  <conditionalFormatting sqref="H14">
    <cfRule type="cellIs" dxfId="13997" priority="471" operator="greaterThan">
      <formula>$E$14</formula>
    </cfRule>
    <cfRule type="cellIs" dxfId="13996" priority="472" operator="greaterThan">
      <formula>$G$14</formula>
    </cfRule>
  </conditionalFormatting>
  <conditionalFormatting sqref="H15">
    <cfRule type="cellIs" dxfId="13995" priority="470" operator="greaterThan">
      <formula>$E$15</formula>
    </cfRule>
  </conditionalFormatting>
  <conditionalFormatting sqref="H16">
    <cfRule type="cellIs" dxfId="13994" priority="469" operator="greaterThan">
      <formula>$E$16</formula>
    </cfRule>
  </conditionalFormatting>
  <conditionalFormatting sqref="H16">
    <cfRule type="cellIs" dxfId="13993" priority="468" operator="greaterThan">
      <formula>$G$16</formula>
    </cfRule>
  </conditionalFormatting>
  <conditionalFormatting sqref="H17">
    <cfRule type="cellIs" dxfId="13992" priority="466" operator="greaterThan">
      <formula>$E$17</formula>
    </cfRule>
  </conditionalFormatting>
  <conditionalFormatting sqref="H17">
    <cfRule type="cellIs" dxfId="13991" priority="467" operator="greaterThan">
      <formula>$G$17</formula>
    </cfRule>
  </conditionalFormatting>
  <conditionalFormatting sqref="H19">
    <cfRule type="cellIs" dxfId="13990" priority="465" operator="greaterThan">
      <formula>$E$19</formula>
    </cfRule>
  </conditionalFormatting>
  <conditionalFormatting sqref="H20">
    <cfRule type="cellIs" dxfId="13989" priority="463" operator="greaterThan">
      <formula>$E$20</formula>
    </cfRule>
    <cfRule type="cellIs" dxfId="13988" priority="464" operator="greaterThan">
      <formula>$G$20</formula>
    </cfRule>
  </conditionalFormatting>
  <conditionalFormatting sqref="H21">
    <cfRule type="cellIs" dxfId="13987" priority="461" operator="greaterThan">
      <formula>$E$21</formula>
    </cfRule>
    <cfRule type="cellIs" dxfId="13986" priority="462" operator="greaterThan">
      <formula>$G$21</formula>
    </cfRule>
  </conditionalFormatting>
  <conditionalFormatting sqref="H22">
    <cfRule type="cellIs" dxfId="13985" priority="459" operator="greaterThan">
      <formula>$E$22</formula>
    </cfRule>
    <cfRule type="cellIs" dxfId="13984" priority="460" operator="greaterThan">
      <formula>$G$22</formula>
    </cfRule>
  </conditionalFormatting>
  <conditionalFormatting sqref="H23">
    <cfRule type="cellIs" dxfId="13983" priority="458" operator="greaterThan">
      <formula>$E$23</formula>
    </cfRule>
  </conditionalFormatting>
  <conditionalFormatting sqref="H8">
    <cfRule type="cellIs" dxfId="13982" priority="457" operator="greaterThan">
      <formula>$E$8</formula>
    </cfRule>
  </conditionalFormatting>
  <conditionalFormatting sqref="H9">
    <cfRule type="cellIs" dxfId="13981" priority="456" operator="greaterThan">
      <formula>$E$9</formula>
    </cfRule>
  </conditionalFormatting>
  <conditionalFormatting sqref="H26">
    <cfRule type="cellIs" dxfId="13980" priority="454" operator="greaterThan">
      <formula>$E$26</formula>
    </cfRule>
    <cfRule type="cellIs" dxfId="13979" priority="455" operator="greaterThan">
      <formula>$G$26</formula>
    </cfRule>
  </conditionalFormatting>
  <conditionalFormatting sqref="H25">
    <cfRule type="cellIs" dxfId="13978" priority="452" operator="greaterThan">
      <formula>$E$25</formula>
    </cfRule>
    <cfRule type="cellIs" dxfId="13977" priority="453" operator="greaterThan">
      <formula>$G$25</formula>
    </cfRule>
  </conditionalFormatting>
  <conditionalFormatting sqref="H27">
    <cfRule type="cellIs" dxfId="13976" priority="450" operator="greaterThan">
      <formula>$E$27</formula>
    </cfRule>
    <cfRule type="cellIs" dxfId="13975" priority="451" operator="greaterThan">
      <formula>$G$27</formula>
    </cfRule>
  </conditionalFormatting>
  <conditionalFormatting sqref="H28">
    <cfRule type="cellIs" dxfId="13974" priority="448" operator="greaterThan">
      <formula>$E$28</formula>
    </cfRule>
    <cfRule type="cellIs" dxfId="13973" priority="449" operator="greaterThan">
      <formula>$G$28</formula>
    </cfRule>
  </conditionalFormatting>
  <conditionalFormatting sqref="H29">
    <cfRule type="cellIs" dxfId="13972" priority="427" operator="greaterThan">
      <formula>$E$29</formula>
    </cfRule>
  </conditionalFormatting>
  <conditionalFormatting sqref="H31">
    <cfRule type="cellIs" dxfId="13971" priority="446" operator="greaterThan">
      <formula>$E$31</formula>
    </cfRule>
  </conditionalFormatting>
  <conditionalFormatting sqref="H32">
    <cfRule type="cellIs" dxfId="13970" priority="444" operator="greaterThan">
      <formula>$E$32</formula>
    </cfRule>
    <cfRule type="cellIs" dxfId="13969" priority="445" operator="greaterThan">
      <formula>$G$32</formula>
    </cfRule>
  </conditionalFormatting>
  <conditionalFormatting sqref="H33">
    <cfRule type="cellIs" dxfId="13968" priority="442" operator="greaterThan">
      <formula>$E$33</formula>
    </cfRule>
    <cfRule type="cellIs" dxfId="13967" priority="443" operator="greaterThan">
      <formula>$G$33</formula>
    </cfRule>
  </conditionalFormatting>
  <conditionalFormatting sqref="H34">
    <cfRule type="cellIs" dxfId="13966" priority="439" operator="greaterThan">
      <formula>$E$34</formula>
    </cfRule>
    <cfRule type="cellIs" dxfId="13965" priority="440" operator="greaterThan">
      <formula>$G$34</formula>
    </cfRule>
    <cfRule type="cellIs" dxfId="13964" priority="441" operator="greaterThan">
      <formula>$F$34</formula>
    </cfRule>
  </conditionalFormatting>
  <conditionalFormatting sqref="H35">
    <cfRule type="cellIs" dxfId="13963" priority="437" operator="greaterThan">
      <formula>$E$35</formula>
    </cfRule>
    <cfRule type="cellIs" dxfId="13962" priority="438" operator="greaterThan">
      <formula>$G$35</formula>
    </cfRule>
  </conditionalFormatting>
  <conditionalFormatting sqref="H36">
    <cfRule type="cellIs" dxfId="13961" priority="435" operator="greaterThan">
      <formula>$E$36</formula>
    </cfRule>
    <cfRule type="cellIs" dxfId="13960" priority="436" operator="greaterThan">
      <formula>$G$36</formula>
    </cfRule>
  </conditionalFormatting>
  <conditionalFormatting sqref="H37">
    <cfRule type="cellIs" dxfId="13959" priority="434" operator="greaterThan">
      <formula>$E$37</formula>
    </cfRule>
  </conditionalFormatting>
  <conditionalFormatting sqref="H38">
    <cfRule type="cellIs" dxfId="13958" priority="432" operator="greaterThan">
      <formula>$E$38</formula>
    </cfRule>
    <cfRule type="cellIs" dxfId="13957" priority="433" operator="greaterThan">
      <formula>$G$38</formula>
    </cfRule>
  </conditionalFormatting>
  <conditionalFormatting sqref="H39">
    <cfRule type="cellIs" dxfId="13956" priority="430" operator="greaterThan">
      <formula>$E$39</formula>
    </cfRule>
    <cfRule type="cellIs" dxfId="13955" priority="431" operator="greaterThan">
      <formula>$G$39</formula>
    </cfRule>
  </conditionalFormatting>
  <conditionalFormatting sqref="H41">
    <cfRule type="cellIs" dxfId="13954" priority="428" operator="greaterThan">
      <formula>$E$41</formula>
    </cfRule>
    <cfRule type="cellIs" dxfId="13953" priority="429" operator="greaterThan">
      <formula>$G$41</formula>
    </cfRule>
  </conditionalFormatting>
  <conditionalFormatting sqref="H29">
    <cfRule type="cellIs" dxfId="13952" priority="447" operator="greaterThan">
      <formula>$G$29</formula>
    </cfRule>
  </conditionalFormatting>
  <conditionalFormatting sqref="H37">
    <cfRule type="cellIs" dxfId="13951" priority="426" operator="greaterThan">
      <formula>$G$37</formula>
    </cfRule>
  </conditionalFormatting>
  <conditionalFormatting sqref="AG26">
    <cfRule type="cellIs" dxfId="13950" priority="424" operator="greaterThan">
      <formula>$E$26</formula>
    </cfRule>
    <cfRule type="cellIs" dxfId="13949" priority="425" operator="greaterThan">
      <formula>$G$26</formula>
    </cfRule>
  </conditionalFormatting>
  <conditionalFormatting sqref="AG27">
    <cfRule type="cellIs" dxfId="13948" priority="422" operator="greaterThan">
      <formula>$E$27</formula>
    </cfRule>
    <cfRule type="cellIs" dxfId="13947" priority="423" operator="greaterThan">
      <formula>$G$27</formula>
    </cfRule>
  </conditionalFormatting>
  <conditionalFormatting sqref="AG28">
    <cfRule type="cellIs" dxfId="13946" priority="420" operator="greaterThan">
      <formula>$E$28</formula>
    </cfRule>
    <cfRule type="cellIs" dxfId="13945" priority="421" operator="greaterThan">
      <formula>$G$28</formula>
    </cfRule>
  </conditionalFormatting>
  <conditionalFormatting sqref="AG31">
    <cfRule type="cellIs" dxfId="13944" priority="419" operator="greaterThan">
      <formula>$E$31</formula>
    </cfRule>
  </conditionalFormatting>
  <conditionalFormatting sqref="AG32">
    <cfRule type="cellIs" dxfId="13943" priority="417" operator="greaterThan">
      <formula>$E$32</formula>
    </cfRule>
    <cfRule type="cellIs" dxfId="13942" priority="418" operator="greaterThan">
      <formula>$G$32</formula>
    </cfRule>
  </conditionalFormatting>
  <conditionalFormatting sqref="AG33">
    <cfRule type="cellIs" dxfId="13941" priority="415" operator="greaterThan">
      <formula>$E$33</formula>
    </cfRule>
    <cfRule type="cellIs" dxfId="13940" priority="416" operator="greaterThan">
      <formula>$G$33</formula>
    </cfRule>
  </conditionalFormatting>
  <conditionalFormatting sqref="AG34">
    <cfRule type="cellIs" dxfId="13939" priority="412" operator="greaterThan">
      <formula>$E$34</formula>
    </cfRule>
    <cfRule type="cellIs" dxfId="13938" priority="413" operator="greaterThan">
      <formula>$G$34</formula>
    </cfRule>
    <cfRule type="cellIs" dxfId="13937" priority="414" operator="greaterThan">
      <formula>$F$34</formula>
    </cfRule>
  </conditionalFormatting>
  <conditionalFormatting sqref="AG35">
    <cfRule type="cellIs" dxfId="13936" priority="410" operator="greaterThan">
      <formula>$E$35</formula>
    </cfRule>
    <cfRule type="cellIs" dxfId="13935" priority="411" operator="greaterThan">
      <formula>$G$35</formula>
    </cfRule>
  </conditionalFormatting>
  <conditionalFormatting sqref="AG36">
    <cfRule type="cellIs" dxfId="13934" priority="408" operator="greaterThan">
      <formula>$E$36</formula>
    </cfRule>
    <cfRule type="cellIs" dxfId="13933" priority="409" operator="greaterThan">
      <formula>$G$36</formula>
    </cfRule>
  </conditionalFormatting>
  <conditionalFormatting sqref="AG37">
    <cfRule type="cellIs" dxfId="13932" priority="407" operator="greaterThan">
      <formula>$E$37</formula>
    </cfRule>
  </conditionalFormatting>
  <conditionalFormatting sqref="AG38">
    <cfRule type="cellIs" dxfId="13931" priority="405" operator="greaterThan">
      <formula>$E$38</formula>
    </cfRule>
    <cfRule type="cellIs" dxfId="13930" priority="406" operator="greaterThan">
      <formula>$G$38</formula>
    </cfRule>
  </conditionalFormatting>
  <conditionalFormatting sqref="AG39">
    <cfRule type="cellIs" dxfId="13929" priority="403" operator="greaterThan">
      <formula>$E$39</formula>
    </cfRule>
    <cfRule type="cellIs" dxfId="13928" priority="404" operator="greaterThan">
      <formula>$G$39</formula>
    </cfRule>
  </conditionalFormatting>
  <conditionalFormatting sqref="AG40">
    <cfRule type="cellIs" dxfId="13927" priority="401" operator="greaterThan">
      <formula>$E$40</formula>
    </cfRule>
    <cfRule type="cellIs" dxfId="13926" priority="402" operator="greaterThan">
      <formula>$G$40</formula>
    </cfRule>
  </conditionalFormatting>
  <conditionalFormatting sqref="AG41">
    <cfRule type="cellIs" dxfId="13925" priority="399" operator="greaterThan">
      <formula>$E$41</formula>
    </cfRule>
    <cfRule type="cellIs" dxfId="13924" priority="400" operator="greaterThan">
      <formula>$G$41</formula>
    </cfRule>
  </conditionalFormatting>
  <conditionalFormatting sqref="AG37">
    <cfRule type="cellIs" dxfId="13923" priority="398" operator="greaterThan">
      <formula>$G$37</formula>
    </cfRule>
  </conditionalFormatting>
  <conditionalFormatting sqref="AG72">
    <cfRule type="cellIs" dxfId="13922" priority="397" operator="greaterThan">
      <formula>$F$72</formula>
    </cfRule>
  </conditionalFormatting>
  <conditionalFormatting sqref="AG55">
    <cfRule type="cellIs" dxfId="13921" priority="396" operator="greaterThan">
      <formula>$G$55</formula>
    </cfRule>
  </conditionalFormatting>
  <conditionalFormatting sqref="AG60">
    <cfRule type="cellIs" dxfId="13920" priority="395" operator="greaterThan">
      <formula>$G$60</formula>
    </cfRule>
  </conditionalFormatting>
  <conditionalFormatting sqref="AG63">
    <cfRule type="cellIs" dxfId="13919" priority="394" operator="greaterThan">
      <formula>$G$63</formula>
    </cfRule>
  </conditionalFormatting>
  <conditionalFormatting sqref="AG66">
    <cfRule type="cellIs" dxfId="13918" priority="392" operator="greaterThan">
      <formula>$G$66</formula>
    </cfRule>
    <cfRule type="cellIs" dxfId="13917" priority="393" operator="greaterThan">
      <formula>$F$66</formula>
    </cfRule>
  </conditionalFormatting>
  <conditionalFormatting sqref="AG53">
    <cfRule type="cellIs" dxfId="13916" priority="391" operator="greaterThan">
      <formula>$F$53</formula>
    </cfRule>
  </conditionalFormatting>
  <conditionalFormatting sqref="AG52">
    <cfRule type="cellIs" dxfId="13915" priority="389" operator="greaterThan">
      <formula>$F$52</formula>
    </cfRule>
  </conditionalFormatting>
  <conditionalFormatting sqref="AG61">
    <cfRule type="cellIs" dxfId="13914" priority="386" operator="greaterThan">
      <formula>$F$61</formula>
    </cfRule>
  </conditionalFormatting>
  <conditionalFormatting sqref="AG62">
    <cfRule type="cellIs" dxfId="13913" priority="384" operator="greaterThan">
      <formula>$G$62</formula>
    </cfRule>
  </conditionalFormatting>
  <conditionalFormatting sqref="AG54">
    <cfRule type="cellIs" dxfId="13912" priority="387" operator="greaterThan">
      <formula>$G$54</formula>
    </cfRule>
    <cfRule type="cellIs" dxfId="13911" priority="388" operator="greaterThan">
      <formula>$F$54</formula>
    </cfRule>
  </conditionalFormatting>
  <conditionalFormatting sqref="AG61">
    <cfRule type="cellIs" dxfId="13910" priority="385" operator="greaterThan">
      <formula>$G$61</formula>
    </cfRule>
  </conditionalFormatting>
  <conditionalFormatting sqref="AG67">
    <cfRule type="cellIs" dxfId="13909" priority="383" operator="greaterThan">
      <formula>$F$67</formula>
    </cfRule>
  </conditionalFormatting>
  <conditionalFormatting sqref="AG68">
    <cfRule type="cellIs" dxfId="13908" priority="382" operator="greaterThan">
      <formula>$G$68</formula>
    </cfRule>
  </conditionalFormatting>
  <conditionalFormatting sqref="AG70">
    <cfRule type="cellIs" dxfId="13907" priority="381" operator="greaterThan">
      <formula>$G$70</formula>
    </cfRule>
  </conditionalFormatting>
  <conditionalFormatting sqref="AG73">
    <cfRule type="cellIs" dxfId="13906" priority="380" operator="greaterThan">
      <formula>$G$73</formula>
    </cfRule>
  </conditionalFormatting>
  <conditionalFormatting sqref="AG75">
    <cfRule type="cellIs" dxfId="13905" priority="379" operator="greaterThan">
      <formula>$F$75</formula>
    </cfRule>
  </conditionalFormatting>
  <conditionalFormatting sqref="AG76">
    <cfRule type="cellIs" dxfId="13904" priority="378" operator="greaterThan">
      <formula>$F$76</formula>
    </cfRule>
  </conditionalFormatting>
  <conditionalFormatting sqref="AG78">
    <cfRule type="cellIs" dxfId="13903" priority="377" operator="greaterThan">
      <formula>$G$78</formula>
    </cfRule>
  </conditionalFormatting>
  <conditionalFormatting sqref="AG80">
    <cfRule type="cellIs" dxfId="13902" priority="376" operator="greaterThan">
      <formula>$F$80</formula>
    </cfRule>
  </conditionalFormatting>
  <conditionalFormatting sqref="AG82">
    <cfRule type="cellIs" dxfId="13901" priority="375" operator="greaterThan">
      <formula>$F$82</formula>
    </cfRule>
  </conditionalFormatting>
  <conditionalFormatting sqref="AG81">
    <cfRule type="cellIs" dxfId="13900" priority="373" operator="greaterThan">
      <formula>$G$81</formula>
    </cfRule>
    <cfRule type="cellIs" dxfId="13899" priority="374" operator="greaterThan">
      <formula>$F$81</formula>
    </cfRule>
  </conditionalFormatting>
  <conditionalFormatting sqref="AG84">
    <cfRule type="cellIs" dxfId="13898" priority="372" operator="greaterThan">
      <formula>$G$84</formula>
    </cfRule>
  </conditionalFormatting>
  <conditionalFormatting sqref="AG86">
    <cfRule type="cellIs" dxfId="13897" priority="370" operator="greaterThan">
      <formula>$G$86</formula>
    </cfRule>
    <cfRule type="cellIs" dxfId="13896" priority="371" operator="greaterThan">
      <formula>$F$86</formula>
    </cfRule>
  </conditionalFormatting>
  <conditionalFormatting sqref="AG89">
    <cfRule type="cellIs" dxfId="13895" priority="368" operator="greaterThan">
      <formula>$G$89</formula>
    </cfRule>
    <cfRule type="cellIs" dxfId="13894" priority="369" operator="greaterThan">
      <formula>$F$89</formula>
    </cfRule>
  </conditionalFormatting>
  <conditionalFormatting sqref="AG53">
    <cfRule type="cellIs" dxfId="13893" priority="390" operator="greaterThan">
      <formula>$G$53</formula>
    </cfRule>
  </conditionalFormatting>
  <conditionalFormatting sqref="R48">
    <cfRule type="cellIs" dxfId="13892" priority="338" operator="greaterThan">
      <formula>$F$48</formula>
    </cfRule>
  </conditionalFormatting>
  <conditionalFormatting sqref="R55">
    <cfRule type="cellIs" dxfId="13891" priority="366" operator="greaterThan">
      <formula>$G$55</formula>
    </cfRule>
  </conditionalFormatting>
  <conditionalFormatting sqref="R60">
    <cfRule type="cellIs" dxfId="13890" priority="365" operator="greaterThan">
      <formula>$G$60</formula>
    </cfRule>
  </conditionalFormatting>
  <conditionalFormatting sqref="R63">
    <cfRule type="cellIs" dxfId="13889" priority="364" operator="greaterThan">
      <formula>$G$63</formula>
    </cfRule>
  </conditionalFormatting>
  <conditionalFormatting sqref="R66">
    <cfRule type="cellIs" dxfId="13888" priority="362" operator="greaterThan">
      <formula>$G$66</formula>
    </cfRule>
    <cfRule type="cellIs" dxfId="13887" priority="363" operator="greaterThan">
      <formula>$F$66</formula>
    </cfRule>
  </conditionalFormatting>
  <conditionalFormatting sqref="R53">
    <cfRule type="cellIs" dxfId="13886" priority="361" operator="greaterThan">
      <formula>$F$53</formula>
    </cfRule>
  </conditionalFormatting>
  <conditionalFormatting sqref="R52">
    <cfRule type="cellIs" dxfId="13885" priority="359" operator="greaterThan">
      <formula>$F$52</formula>
    </cfRule>
  </conditionalFormatting>
  <conditionalFormatting sqref="R61">
    <cfRule type="cellIs" dxfId="13884" priority="356" operator="greaterThan">
      <formula>$F$61</formula>
    </cfRule>
  </conditionalFormatting>
  <conditionalFormatting sqref="R62">
    <cfRule type="cellIs" dxfId="13883" priority="354" operator="greaterThan">
      <formula>$G$62</formula>
    </cfRule>
  </conditionalFormatting>
  <conditionalFormatting sqref="R54">
    <cfRule type="cellIs" dxfId="13882" priority="357" operator="greaterThan">
      <formula>$G$54</formula>
    </cfRule>
    <cfRule type="cellIs" dxfId="13881" priority="358" operator="greaterThan">
      <formula>$F$54</formula>
    </cfRule>
  </conditionalFormatting>
  <conditionalFormatting sqref="R61">
    <cfRule type="cellIs" dxfId="13880" priority="355" operator="greaterThan">
      <formula>$G$61</formula>
    </cfRule>
  </conditionalFormatting>
  <conditionalFormatting sqref="R68">
    <cfRule type="cellIs" dxfId="13879" priority="353" operator="greaterThan">
      <formula>$G$68</formula>
    </cfRule>
  </conditionalFormatting>
  <conditionalFormatting sqref="R70">
    <cfRule type="cellIs" dxfId="13878" priority="352" operator="greaterThan">
      <formula>$G$70</formula>
    </cfRule>
  </conditionalFormatting>
  <conditionalFormatting sqref="R73">
    <cfRule type="cellIs" dxfId="13877" priority="351" operator="greaterThan">
      <formula>$G$73</formula>
    </cfRule>
  </conditionalFormatting>
  <conditionalFormatting sqref="R75">
    <cfRule type="cellIs" dxfId="13876" priority="350" operator="greaterThan">
      <formula>$F$75</formula>
    </cfRule>
  </conditionalFormatting>
  <conditionalFormatting sqref="R76">
    <cfRule type="cellIs" dxfId="13875" priority="349" operator="greaterThan">
      <formula>$F$76</formula>
    </cfRule>
  </conditionalFormatting>
  <conditionalFormatting sqref="R78">
    <cfRule type="cellIs" dxfId="13874" priority="348" operator="greaterThan">
      <formula>$G$78</formula>
    </cfRule>
  </conditionalFormatting>
  <conditionalFormatting sqref="R80">
    <cfRule type="cellIs" dxfId="13873" priority="347" operator="greaterThan">
      <formula>$F$80</formula>
    </cfRule>
  </conditionalFormatting>
  <conditionalFormatting sqref="R82">
    <cfRule type="cellIs" dxfId="13872" priority="346" operator="greaterThan">
      <formula>$F$82</formula>
    </cfRule>
  </conditionalFormatting>
  <conditionalFormatting sqref="R81">
    <cfRule type="cellIs" dxfId="13871" priority="344" operator="greaterThan">
      <formula>$G$81</formula>
    </cfRule>
    <cfRule type="cellIs" dxfId="13870" priority="345" operator="greaterThan">
      <formula>$F$81</formula>
    </cfRule>
  </conditionalFormatting>
  <conditionalFormatting sqref="R84">
    <cfRule type="cellIs" dxfId="13869" priority="343" operator="greaterThan">
      <formula>$G$84</formula>
    </cfRule>
  </conditionalFormatting>
  <conditionalFormatting sqref="R86">
    <cfRule type="cellIs" dxfId="13868" priority="341" operator="greaterThan">
      <formula>$G$86</formula>
    </cfRule>
    <cfRule type="cellIs" dxfId="13867" priority="342" operator="greaterThan">
      <formula>$F$86</formula>
    </cfRule>
  </conditionalFormatting>
  <conditionalFormatting sqref="R89">
    <cfRule type="cellIs" dxfId="13866" priority="339" operator="greaterThan">
      <formula>$G$89</formula>
    </cfRule>
    <cfRule type="cellIs" dxfId="13865" priority="340" operator="greaterThan">
      <formula>$F$89</formula>
    </cfRule>
  </conditionalFormatting>
  <conditionalFormatting sqref="R53">
    <cfRule type="cellIs" dxfId="13864" priority="360" operator="greaterThan">
      <formula>$G$53</formula>
    </cfRule>
  </conditionalFormatting>
  <conditionalFormatting sqref="W48">
    <cfRule type="cellIs" dxfId="13863" priority="309" operator="greaterThan">
      <formula>$F$48</formula>
    </cfRule>
  </conditionalFormatting>
  <conditionalFormatting sqref="W72">
    <cfRule type="cellIs" dxfId="13862" priority="337" operator="greaterThan">
      <formula>$F$72</formula>
    </cfRule>
  </conditionalFormatting>
  <conditionalFormatting sqref="W55">
    <cfRule type="cellIs" dxfId="13861" priority="336" operator="greaterThan">
      <formula>$G$55</formula>
    </cfRule>
  </conditionalFormatting>
  <conditionalFormatting sqref="W60">
    <cfRule type="cellIs" dxfId="13860" priority="335" operator="greaterThan">
      <formula>$G$60</formula>
    </cfRule>
  </conditionalFormatting>
  <conditionalFormatting sqref="W63">
    <cfRule type="cellIs" dxfId="13859" priority="334" operator="greaterThan">
      <formula>$G$63</formula>
    </cfRule>
  </conditionalFormatting>
  <conditionalFormatting sqref="W66">
    <cfRule type="cellIs" dxfId="13858" priority="332" operator="greaterThan">
      <formula>$G$66</formula>
    </cfRule>
    <cfRule type="cellIs" dxfId="13857" priority="333" operator="greaterThan">
      <formula>$F$66</formula>
    </cfRule>
  </conditionalFormatting>
  <conditionalFormatting sqref="W53">
    <cfRule type="cellIs" dxfId="13856" priority="331" operator="greaterThan">
      <formula>$F$53</formula>
    </cfRule>
  </conditionalFormatting>
  <conditionalFormatting sqref="W52">
    <cfRule type="cellIs" dxfId="13855" priority="329" operator="greaterThan">
      <formula>$F$52</formula>
    </cfRule>
  </conditionalFormatting>
  <conditionalFormatting sqref="W61">
    <cfRule type="cellIs" dxfId="13854" priority="326" operator="greaterThan">
      <formula>$F$61</formula>
    </cfRule>
  </conditionalFormatting>
  <conditionalFormatting sqref="W62">
    <cfRule type="cellIs" dxfId="13853" priority="324" operator="greaterThan">
      <formula>$G$62</formula>
    </cfRule>
  </conditionalFormatting>
  <conditionalFormatting sqref="W54">
    <cfRule type="cellIs" dxfId="13852" priority="327" operator="greaterThan">
      <formula>$G$54</formula>
    </cfRule>
    <cfRule type="cellIs" dxfId="13851" priority="328" operator="greaterThan">
      <formula>$F$54</formula>
    </cfRule>
  </conditionalFormatting>
  <conditionalFormatting sqref="W61">
    <cfRule type="cellIs" dxfId="13850" priority="325" operator="greaterThan">
      <formula>$G$61</formula>
    </cfRule>
  </conditionalFormatting>
  <conditionalFormatting sqref="W68">
    <cfRule type="cellIs" dxfId="13849" priority="323" operator="greaterThan">
      <formula>$G$68</formula>
    </cfRule>
  </conditionalFormatting>
  <conditionalFormatting sqref="W70">
    <cfRule type="cellIs" dxfId="13848" priority="322" operator="greaterThan">
      <formula>$G$70</formula>
    </cfRule>
  </conditionalFormatting>
  <conditionalFormatting sqref="W73">
    <cfRule type="cellIs" dxfId="13847" priority="321" operator="greaterThan">
      <formula>$G$73</formula>
    </cfRule>
  </conditionalFormatting>
  <conditionalFormatting sqref="W75">
    <cfRule type="cellIs" dxfId="13846" priority="320" operator="greaterThan">
      <formula>$F$75</formula>
    </cfRule>
  </conditionalFormatting>
  <conditionalFormatting sqref="W76">
    <cfRule type="cellIs" dxfId="13845" priority="319" operator="greaterThan">
      <formula>$F$76</formula>
    </cfRule>
  </conditionalFormatting>
  <conditionalFormatting sqref="W78">
    <cfRule type="cellIs" dxfId="13844" priority="318" operator="greaterThan">
      <formula>$G$78</formula>
    </cfRule>
  </conditionalFormatting>
  <conditionalFormatting sqref="W80">
    <cfRule type="cellIs" dxfId="13843" priority="317" operator="greaterThan">
      <formula>$F$80</formula>
    </cfRule>
  </conditionalFormatting>
  <conditionalFormatting sqref="W82">
    <cfRule type="cellIs" dxfId="13842" priority="316" operator="greaterThan">
      <formula>$F$82</formula>
    </cfRule>
  </conditionalFormatting>
  <conditionalFormatting sqref="W81">
    <cfRule type="cellIs" dxfId="13841" priority="314" operator="greaterThan">
      <formula>$G$81</formula>
    </cfRule>
    <cfRule type="cellIs" dxfId="13840" priority="315" operator="greaterThan">
      <formula>$F$81</formula>
    </cfRule>
  </conditionalFormatting>
  <conditionalFormatting sqref="W84">
    <cfRule type="cellIs" dxfId="13839" priority="313" operator="greaterThan">
      <formula>$G$84</formula>
    </cfRule>
  </conditionalFormatting>
  <conditionalFormatting sqref="W86">
    <cfRule type="cellIs" dxfId="13838" priority="311" operator="greaterThan">
      <formula>$G$86</formula>
    </cfRule>
    <cfRule type="cellIs" dxfId="13837" priority="312" operator="greaterThan">
      <formula>$F$86</formula>
    </cfRule>
  </conditionalFormatting>
  <conditionalFormatting sqref="W89">
    <cfRule type="expression" dxfId="13836" priority="102">
      <formula>$W$89&gt;$E$89</formula>
    </cfRule>
    <cfRule type="cellIs" dxfId="13835" priority="310" operator="greaterThan">
      <formula>$G$89</formula>
    </cfRule>
  </conditionalFormatting>
  <conditionalFormatting sqref="W53">
    <cfRule type="cellIs" dxfId="13834" priority="330" operator="greaterThan">
      <formula>$G$53</formula>
    </cfRule>
  </conditionalFormatting>
  <conditionalFormatting sqref="M48">
    <cfRule type="cellIs" dxfId="13833" priority="281" operator="greaterThan">
      <formula>$F$48</formula>
    </cfRule>
  </conditionalFormatting>
  <conditionalFormatting sqref="M72">
    <cfRule type="cellIs" dxfId="13832" priority="308" operator="greaterThan">
      <formula>$F$72</formula>
    </cfRule>
  </conditionalFormatting>
  <conditionalFormatting sqref="M55">
    <cfRule type="cellIs" dxfId="13831" priority="307" operator="greaterThan">
      <formula>$G$55</formula>
    </cfRule>
  </conditionalFormatting>
  <conditionalFormatting sqref="M60">
    <cfRule type="cellIs" dxfId="13830" priority="306" operator="greaterThan">
      <formula>$G$60</formula>
    </cfRule>
  </conditionalFormatting>
  <conditionalFormatting sqref="M63">
    <cfRule type="cellIs" dxfId="13829" priority="305" operator="greaterThan">
      <formula>$G$63</formula>
    </cfRule>
  </conditionalFormatting>
  <conditionalFormatting sqref="M66">
    <cfRule type="cellIs" dxfId="13828" priority="303" operator="greaterThan">
      <formula>$G$66</formula>
    </cfRule>
    <cfRule type="cellIs" dxfId="13827" priority="304" operator="greaterThan">
      <formula>$F$66</formula>
    </cfRule>
  </conditionalFormatting>
  <conditionalFormatting sqref="M53">
    <cfRule type="cellIs" dxfId="13826" priority="302" operator="greaterThan">
      <formula>$F$53</formula>
    </cfRule>
  </conditionalFormatting>
  <conditionalFormatting sqref="M52">
    <cfRule type="cellIs" dxfId="13825" priority="300" operator="greaterThan">
      <formula>$F$52</formula>
    </cfRule>
  </conditionalFormatting>
  <conditionalFormatting sqref="M61">
    <cfRule type="cellIs" dxfId="13824" priority="297" operator="greaterThan">
      <formula>$F$61</formula>
    </cfRule>
  </conditionalFormatting>
  <conditionalFormatting sqref="M62">
    <cfRule type="cellIs" dxfId="13823" priority="295" operator="greaterThan">
      <formula>$G$62</formula>
    </cfRule>
  </conditionalFormatting>
  <conditionalFormatting sqref="M54">
    <cfRule type="cellIs" dxfId="13822" priority="298" operator="greaterThan">
      <formula>$G$54</formula>
    </cfRule>
    <cfRule type="cellIs" dxfId="13821" priority="299" operator="greaterThan">
      <formula>$F$54</formula>
    </cfRule>
  </conditionalFormatting>
  <conditionalFormatting sqref="M61">
    <cfRule type="cellIs" dxfId="13820" priority="296" operator="greaterThan">
      <formula>$G$61</formula>
    </cfRule>
  </conditionalFormatting>
  <conditionalFormatting sqref="M68">
    <cfRule type="cellIs" dxfId="13819" priority="294" operator="greaterThan">
      <formula>$G$68</formula>
    </cfRule>
  </conditionalFormatting>
  <conditionalFormatting sqref="M70">
    <cfRule type="cellIs" dxfId="13818" priority="293" operator="greaterThan">
      <formula>$G$70</formula>
    </cfRule>
  </conditionalFormatting>
  <conditionalFormatting sqref="M73">
    <cfRule type="cellIs" dxfId="13817" priority="292" operator="greaterThan">
      <formula>$G$73</formula>
    </cfRule>
  </conditionalFormatting>
  <conditionalFormatting sqref="M75">
    <cfRule type="cellIs" dxfId="13816" priority="291" operator="greaterThan">
      <formula>$F$75</formula>
    </cfRule>
  </conditionalFormatting>
  <conditionalFormatting sqref="M76">
    <cfRule type="cellIs" dxfId="13815" priority="290" operator="greaterThan">
      <formula>$F$76</formula>
    </cfRule>
  </conditionalFormatting>
  <conditionalFormatting sqref="M78">
    <cfRule type="cellIs" dxfId="13814" priority="289" operator="greaterThan">
      <formula>$G$78</formula>
    </cfRule>
  </conditionalFormatting>
  <conditionalFormatting sqref="M80">
    <cfRule type="cellIs" dxfId="13813" priority="288" operator="greaterThan">
      <formula>$F$80</formula>
    </cfRule>
  </conditionalFormatting>
  <conditionalFormatting sqref="M82">
    <cfRule type="cellIs" dxfId="13812" priority="287" operator="greaterThan">
      <formula>$F$82</formula>
    </cfRule>
  </conditionalFormatting>
  <conditionalFormatting sqref="M81">
    <cfRule type="cellIs" dxfId="13811" priority="285" operator="greaterThan">
      <formula>$G$81</formula>
    </cfRule>
    <cfRule type="cellIs" dxfId="13810" priority="286" operator="greaterThan">
      <formula>$F$81</formula>
    </cfRule>
  </conditionalFormatting>
  <conditionalFormatting sqref="M84">
    <cfRule type="cellIs" dxfId="13809" priority="284" operator="greaterThan">
      <formula>$G$84</formula>
    </cfRule>
  </conditionalFormatting>
  <conditionalFormatting sqref="M86">
    <cfRule type="cellIs" dxfId="13808" priority="282" operator="greaterThan">
      <formula>$G$86</formula>
    </cfRule>
    <cfRule type="cellIs" dxfId="13807" priority="283" operator="greaterThan">
      <formula>$F$86</formula>
    </cfRule>
  </conditionalFormatting>
  <conditionalFormatting sqref="M53">
    <cfRule type="cellIs" dxfId="13806" priority="301" operator="greaterThan">
      <formula>$G$53</formula>
    </cfRule>
  </conditionalFormatting>
  <conditionalFormatting sqref="H43">
    <cfRule type="cellIs" dxfId="13805" priority="280" operator="greaterThan">
      <formula>$G$43</formula>
    </cfRule>
  </conditionalFormatting>
  <conditionalFormatting sqref="H45">
    <cfRule type="cellIs" dxfId="13804" priority="279" operator="greaterThan">
      <formula>$F$45</formula>
    </cfRule>
  </conditionalFormatting>
  <conditionalFormatting sqref="H46">
    <cfRule type="cellIs" dxfId="13803" priority="278" operator="greaterThan">
      <formula>$G$46</formula>
    </cfRule>
  </conditionalFormatting>
  <conditionalFormatting sqref="H48">
    <cfRule type="cellIs" dxfId="13802" priority="247" operator="greaterThan">
      <formula>$F$48</formula>
    </cfRule>
  </conditionalFormatting>
  <conditionalFormatting sqref="H72">
    <cfRule type="cellIs" dxfId="13801" priority="277" operator="greaterThan">
      <formula>$F$72</formula>
    </cfRule>
  </conditionalFormatting>
  <conditionalFormatting sqref="H55">
    <cfRule type="cellIs" dxfId="13800" priority="276" operator="greaterThan">
      <formula>$G$55</formula>
    </cfRule>
  </conditionalFormatting>
  <conditionalFormatting sqref="H60">
    <cfRule type="cellIs" dxfId="13799" priority="275" operator="greaterThan">
      <formula>$G$60</formula>
    </cfRule>
  </conditionalFormatting>
  <conditionalFormatting sqref="H63">
    <cfRule type="cellIs" dxfId="13798" priority="274" operator="greaterThan">
      <formula>$G$63</formula>
    </cfRule>
  </conditionalFormatting>
  <conditionalFormatting sqref="H66">
    <cfRule type="cellIs" dxfId="13797" priority="272" operator="greaterThan">
      <formula>$G$66</formula>
    </cfRule>
    <cfRule type="cellIs" dxfId="13796" priority="273" operator="greaterThan">
      <formula>$F$66</formula>
    </cfRule>
  </conditionalFormatting>
  <conditionalFormatting sqref="H53">
    <cfRule type="cellIs" dxfId="13795" priority="271" operator="greaterThan">
      <formula>$F$53</formula>
    </cfRule>
  </conditionalFormatting>
  <conditionalFormatting sqref="H52">
    <cfRule type="cellIs" dxfId="13794" priority="269" operator="greaterThan">
      <formula>$F$52</formula>
    </cfRule>
  </conditionalFormatting>
  <conditionalFormatting sqref="H61">
    <cfRule type="cellIs" dxfId="13793" priority="266" operator="greaterThan">
      <formula>$F$61</formula>
    </cfRule>
  </conditionalFormatting>
  <conditionalFormatting sqref="H62">
    <cfRule type="cellIs" dxfId="13792" priority="264" operator="greaterThan">
      <formula>$G$62</formula>
    </cfRule>
  </conditionalFormatting>
  <conditionalFormatting sqref="H54">
    <cfRule type="cellIs" dxfId="13791" priority="267" operator="greaterThan">
      <formula>$G$54</formula>
    </cfRule>
    <cfRule type="cellIs" dxfId="13790" priority="268" operator="greaterThan">
      <formula>$F$54</formula>
    </cfRule>
  </conditionalFormatting>
  <conditionalFormatting sqref="H61">
    <cfRule type="cellIs" dxfId="13789" priority="265" operator="greaterThan">
      <formula>$G$61</formula>
    </cfRule>
  </conditionalFormatting>
  <conditionalFormatting sqref="H67">
    <cfRule type="cellIs" dxfId="13788" priority="263" operator="greaterThan">
      <formula>$F$67</formula>
    </cfRule>
  </conditionalFormatting>
  <conditionalFormatting sqref="H68">
    <cfRule type="cellIs" dxfId="13787" priority="262" operator="greaterThan">
      <formula>$G$68</formula>
    </cfRule>
  </conditionalFormatting>
  <conditionalFormatting sqref="H70">
    <cfRule type="cellIs" dxfId="13786" priority="261" operator="greaterThan">
      <formula>$G$70</formula>
    </cfRule>
  </conditionalFormatting>
  <conditionalFormatting sqref="H73">
    <cfRule type="cellIs" dxfId="13785" priority="260" operator="greaterThan">
      <formula>$G$73</formula>
    </cfRule>
  </conditionalFormatting>
  <conditionalFormatting sqref="H75">
    <cfRule type="cellIs" dxfId="13784" priority="259" operator="greaterThan">
      <formula>$F$75</formula>
    </cfRule>
  </conditionalFormatting>
  <conditionalFormatting sqref="H76">
    <cfRule type="cellIs" dxfId="13783" priority="258" operator="greaterThan">
      <formula>$F$76</formula>
    </cfRule>
  </conditionalFormatting>
  <conditionalFormatting sqref="H78">
    <cfRule type="cellIs" dxfId="13782" priority="257" operator="greaterThan">
      <formula>$G$78</formula>
    </cfRule>
  </conditionalFormatting>
  <conditionalFormatting sqref="H80">
    <cfRule type="cellIs" dxfId="13781" priority="256" operator="greaterThan">
      <formula>$F$80</formula>
    </cfRule>
  </conditionalFormatting>
  <conditionalFormatting sqref="H82">
    <cfRule type="cellIs" dxfId="13780" priority="255" operator="greaterThan">
      <formula>$F$82</formula>
    </cfRule>
  </conditionalFormatting>
  <conditionalFormatting sqref="H81">
    <cfRule type="cellIs" dxfId="13779" priority="253" operator="greaterThan">
      <formula>$G$81</formula>
    </cfRule>
    <cfRule type="cellIs" dxfId="13778" priority="254" operator="greaterThan">
      <formula>$F$81</formula>
    </cfRule>
  </conditionalFormatting>
  <conditionalFormatting sqref="H84">
    <cfRule type="cellIs" dxfId="13777" priority="252" operator="greaterThan">
      <formula>$G$84</formula>
    </cfRule>
  </conditionalFormatting>
  <conditionalFormatting sqref="H86">
    <cfRule type="cellIs" dxfId="13776" priority="250" operator="greaterThan">
      <formula>$G$86</formula>
    </cfRule>
    <cfRule type="cellIs" dxfId="13775" priority="251" operator="greaterThan">
      <formula>$F$86</formula>
    </cfRule>
  </conditionalFormatting>
  <conditionalFormatting sqref="H89">
    <cfRule type="cellIs" dxfId="13774" priority="248" operator="greaterThan">
      <formula>$G$89</formula>
    </cfRule>
    <cfRule type="cellIs" dxfId="13773" priority="249" operator="greaterThan">
      <formula>$E$89</formula>
    </cfRule>
  </conditionalFormatting>
  <conditionalFormatting sqref="H53">
    <cfRule type="cellIs" dxfId="13772" priority="270" operator="greaterThan">
      <formula>$G$53</formula>
    </cfRule>
  </conditionalFormatting>
  <conditionalFormatting sqref="AG29">
    <cfRule type="cellIs" dxfId="13771" priority="245" operator="greaterThan">
      <formula>$E$29</formula>
    </cfRule>
  </conditionalFormatting>
  <conditionalFormatting sqref="AG29">
    <cfRule type="cellIs" dxfId="13770" priority="246" operator="greaterThan">
      <formula>$G$29</formula>
    </cfRule>
  </conditionalFormatting>
  <conditionalFormatting sqref="AG44">
    <cfRule type="cellIs" dxfId="13769" priority="243" operator="greaterThan">
      <formula>$E$26</formula>
    </cfRule>
    <cfRule type="cellIs" dxfId="13768" priority="244" operator="greaterThan">
      <formula>$G$26</formula>
    </cfRule>
  </conditionalFormatting>
  <conditionalFormatting sqref="AG45">
    <cfRule type="cellIs" dxfId="13767" priority="241" operator="greaterThan">
      <formula>$E$27</formula>
    </cfRule>
    <cfRule type="cellIs" dxfId="13766" priority="242" operator="greaterThan">
      <formula>$G$27</formula>
    </cfRule>
  </conditionalFormatting>
  <conditionalFormatting sqref="AG46">
    <cfRule type="cellIs" dxfId="13765" priority="239" operator="greaterThan">
      <formula>$E$28</formula>
    </cfRule>
    <cfRule type="cellIs" dxfId="13764" priority="240" operator="greaterThan">
      <formula>$G$28</formula>
    </cfRule>
  </conditionalFormatting>
  <conditionalFormatting sqref="AG49">
    <cfRule type="cellIs" dxfId="13763" priority="237" operator="greaterThan">
      <formula>$E$26</formula>
    </cfRule>
    <cfRule type="cellIs" dxfId="13762" priority="238" operator="greaterThan">
      <formula>$G$26</formula>
    </cfRule>
  </conditionalFormatting>
  <conditionalFormatting sqref="R43 M43">
    <cfRule type="cellIs" dxfId="13761" priority="236" operator="greaterThan">
      <formula>$G$43</formula>
    </cfRule>
  </conditionalFormatting>
  <conditionalFormatting sqref="R45 M45">
    <cfRule type="cellIs" dxfId="13760" priority="235" operator="greaterThan">
      <formula>$F$45</formula>
    </cfRule>
  </conditionalFormatting>
  <conditionalFormatting sqref="R46 M46">
    <cfRule type="cellIs" dxfId="13759" priority="234" operator="greaterThan">
      <formula>$G$46</formula>
    </cfRule>
  </conditionalFormatting>
  <conditionalFormatting sqref="W43">
    <cfRule type="cellIs" dxfId="13758" priority="233" operator="greaterThan">
      <formula>$G$43</formula>
    </cfRule>
  </conditionalFormatting>
  <conditionalFormatting sqref="W45">
    <cfRule type="cellIs" dxfId="13757" priority="232" operator="greaterThan">
      <formula>$F$45</formula>
    </cfRule>
  </conditionalFormatting>
  <conditionalFormatting sqref="W46">
    <cfRule type="cellIs" dxfId="13756" priority="231" operator="greaterThan">
      <formula>$G$46</formula>
    </cfRule>
  </conditionalFormatting>
  <conditionalFormatting sqref="H40">
    <cfRule type="expression" priority="229" stopIfTrue="1">
      <formula>I40="U"</formula>
    </cfRule>
    <cfRule type="cellIs" dxfId="13755" priority="230" operator="greaterThan">
      <formula>$E$40</formula>
    </cfRule>
  </conditionalFormatting>
  <conditionalFormatting sqref="W40 R40 M40">
    <cfRule type="expression" priority="227" stopIfTrue="1">
      <formula>N40="U"</formula>
    </cfRule>
    <cfRule type="cellIs" dxfId="13754" priority="228" operator="greaterThan">
      <formula>$E$40</formula>
    </cfRule>
  </conditionalFormatting>
  <conditionalFormatting sqref="W8">
    <cfRule type="cellIs" dxfId="13753" priority="226" operator="greaterThan">
      <formula>$E$8</formula>
    </cfRule>
  </conditionalFormatting>
  <conditionalFormatting sqref="AL27">
    <cfRule type="cellIs" dxfId="13752" priority="224" operator="greaterThan">
      <formula>$E$27</formula>
    </cfRule>
    <cfRule type="cellIs" dxfId="13751" priority="225" operator="greaterThan">
      <formula>$G$27</formula>
    </cfRule>
  </conditionalFormatting>
  <conditionalFormatting sqref="AL28">
    <cfRule type="cellIs" dxfId="13750" priority="222" operator="greaterThan">
      <formula>$E$28</formula>
    </cfRule>
    <cfRule type="cellIs" dxfId="13749" priority="223" operator="greaterThan">
      <formula>$G$28</formula>
    </cfRule>
  </conditionalFormatting>
  <conditionalFormatting sqref="AL29">
    <cfRule type="cellIs" dxfId="13748" priority="201" operator="greaterThan">
      <formula>$E$29</formula>
    </cfRule>
  </conditionalFormatting>
  <conditionalFormatting sqref="AL31">
    <cfRule type="cellIs" dxfId="13747" priority="220" operator="greaterThan">
      <formula>$E$31</formula>
    </cfRule>
  </conditionalFormatting>
  <conditionalFormatting sqref="AL32">
    <cfRule type="cellIs" dxfId="13746" priority="218" operator="greaterThan">
      <formula>$E$32</formula>
    </cfRule>
    <cfRule type="cellIs" dxfId="13745" priority="219" operator="greaterThan">
      <formula>$G$32</formula>
    </cfRule>
  </conditionalFormatting>
  <conditionalFormatting sqref="AL33">
    <cfRule type="cellIs" dxfId="13744" priority="216" operator="greaterThan">
      <formula>$E$33</formula>
    </cfRule>
    <cfRule type="cellIs" dxfId="13743" priority="217" operator="greaterThan">
      <formula>$G$33</formula>
    </cfRule>
  </conditionalFormatting>
  <conditionalFormatting sqref="AL34">
    <cfRule type="cellIs" dxfId="13742" priority="213" operator="greaterThan">
      <formula>$E$34</formula>
    </cfRule>
    <cfRule type="cellIs" dxfId="13741" priority="214" operator="greaterThan">
      <formula>$G$34</formula>
    </cfRule>
    <cfRule type="cellIs" dxfId="13740" priority="215" operator="greaterThan">
      <formula>$F$34</formula>
    </cfRule>
  </conditionalFormatting>
  <conditionalFormatting sqref="AL35">
    <cfRule type="cellIs" dxfId="13739" priority="211" operator="greaterThan">
      <formula>$E$35</formula>
    </cfRule>
    <cfRule type="cellIs" dxfId="13738" priority="212" operator="greaterThan">
      <formula>$G$35</formula>
    </cfRule>
  </conditionalFormatting>
  <conditionalFormatting sqref="AL36">
    <cfRule type="cellIs" dxfId="13737" priority="209" operator="greaterThan">
      <formula>$E$36</formula>
    </cfRule>
    <cfRule type="cellIs" dxfId="13736" priority="210" operator="greaterThan">
      <formula>$G$36</formula>
    </cfRule>
  </conditionalFormatting>
  <conditionalFormatting sqref="AL37">
    <cfRule type="cellIs" dxfId="13735" priority="208" operator="greaterThan">
      <formula>$E$37</formula>
    </cfRule>
  </conditionalFormatting>
  <conditionalFormatting sqref="AL38">
    <cfRule type="cellIs" dxfId="13734" priority="206" operator="greaterThan">
      <formula>$E$38</formula>
    </cfRule>
    <cfRule type="cellIs" dxfId="13733" priority="207" operator="greaterThan">
      <formula>$G$38</formula>
    </cfRule>
  </conditionalFormatting>
  <conditionalFormatting sqref="AL39">
    <cfRule type="cellIs" dxfId="13732" priority="204" operator="greaterThan">
      <formula>$E$39</formula>
    </cfRule>
    <cfRule type="cellIs" dxfId="13731" priority="205" operator="greaterThan">
      <formula>$G$39</formula>
    </cfRule>
  </conditionalFormatting>
  <conditionalFormatting sqref="AL41">
    <cfRule type="cellIs" dxfId="13730" priority="202" operator="greaterThan">
      <formula>$E$41</formula>
    </cfRule>
    <cfRule type="cellIs" dxfId="13729" priority="203" operator="greaterThan">
      <formula>$G$41</formula>
    </cfRule>
  </conditionalFormatting>
  <conditionalFormatting sqref="AL29">
    <cfRule type="cellIs" dxfId="13728" priority="221" operator="greaterThan">
      <formula>$G$29</formula>
    </cfRule>
  </conditionalFormatting>
  <conditionalFormatting sqref="AL37">
    <cfRule type="cellIs" dxfId="13727" priority="200" operator="greaterThan">
      <formula>$G$37</formula>
    </cfRule>
  </conditionalFormatting>
  <conditionalFormatting sqref="AL40">
    <cfRule type="expression" priority="198" stopIfTrue="1">
      <formula>AM40="U"</formula>
    </cfRule>
    <cfRule type="cellIs" dxfId="13726" priority="199" operator="greaterThan">
      <formula>$E$40</formula>
    </cfRule>
  </conditionalFormatting>
  <conditionalFormatting sqref="AB18">
    <cfRule type="cellIs" dxfId="13725" priority="163" operator="lessThan">
      <formula>$AS$18</formula>
    </cfRule>
    <cfRule type="cellIs" dxfId="13724" priority="164" operator="greaterThan">
      <formula>$AT$18</formula>
    </cfRule>
    <cfRule type="cellIs" dxfId="13723" priority="165" operator="lessThan">
      <formula>$AQ$18</formula>
    </cfRule>
    <cfRule type="cellIs" dxfId="13722" priority="166" operator="greaterThan">
      <formula>$AR$18</formula>
    </cfRule>
  </conditionalFormatting>
  <conditionalFormatting sqref="AB10">
    <cfRule type="cellIs" dxfId="13721" priority="162" operator="greaterThan">
      <formula>$E$10</formula>
    </cfRule>
  </conditionalFormatting>
  <conditionalFormatting sqref="AB11">
    <cfRule type="cellIs" dxfId="13720" priority="161" operator="greaterThan">
      <formula>$E$11</formula>
    </cfRule>
  </conditionalFormatting>
  <conditionalFormatting sqref="AB12">
    <cfRule type="cellIs" dxfId="13719" priority="160" operator="greaterThan">
      <formula>$E$12</formula>
    </cfRule>
  </conditionalFormatting>
  <conditionalFormatting sqref="AB13">
    <cfRule type="cellIs" dxfId="13718" priority="158" operator="greaterThan">
      <formula>$E$13</formula>
    </cfRule>
    <cfRule type="cellIs" dxfId="13717" priority="159" operator="greaterThan">
      <formula>$G$13</formula>
    </cfRule>
  </conditionalFormatting>
  <conditionalFormatting sqref="AB14">
    <cfRule type="cellIs" dxfId="13716" priority="156" operator="greaterThan">
      <formula>$E$14</formula>
    </cfRule>
    <cfRule type="cellIs" dxfId="13715" priority="157" operator="greaterThan">
      <formula>$G$14</formula>
    </cfRule>
  </conditionalFormatting>
  <conditionalFormatting sqref="AB15">
    <cfRule type="cellIs" dxfId="13714" priority="155" operator="greaterThan">
      <formula>$E$15</formula>
    </cfRule>
  </conditionalFormatting>
  <conditionalFormatting sqref="AB16">
    <cfRule type="cellIs" dxfId="13713" priority="154" operator="greaterThan">
      <formula>$E$16</formula>
    </cfRule>
  </conditionalFormatting>
  <conditionalFormatting sqref="AB16">
    <cfRule type="cellIs" dxfId="13712" priority="153" operator="greaterThan">
      <formula>$G$16</formula>
    </cfRule>
  </conditionalFormatting>
  <conditionalFormatting sqref="AB17">
    <cfRule type="cellIs" dxfId="13711" priority="151" operator="greaterThan">
      <formula>$E$17</formula>
    </cfRule>
  </conditionalFormatting>
  <conditionalFormatting sqref="AB17">
    <cfRule type="cellIs" dxfId="13710" priority="152" operator="greaterThan">
      <formula>$G$17</formula>
    </cfRule>
  </conditionalFormatting>
  <conditionalFormatting sqref="AB19">
    <cfRule type="cellIs" dxfId="13709" priority="150" operator="greaterThan">
      <formula>$E$19</formula>
    </cfRule>
  </conditionalFormatting>
  <conditionalFormatting sqref="AB20">
    <cfRule type="cellIs" dxfId="13708" priority="148" operator="greaterThan">
      <formula>$E$20</formula>
    </cfRule>
    <cfRule type="cellIs" dxfId="13707" priority="149" operator="greaterThan">
      <formula>$G$20</formula>
    </cfRule>
  </conditionalFormatting>
  <conditionalFormatting sqref="AB21">
    <cfRule type="cellIs" dxfId="13706" priority="146" operator="greaterThan">
      <formula>$E$21</formula>
    </cfRule>
    <cfRule type="cellIs" dxfId="13705" priority="147" operator="greaterThan">
      <formula>$G$21</formula>
    </cfRule>
  </conditionalFormatting>
  <conditionalFormatting sqref="AB22">
    <cfRule type="cellIs" dxfId="13704" priority="144" operator="greaterThan">
      <formula>$E$22</formula>
    </cfRule>
    <cfRule type="cellIs" dxfId="13703" priority="145" operator="greaterThan">
      <formula>$G$22</formula>
    </cfRule>
  </conditionalFormatting>
  <conditionalFormatting sqref="AB23">
    <cfRule type="cellIs" dxfId="13702" priority="143" operator="greaterThan">
      <formula>$E$23</formula>
    </cfRule>
  </conditionalFormatting>
  <conditionalFormatting sqref="AB27">
    <cfRule type="cellIs" dxfId="13701" priority="141" operator="greaterThan">
      <formula>$E$27</formula>
    </cfRule>
    <cfRule type="cellIs" dxfId="13700" priority="142" operator="greaterThan">
      <formula>$G$27</formula>
    </cfRule>
  </conditionalFormatting>
  <conditionalFormatting sqref="AB28">
    <cfRule type="cellIs" dxfId="13699" priority="139" operator="greaterThan">
      <formula>$E$28</formula>
    </cfRule>
    <cfRule type="cellIs" dxfId="13698" priority="140" operator="greaterThan">
      <formula>$G$28</formula>
    </cfRule>
  </conditionalFormatting>
  <conditionalFormatting sqref="AB29">
    <cfRule type="cellIs" dxfId="13697" priority="116" operator="greaterThan">
      <formula>$E$29</formula>
    </cfRule>
  </conditionalFormatting>
  <conditionalFormatting sqref="AB30">
    <cfRule type="expression" priority="112" stopIfTrue="1">
      <formula>$AC$30="U"</formula>
    </cfRule>
    <cfRule type="cellIs" dxfId="13696" priority="136" operator="greaterThan">
      <formula>$E$30</formula>
    </cfRule>
    <cfRule type="cellIs" dxfId="13695" priority="137" operator="greaterThan">
      <formula>$G$30</formula>
    </cfRule>
  </conditionalFormatting>
  <conditionalFormatting sqref="AB31">
    <cfRule type="cellIs" dxfId="13694" priority="135" operator="greaterThan">
      <formula>$E$31</formula>
    </cfRule>
  </conditionalFormatting>
  <conditionalFormatting sqref="AB32">
    <cfRule type="cellIs" dxfId="13693" priority="133" operator="greaterThan">
      <formula>$E$32</formula>
    </cfRule>
    <cfRule type="cellIs" dxfId="13692" priority="134" operator="greaterThan">
      <formula>$G$32</formula>
    </cfRule>
  </conditionalFormatting>
  <conditionalFormatting sqref="AB33">
    <cfRule type="cellIs" dxfId="13691" priority="131" operator="greaterThan">
      <formula>$E$33</formula>
    </cfRule>
    <cfRule type="cellIs" dxfId="13690" priority="132" operator="greaterThan">
      <formula>$G$33</formula>
    </cfRule>
  </conditionalFormatting>
  <conditionalFormatting sqref="AB34">
    <cfRule type="cellIs" dxfId="13689" priority="128" operator="greaterThan">
      <formula>$E$34</formula>
    </cfRule>
    <cfRule type="cellIs" dxfId="13688" priority="129" operator="greaterThan">
      <formula>$G$34</formula>
    </cfRule>
    <cfRule type="cellIs" dxfId="13687" priority="130" operator="greaterThan">
      <formula>$F$34</formula>
    </cfRule>
  </conditionalFormatting>
  <conditionalFormatting sqref="AB35">
    <cfRule type="cellIs" dxfId="13686" priority="126" operator="greaterThan">
      <formula>$E$35</formula>
    </cfRule>
    <cfRule type="cellIs" dxfId="13685" priority="127" operator="greaterThan">
      <formula>$G$35</formula>
    </cfRule>
  </conditionalFormatting>
  <conditionalFormatting sqref="AB36">
    <cfRule type="cellIs" dxfId="13684" priority="124" operator="greaterThan">
      <formula>$E$36</formula>
    </cfRule>
    <cfRule type="cellIs" dxfId="13683" priority="125" operator="greaterThan">
      <formula>$G$36</formula>
    </cfRule>
  </conditionalFormatting>
  <conditionalFormatting sqref="AB37">
    <cfRule type="cellIs" dxfId="13682" priority="123" operator="greaterThan">
      <formula>$E$37</formula>
    </cfRule>
  </conditionalFormatting>
  <conditionalFormatting sqref="AB38">
    <cfRule type="cellIs" dxfId="13681" priority="121" operator="greaterThan">
      <formula>$E$38</formula>
    </cfRule>
    <cfRule type="cellIs" dxfId="13680" priority="122" operator="greaterThan">
      <formula>$G$38</formula>
    </cfRule>
  </conditionalFormatting>
  <conditionalFormatting sqref="AB39">
    <cfRule type="cellIs" dxfId="13679" priority="119" operator="greaterThan">
      <formula>$E$39</formula>
    </cfRule>
    <cfRule type="cellIs" dxfId="13678" priority="120" operator="greaterThan">
      <formula>$G$39</formula>
    </cfRule>
  </conditionalFormatting>
  <conditionalFormatting sqref="AB41">
    <cfRule type="cellIs" dxfId="13677" priority="117" operator="greaterThan">
      <formula>$E$41</formula>
    </cfRule>
    <cfRule type="cellIs" dxfId="13676" priority="118" operator="greaterThan">
      <formula>$G$41</formula>
    </cfRule>
  </conditionalFormatting>
  <conditionalFormatting sqref="AB29">
    <cfRule type="cellIs" dxfId="13675" priority="138" operator="greaterThan">
      <formula>$G$29</formula>
    </cfRule>
  </conditionalFormatting>
  <conditionalFormatting sqref="AB37">
    <cfRule type="cellIs" dxfId="13674" priority="115" operator="greaterThan">
      <formula>$G$37</formula>
    </cfRule>
  </conditionalFormatting>
  <conditionalFormatting sqref="AB40">
    <cfRule type="expression" priority="113" stopIfTrue="1">
      <formula>AC40="U"</formula>
    </cfRule>
    <cfRule type="cellIs" dxfId="13673" priority="114" operator="greaterThan">
      <formula>$E$40</formula>
    </cfRule>
  </conditionalFormatting>
  <conditionalFormatting sqref="AG30 R30">
    <cfRule type="expression" priority="109" stopIfTrue="1">
      <formula>$S$30="U"</formula>
    </cfRule>
    <cfRule type="cellIs" dxfId="13672" priority="110" operator="greaterThan">
      <formula>$E$30</formula>
    </cfRule>
    <cfRule type="cellIs" dxfId="13671" priority="111" operator="greaterThan">
      <formula>$G$30</formula>
    </cfRule>
  </conditionalFormatting>
  <conditionalFormatting sqref="M67">
    <cfRule type="expression" priority="105" stopIfTrue="1">
      <formula>$N$67="U"</formula>
    </cfRule>
    <cfRule type="expression" dxfId="13670" priority="106">
      <formula>$M$67&gt;$E$67</formula>
    </cfRule>
  </conditionalFormatting>
  <conditionalFormatting sqref="W67">
    <cfRule type="expression" priority="103" stopIfTrue="1">
      <formula>$X$67="U"</formula>
    </cfRule>
    <cfRule type="expression" dxfId="13669" priority="104">
      <formula>$W$67&gt;$E$67</formula>
    </cfRule>
  </conditionalFormatting>
  <conditionalFormatting sqref="H30">
    <cfRule type="expression" priority="99" stopIfTrue="1">
      <formula>$I$30="U"</formula>
    </cfRule>
    <cfRule type="cellIs" dxfId="13668" priority="100" operator="greaterThan">
      <formula>$E$30</formula>
    </cfRule>
    <cfRule type="cellIs" dxfId="13667" priority="101" operator="greaterThan">
      <formula>$G$30</formula>
    </cfRule>
  </conditionalFormatting>
  <conditionalFormatting sqref="M30">
    <cfRule type="expression" priority="96" stopIfTrue="1">
      <formula>$AC$30="U"</formula>
    </cfRule>
    <cfRule type="cellIs" dxfId="13666" priority="97" operator="greaterThan">
      <formula>$E$30</formula>
    </cfRule>
    <cfRule type="cellIs" dxfId="13665" priority="98" operator="greaterThan">
      <formula>$G$30</formula>
    </cfRule>
  </conditionalFormatting>
  <conditionalFormatting sqref="AB9">
    <cfRule type="cellIs" dxfId="13664" priority="95" operator="greaterThan">
      <formula>$E$9</formula>
    </cfRule>
  </conditionalFormatting>
  <conditionalFormatting sqref="AB8">
    <cfRule type="cellIs" dxfId="13663" priority="94" operator="greaterThan">
      <formula>$E$8</formula>
    </cfRule>
  </conditionalFormatting>
  <conditionalFormatting sqref="AB26">
    <cfRule type="cellIs" dxfId="13662" priority="92" operator="greaterThan">
      <formula>$E$26</formula>
    </cfRule>
    <cfRule type="cellIs" dxfId="13661" priority="93" operator="greaterThan">
      <formula>$G$26</formula>
    </cfRule>
  </conditionalFormatting>
  <conditionalFormatting sqref="AB25">
    <cfRule type="cellIs" dxfId="13660" priority="90" operator="greaterThan">
      <formula>$E$25</formula>
    </cfRule>
    <cfRule type="cellIs" dxfId="13659" priority="91" operator="greaterThan">
      <formula>$G$25</formula>
    </cfRule>
  </conditionalFormatting>
  <conditionalFormatting sqref="AB43">
    <cfRule type="cellIs" dxfId="13658" priority="89" operator="greaterThan">
      <formula>$G$43</formula>
    </cfRule>
  </conditionalFormatting>
  <conditionalFormatting sqref="AB45">
    <cfRule type="cellIs" dxfId="13657" priority="88" operator="greaterThan">
      <formula>$F$45</formula>
    </cfRule>
  </conditionalFormatting>
  <conditionalFormatting sqref="AB46">
    <cfRule type="cellIs" dxfId="13656" priority="87" operator="greaterThan">
      <formula>$G$46</formula>
    </cfRule>
  </conditionalFormatting>
  <conditionalFormatting sqref="AB48">
    <cfRule type="cellIs" dxfId="13655" priority="58" operator="greaterThan">
      <formula>$F$48</formula>
    </cfRule>
  </conditionalFormatting>
  <conditionalFormatting sqref="AB72">
    <cfRule type="cellIs" dxfId="13654" priority="86" operator="greaterThan">
      <formula>$F$72</formula>
    </cfRule>
  </conditionalFormatting>
  <conditionalFormatting sqref="AB55">
    <cfRule type="cellIs" dxfId="13653" priority="85" operator="greaterThan">
      <formula>$G$55</formula>
    </cfRule>
  </conditionalFormatting>
  <conditionalFormatting sqref="AB60">
    <cfRule type="cellIs" dxfId="13652" priority="84" operator="greaterThan">
      <formula>$G$60</formula>
    </cfRule>
  </conditionalFormatting>
  <conditionalFormatting sqref="AB63">
    <cfRule type="cellIs" dxfId="13651" priority="83" operator="greaterThan">
      <formula>$G$63</formula>
    </cfRule>
  </conditionalFormatting>
  <conditionalFormatting sqref="AB66">
    <cfRule type="cellIs" dxfId="13650" priority="81" operator="greaterThan">
      <formula>$G$66</formula>
    </cfRule>
    <cfRule type="cellIs" dxfId="13649" priority="82" operator="greaterThan">
      <formula>$F$66</formula>
    </cfRule>
  </conditionalFormatting>
  <conditionalFormatting sqref="AB53">
    <cfRule type="cellIs" dxfId="13648" priority="80" operator="greaterThan">
      <formula>$F$53</formula>
    </cfRule>
  </conditionalFormatting>
  <conditionalFormatting sqref="AB52">
    <cfRule type="cellIs" dxfId="13647" priority="78" operator="greaterThan">
      <formula>$F$52</formula>
    </cfRule>
  </conditionalFormatting>
  <conditionalFormatting sqref="AB61">
    <cfRule type="cellIs" dxfId="13646" priority="75" operator="greaterThan">
      <formula>$F$61</formula>
    </cfRule>
  </conditionalFormatting>
  <conditionalFormatting sqref="AB62">
    <cfRule type="cellIs" dxfId="13645" priority="73" operator="greaterThan">
      <formula>$G$62</formula>
    </cfRule>
  </conditionalFormatting>
  <conditionalFormatting sqref="AB54">
    <cfRule type="cellIs" dxfId="13644" priority="76" operator="greaterThan">
      <formula>$G$54</formula>
    </cfRule>
    <cfRule type="cellIs" dxfId="13643" priority="77" operator="greaterThan">
      <formula>$F$54</formula>
    </cfRule>
  </conditionalFormatting>
  <conditionalFormatting sqref="AB61">
    <cfRule type="cellIs" dxfId="13642" priority="74" operator="greaterThan">
      <formula>$G$61</formula>
    </cfRule>
  </conditionalFormatting>
  <conditionalFormatting sqref="AB68">
    <cfRule type="cellIs" dxfId="13641" priority="72" operator="greaterThan">
      <formula>$G$68</formula>
    </cfRule>
  </conditionalFormatting>
  <conditionalFormatting sqref="AB70">
    <cfRule type="cellIs" dxfId="13640" priority="71" operator="greaterThan">
      <formula>$G$70</formula>
    </cfRule>
  </conditionalFormatting>
  <conditionalFormatting sqref="AB73">
    <cfRule type="cellIs" dxfId="13639" priority="70" operator="greaterThan">
      <formula>$G$73</formula>
    </cfRule>
  </conditionalFormatting>
  <conditionalFormatting sqref="AB75">
    <cfRule type="cellIs" dxfId="13638" priority="69" operator="greaterThan">
      <formula>$F$75</formula>
    </cfRule>
  </conditionalFormatting>
  <conditionalFormatting sqref="AB76">
    <cfRule type="cellIs" dxfId="13637" priority="68" operator="greaterThan">
      <formula>$F$76</formula>
    </cfRule>
  </conditionalFormatting>
  <conditionalFormatting sqref="AB78">
    <cfRule type="cellIs" dxfId="13636" priority="67" operator="greaterThan">
      <formula>$G$78</formula>
    </cfRule>
  </conditionalFormatting>
  <conditionalFormatting sqref="AB80">
    <cfRule type="cellIs" dxfId="13635" priority="66" operator="greaterThan">
      <formula>$F$80</formula>
    </cfRule>
  </conditionalFormatting>
  <conditionalFormatting sqref="AB82">
    <cfRule type="cellIs" dxfId="13634" priority="65" operator="greaterThan">
      <formula>$F$82</formula>
    </cfRule>
  </conditionalFormatting>
  <conditionalFormatting sqref="AB81">
    <cfRule type="cellIs" dxfId="13633" priority="63" operator="greaterThan">
      <formula>$G$81</formula>
    </cfRule>
    <cfRule type="cellIs" dxfId="13632" priority="64" operator="greaterThan">
      <formula>$F$81</formula>
    </cfRule>
  </conditionalFormatting>
  <conditionalFormatting sqref="AB84">
    <cfRule type="cellIs" dxfId="13631" priority="62" operator="greaterThan">
      <formula>$G$84</formula>
    </cfRule>
  </conditionalFormatting>
  <conditionalFormatting sqref="AB86">
    <cfRule type="cellIs" dxfId="13630" priority="60" operator="greaterThan">
      <formula>$G$86</formula>
    </cfRule>
    <cfRule type="cellIs" dxfId="13629" priority="61" operator="greaterThan">
      <formula>$F$86</formula>
    </cfRule>
  </conditionalFormatting>
  <conditionalFormatting sqref="AB53">
    <cfRule type="cellIs" dxfId="13628" priority="79" operator="greaterThan">
      <formula>$G$53</formula>
    </cfRule>
  </conditionalFormatting>
  <conditionalFormatting sqref="AB67">
    <cfRule type="expression" priority="55" stopIfTrue="1">
      <formula>$AC$67="U"</formula>
    </cfRule>
    <cfRule type="cellIs" dxfId="13627" priority="56" operator="greaterThan">
      <formula>$E$67</formula>
    </cfRule>
  </conditionalFormatting>
  <conditionalFormatting sqref="R67">
    <cfRule type="expression" priority="53" stopIfTrue="1">
      <formula>$S$67="U"</formula>
    </cfRule>
    <cfRule type="expression" dxfId="13626" priority="54">
      <formula>$R$67&gt;$E$67</formula>
    </cfRule>
  </conditionalFormatting>
  <conditionalFormatting sqref="W30">
    <cfRule type="expression" priority="50" stopIfTrue="1">
      <formula>$X$30="U"</formula>
    </cfRule>
    <cfRule type="cellIs" dxfId="13625" priority="51" operator="greaterThan">
      <formula>$E$30</formula>
    </cfRule>
    <cfRule type="cellIs" dxfId="13624" priority="52" operator="greaterThan">
      <formula>$G$30</formula>
    </cfRule>
  </conditionalFormatting>
  <conditionalFormatting sqref="AL9">
    <cfRule type="cellIs" dxfId="13623" priority="49" operator="greaterThan">
      <formula>$E$9</formula>
    </cfRule>
  </conditionalFormatting>
  <conditionalFormatting sqref="AL8">
    <cfRule type="cellIs" dxfId="13622" priority="48" operator="greaterThan">
      <formula>$E$8</formula>
    </cfRule>
  </conditionalFormatting>
  <conditionalFormatting sqref="AL26">
    <cfRule type="cellIs" dxfId="13621" priority="46" operator="greaterThan">
      <formula>$E$26</formula>
    </cfRule>
    <cfRule type="cellIs" dxfId="13620" priority="47" operator="greaterThan">
      <formula>$G$26</formula>
    </cfRule>
  </conditionalFormatting>
  <conditionalFormatting sqref="AL25">
    <cfRule type="cellIs" dxfId="13619" priority="44" operator="greaterThan">
      <formula>$E$25</formula>
    </cfRule>
    <cfRule type="cellIs" dxfId="13618" priority="45" operator="greaterThan">
      <formula>$G$25</formula>
    </cfRule>
  </conditionalFormatting>
  <conditionalFormatting sqref="AL43">
    <cfRule type="cellIs" dxfId="13617" priority="43" operator="greaterThan">
      <formula>$G$43</formula>
    </cfRule>
  </conditionalFormatting>
  <conditionalFormatting sqref="AL45">
    <cfRule type="cellIs" dxfId="13616" priority="42" operator="greaterThan">
      <formula>$F$45</formula>
    </cfRule>
  </conditionalFormatting>
  <conditionalFormatting sqref="AL46">
    <cfRule type="cellIs" dxfId="13615" priority="41" operator="greaterThan">
      <formula>$G$46</formula>
    </cfRule>
  </conditionalFormatting>
  <conditionalFormatting sqref="AL48">
    <cfRule type="cellIs" dxfId="13614" priority="12" operator="greaterThan">
      <formula>$F$48</formula>
    </cfRule>
  </conditionalFormatting>
  <conditionalFormatting sqref="AL72">
    <cfRule type="cellIs" dxfId="13613" priority="40" operator="greaterThan">
      <formula>$F$72</formula>
    </cfRule>
  </conditionalFormatting>
  <conditionalFormatting sqref="AL55">
    <cfRule type="cellIs" dxfId="13612" priority="39" operator="greaterThan">
      <formula>$G$55</formula>
    </cfRule>
  </conditionalFormatting>
  <conditionalFormatting sqref="AL60">
    <cfRule type="cellIs" dxfId="13611" priority="38" operator="greaterThan">
      <formula>$G$60</formula>
    </cfRule>
  </conditionalFormatting>
  <conditionalFormatting sqref="AL63">
    <cfRule type="cellIs" dxfId="13610" priority="37" operator="greaterThan">
      <formula>$G$63</formula>
    </cfRule>
  </conditionalFormatting>
  <conditionalFormatting sqref="AL66">
    <cfRule type="cellIs" dxfId="13609" priority="35" operator="greaterThan">
      <formula>$G$66</formula>
    </cfRule>
    <cfRule type="cellIs" dxfId="13608" priority="36" operator="greaterThan">
      <formula>$F$66</formula>
    </cfRule>
  </conditionalFormatting>
  <conditionalFormatting sqref="AL53">
    <cfRule type="cellIs" dxfId="13607" priority="34" operator="greaterThan">
      <formula>$F$53</formula>
    </cfRule>
  </conditionalFormatting>
  <conditionalFormatting sqref="AL52">
    <cfRule type="cellIs" dxfId="13606" priority="32" operator="greaterThan">
      <formula>$F$52</formula>
    </cfRule>
  </conditionalFormatting>
  <conditionalFormatting sqref="AL61">
    <cfRule type="cellIs" dxfId="13605" priority="29" operator="greaterThan">
      <formula>$F$61</formula>
    </cfRule>
  </conditionalFormatting>
  <conditionalFormatting sqref="AL62">
    <cfRule type="cellIs" dxfId="13604" priority="27" operator="greaterThan">
      <formula>$G$62</formula>
    </cfRule>
  </conditionalFormatting>
  <conditionalFormatting sqref="AL54">
    <cfRule type="cellIs" dxfId="13603" priority="30" operator="greaterThan">
      <formula>$G$54</formula>
    </cfRule>
    <cfRule type="cellIs" dxfId="13602" priority="31" operator="greaterThan">
      <formula>$F$54</formula>
    </cfRule>
  </conditionalFormatting>
  <conditionalFormatting sqref="AL61">
    <cfRule type="cellIs" dxfId="13601" priority="28" operator="greaterThan">
      <formula>$G$61</formula>
    </cfRule>
  </conditionalFormatting>
  <conditionalFormatting sqref="AL68">
    <cfRule type="cellIs" dxfId="13600" priority="26" operator="greaterThan">
      <formula>$G$68</formula>
    </cfRule>
  </conditionalFormatting>
  <conditionalFormatting sqref="AL70">
    <cfRule type="cellIs" dxfId="13599" priority="25" operator="greaterThan">
      <formula>$G$70</formula>
    </cfRule>
  </conditionalFormatting>
  <conditionalFormatting sqref="AL73">
    <cfRule type="cellIs" dxfId="13598" priority="24" operator="greaterThan">
      <formula>$G$73</formula>
    </cfRule>
  </conditionalFormatting>
  <conditionalFormatting sqref="AL75">
    <cfRule type="cellIs" dxfId="13597" priority="23" operator="greaterThan">
      <formula>$F$75</formula>
    </cfRule>
  </conditionalFormatting>
  <conditionalFormatting sqref="AL76">
    <cfRule type="cellIs" dxfId="13596" priority="22" operator="greaterThan">
      <formula>$F$76</formula>
    </cfRule>
  </conditionalFormatting>
  <conditionalFormatting sqref="AL78">
    <cfRule type="cellIs" dxfId="13595" priority="21" operator="greaterThan">
      <formula>$G$78</formula>
    </cfRule>
  </conditionalFormatting>
  <conditionalFormatting sqref="AL80">
    <cfRule type="cellIs" dxfId="13594" priority="20" operator="greaterThan">
      <formula>$F$80</formula>
    </cfRule>
  </conditionalFormatting>
  <conditionalFormatting sqref="AL82">
    <cfRule type="cellIs" dxfId="13593" priority="19" operator="greaterThan">
      <formula>$F$82</formula>
    </cfRule>
  </conditionalFormatting>
  <conditionalFormatting sqref="AL81">
    <cfRule type="cellIs" dxfId="13592" priority="17" operator="greaterThan">
      <formula>$G$81</formula>
    </cfRule>
    <cfRule type="cellIs" dxfId="13591" priority="18" operator="greaterThan">
      <formula>$F$81</formula>
    </cfRule>
  </conditionalFormatting>
  <conditionalFormatting sqref="AL84">
    <cfRule type="cellIs" dxfId="13590" priority="16" operator="greaterThan">
      <formula>$G$84</formula>
    </cfRule>
  </conditionalFormatting>
  <conditionalFormatting sqref="AL86">
    <cfRule type="cellIs" dxfId="13589" priority="14" operator="greaterThan">
      <formula>$G$86</formula>
    </cfRule>
    <cfRule type="cellIs" dxfId="13588" priority="15" operator="greaterThan">
      <formula>$F$86</formula>
    </cfRule>
  </conditionalFormatting>
  <conditionalFormatting sqref="AL53">
    <cfRule type="cellIs" dxfId="13587" priority="33" operator="greaterThan">
      <formula>$G$53</formula>
    </cfRule>
  </conditionalFormatting>
  <conditionalFormatting sqref="AL67">
    <cfRule type="expression" priority="9" stopIfTrue="1">
      <formula>$AC$67="U"</formula>
    </cfRule>
    <cfRule type="cellIs" dxfId="13586" priority="10" operator="greaterThan">
      <formula>$E$67</formula>
    </cfRule>
  </conditionalFormatting>
  <conditionalFormatting sqref="AL30">
    <cfRule type="expression" priority="6" stopIfTrue="1">
      <formula>$AC$30="U"</formula>
    </cfRule>
    <cfRule type="cellIs" dxfId="13585" priority="7" operator="greaterThan">
      <formula>$E$30</formula>
    </cfRule>
    <cfRule type="cellIs" dxfId="13584" priority="8" operator="greaterThan">
      <formula>$G$30</formula>
    </cfRule>
  </conditionalFormatting>
  <conditionalFormatting sqref="AL89 AB89 M89">
    <cfRule type="cellIs" dxfId="13583" priority="2" operator="greaterThan">
      <formula>$G$89</formula>
    </cfRule>
    <cfRule type="cellIs" dxfId="13582" priority="3" operator="greaterThan">
      <formula>$E$89</formula>
    </cfRule>
  </conditionalFormatting>
  <conditionalFormatting sqref="R72">
    <cfRule type="cellIs" dxfId="13581" priority="1" operator="greaterThan">
      <formula>$G$73</formula>
    </cfRule>
  </conditionalFormatting>
  <printOptions horizontalCentered="1"/>
  <pageMargins left="1" right="1" top="0.6" bottom="0.6" header="0.3" footer="0.3"/>
  <pageSetup paperSize="17" scale="80" orientation="landscape" r:id="rId1"/>
  <headerFooter>
    <oddFooter>&amp;L&amp;8&amp;Z&amp;F&amp;RPage &amp;P of &amp;N</oddFooter>
  </headerFooter>
  <rowBreaks count="1" manualBreakCount="1">
    <brk id="46" max="4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N1048557"/>
  <sheetViews>
    <sheetView view="pageBreakPreview" topLeftCell="A5" zoomScale="115" zoomScaleNormal="145" zoomScaleSheetLayoutView="115" workbookViewId="0">
      <pane xSplit="7995" ySplit="1410" topLeftCell="A61" activePane="bottomLeft"/>
      <selection activeCell="A72" sqref="A72:XFD72"/>
      <selection pane="topRight" activeCell="A72" sqref="A72:XFD72"/>
      <selection pane="bottomLeft" activeCell="A72" sqref="A72:XFD72"/>
      <selection pane="bottomRight" activeCell="A72" sqref="A72:XFD72"/>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1" width="3.28515625" style="214" customWidth="1"/>
    <col min="12" max="12" width="3.28515625" style="214" hidden="1" customWidth="1"/>
    <col min="13" max="13" width="8.7109375" style="214" customWidth="1"/>
    <col min="14" max="16" width="3.28515625" style="214" customWidth="1"/>
    <col min="17" max="17" width="3.28515625" style="214" hidden="1" customWidth="1"/>
    <col min="18" max="18" width="8.7109375" style="214" customWidth="1"/>
    <col min="19" max="21" width="3.28515625" style="214" customWidth="1"/>
    <col min="22" max="22" width="3.28515625" style="214" hidden="1" customWidth="1"/>
    <col min="23" max="23" width="8.7109375" style="214" customWidth="1"/>
    <col min="24" max="26" width="3.28515625" style="214" customWidth="1"/>
    <col min="27" max="27" width="3.28515625" style="214" hidden="1" customWidth="1"/>
    <col min="28" max="28" width="8.7109375" style="214" customWidth="1"/>
    <col min="29" max="31" width="3.28515625" style="214" customWidth="1"/>
    <col min="32" max="32" width="3.28515625" style="214" hidden="1" customWidth="1"/>
    <col min="33" max="33" width="8.7109375" style="214" customWidth="1"/>
    <col min="34" max="36" width="3.28515625" style="214" customWidth="1"/>
    <col min="37" max="37" width="3.28515625" style="214" hidden="1" customWidth="1"/>
    <col min="38" max="38" width="8.7109375" style="214" customWidth="1"/>
    <col min="39" max="41" width="3.28515625" style="214" customWidth="1"/>
    <col min="42" max="42" width="3.28515625" style="214" hidden="1" customWidth="1"/>
    <col min="43" max="43" width="8.7109375" style="214" customWidth="1"/>
    <col min="44" max="46" width="3.28515625" style="214" customWidth="1"/>
    <col min="47" max="47" width="3.28515625" style="214" hidden="1" customWidth="1"/>
    <col min="48" max="48" width="8.7109375" style="214" customWidth="1"/>
    <col min="49" max="51" width="3.28515625" style="214" customWidth="1"/>
    <col min="52" max="52" width="3.28515625" style="214" hidden="1" customWidth="1"/>
  </cols>
  <sheetData>
    <row r="1" spans="1:57" ht="15.75" x14ac:dyDescent="0.25">
      <c r="A1" s="483" t="s">
        <v>243</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85"/>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86"/>
      <c r="G6" s="489"/>
      <c r="H6" s="218">
        <v>43179</v>
      </c>
      <c r="I6" s="219" t="s">
        <v>15</v>
      </c>
      <c r="J6" s="219" t="s">
        <v>16</v>
      </c>
      <c r="K6" s="219" t="s">
        <v>190</v>
      </c>
      <c r="L6" s="220" t="s">
        <v>191</v>
      </c>
      <c r="M6" s="218">
        <v>43180</v>
      </c>
      <c r="N6" s="219" t="s">
        <v>15</v>
      </c>
      <c r="O6" s="219" t="s">
        <v>16</v>
      </c>
      <c r="P6" s="219" t="s">
        <v>190</v>
      </c>
      <c r="Q6" s="220" t="s">
        <v>191</v>
      </c>
      <c r="R6" s="218">
        <v>43180</v>
      </c>
      <c r="S6" s="219" t="s">
        <v>15</v>
      </c>
      <c r="T6" s="219" t="s">
        <v>16</v>
      </c>
      <c r="U6" s="219" t="s">
        <v>190</v>
      </c>
      <c r="V6" s="220" t="s">
        <v>191</v>
      </c>
      <c r="W6" s="218">
        <v>43179</v>
      </c>
      <c r="X6" s="219" t="s">
        <v>15</v>
      </c>
      <c r="Y6" s="219" t="s">
        <v>16</v>
      </c>
      <c r="Z6" s="219" t="s">
        <v>190</v>
      </c>
      <c r="AA6" s="220" t="s">
        <v>191</v>
      </c>
      <c r="AB6" s="218">
        <v>43180</v>
      </c>
      <c r="AC6" s="219" t="s">
        <v>15</v>
      </c>
      <c r="AD6" s="219" t="s">
        <v>16</v>
      </c>
      <c r="AE6" s="219" t="s">
        <v>190</v>
      </c>
      <c r="AF6" s="220" t="s">
        <v>191</v>
      </c>
      <c r="AG6" s="218">
        <v>43179</v>
      </c>
      <c r="AH6" s="219" t="s">
        <v>15</v>
      </c>
      <c r="AI6" s="219" t="s">
        <v>16</v>
      </c>
      <c r="AJ6" s="219" t="s">
        <v>190</v>
      </c>
      <c r="AK6" s="220" t="s">
        <v>191</v>
      </c>
      <c r="AL6" s="218">
        <v>43179</v>
      </c>
      <c r="AM6" s="219" t="s">
        <v>15</v>
      </c>
      <c r="AN6" s="219" t="s">
        <v>16</v>
      </c>
      <c r="AO6" s="219" t="s">
        <v>190</v>
      </c>
      <c r="AP6" s="220" t="s">
        <v>191</v>
      </c>
      <c r="AQ6" s="218"/>
      <c r="AR6" s="219" t="s">
        <v>15</v>
      </c>
      <c r="AS6" s="219" t="s">
        <v>16</v>
      </c>
      <c r="AT6" s="219" t="s">
        <v>190</v>
      </c>
      <c r="AU6" s="220" t="s">
        <v>191</v>
      </c>
      <c r="AV6" s="218">
        <v>43179</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181.04429999999999</v>
      </c>
      <c r="F8" s="224" t="s">
        <v>22</v>
      </c>
      <c r="G8" s="225" t="s">
        <v>22</v>
      </c>
      <c r="H8" s="226">
        <v>80</v>
      </c>
      <c r="I8" s="223"/>
      <c r="J8" s="223"/>
      <c r="K8" s="223" t="s">
        <v>233</v>
      </c>
      <c r="L8" s="227"/>
      <c r="M8" s="226">
        <v>60</v>
      </c>
      <c r="N8" s="223"/>
      <c r="O8" s="223"/>
      <c r="P8" s="223"/>
      <c r="Q8" s="227"/>
      <c r="R8" s="226">
        <v>290</v>
      </c>
      <c r="S8" s="223"/>
      <c r="T8" s="223"/>
      <c r="U8" s="223"/>
      <c r="V8" s="227"/>
      <c r="W8" s="226">
        <v>110</v>
      </c>
      <c r="X8" s="223"/>
      <c r="Y8" s="223"/>
      <c r="Z8" s="223" t="s">
        <v>233</v>
      </c>
      <c r="AA8" s="227"/>
      <c r="AB8" s="226">
        <v>610</v>
      </c>
      <c r="AC8" s="223"/>
      <c r="AD8" s="223"/>
      <c r="AE8" s="223"/>
      <c r="AF8" s="227"/>
      <c r="AG8" s="226">
        <v>100</v>
      </c>
      <c r="AH8" s="223"/>
      <c r="AI8" s="223"/>
      <c r="AJ8" s="223" t="s">
        <v>15</v>
      </c>
      <c r="AK8" s="227"/>
      <c r="AL8" s="226">
        <v>120</v>
      </c>
      <c r="AM8" s="223"/>
      <c r="AN8" s="223"/>
      <c r="AO8" s="223"/>
      <c r="AP8" s="227"/>
      <c r="AQ8" s="504" t="s">
        <v>205</v>
      </c>
      <c r="AR8" s="505"/>
      <c r="AS8" s="505"/>
      <c r="AT8" s="505"/>
      <c r="AU8" s="506"/>
      <c r="AV8" s="226">
        <v>100</v>
      </c>
      <c r="AW8" s="223"/>
      <c r="AX8" s="223"/>
      <c r="AY8" s="223" t="s">
        <v>233</v>
      </c>
      <c r="AZ8" s="227"/>
      <c r="BE8" s="20" t="s">
        <v>20</v>
      </c>
    </row>
    <row r="9" spans="1:57" s="214" customFormat="1" x14ac:dyDescent="0.25">
      <c r="A9" s="228" t="s">
        <v>23</v>
      </c>
      <c r="B9" s="222" t="s">
        <v>30</v>
      </c>
      <c r="C9" s="229"/>
      <c r="D9" s="229"/>
      <c r="E9" s="325">
        <v>0.1</v>
      </c>
      <c r="F9" s="230" t="s">
        <v>22</v>
      </c>
      <c r="G9" s="231" t="s">
        <v>22</v>
      </c>
      <c r="H9" s="232">
        <v>2.8000000000000001E-2</v>
      </c>
      <c r="I9" s="229"/>
      <c r="J9" s="229"/>
      <c r="K9" s="223"/>
      <c r="L9" s="233"/>
      <c r="M9" s="232">
        <v>8.9999999999999993E-3</v>
      </c>
      <c r="N9" s="229"/>
      <c r="O9" s="229"/>
      <c r="P9" s="229"/>
      <c r="Q9" s="233"/>
      <c r="R9" s="232">
        <v>5.2999999999999999E-2</v>
      </c>
      <c r="S9" s="229"/>
      <c r="T9" s="229"/>
      <c r="U9" s="229"/>
      <c r="V9" s="233"/>
      <c r="W9" s="237">
        <v>15.9</v>
      </c>
      <c r="X9" s="229"/>
      <c r="Y9" s="229"/>
      <c r="Z9" s="229"/>
      <c r="AA9" s="233"/>
      <c r="AB9" s="232">
        <v>5.3999999999999999E-2</v>
      </c>
      <c r="AC9" s="229"/>
      <c r="AD9" s="229"/>
      <c r="AE9" s="229"/>
      <c r="AF9" s="233"/>
      <c r="AG9" s="232">
        <v>5.0000000000000001E-3</v>
      </c>
      <c r="AH9" s="229" t="s">
        <v>25</v>
      </c>
      <c r="AI9" s="229"/>
      <c r="AJ9" s="229"/>
      <c r="AK9" s="233"/>
      <c r="AL9" s="232">
        <v>6.0000000000000001E-3</v>
      </c>
      <c r="AM9" s="229"/>
      <c r="AN9" s="229"/>
      <c r="AO9" s="229"/>
      <c r="AP9" s="233"/>
      <c r="AQ9" s="301"/>
      <c r="AR9" s="298"/>
      <c r="AS9" s="298"/>
      <c r="AT9" s="298"/>
      <c r="AU9" s="299"/>
      <c r="AV9" s="232">
        <v>7.0000000000000001E-3</v>
      </c>
      <c r="AW9" s="229"/>
      <c r="AX9" s="229"/>
      <c r="AY9" s="229"/>
      <c r="AZ9" s="233"/>
      <c r="BE9" s="33" t="s">
        <v>23</v>
      </c>
    </row>
    <row r="10" spans="1:57" s="214" customFormat="1" x14ac:dyDescent="0.25">
      <c r="A10" s="228" t="s">
        <v>26</v>
      </c>
      <c r="B10" s="222" t="s">
        <v>21</v>
      </c>
      <c r="C10" s="223"/>
      <c r="D10" s="223"/>
      <c r="E10" s="330">
        <v>181.32769999999999</v>
      </c>
      <c r="F10" s="235" t="s">
        <v>22</v>
      </c>
      <c r="G10" s="231" t="s">
        <v>22</v>
      </c>
      <c r="H10" s="236">
        <v>80</v>
      </c>
      <c r="I10" s="229"/>
      <c r="J10" s="229"/>
      <c r="K10" s="223" t="s">
        <v>233</v>
      </c>
      <c r="L10" s="233"/>
      <c r="M10" s="236">
        <v>60</v>
      </c>
      <c r="N10" s="229"/>
      <c r="O10" s="229"/>
      <c r="P10" s="223"/>
      <c r="Q10" s="233"/>
      <c r="R10" s="236">
        <v>290</v>
      </c>
      <c r="S10" s="229"/>
      <c r="T10" s="229"/>
      <c r="U10" s="229"/>
      <c r="V10" s="233"/>
      <c r="W10" s="236">
        <v>110</v>
      </c>
      <c r="X10" s="229"/>
      <c r="Y10" s="229"/>
      <c r="Z10" s="229" t="s">
        <v>233</v>
      </c>
      <c r="AA10" s="233"/>
      <c r="AB10" s="236">
        <v>610</v>
      </c>
      <c r="AC10" s="229"/>
      <c r="AD10" s="229"/>
      <c r="AE10" s="229"/>
      <c r="AF10" s="233"/>
      <c r="AG10" s="236">
        <v>100</v>
      </c>
      <c r="AH10" s="229"/>
      <c r="AI10" s="229"/>
      <c r="AJ10" s="229" t="s">
        <v>15</v>
      </c>
      <c r="AK10" s="233"/>
      <c r="AL10" s="236">
        <v>120</v>
      </c>
      <c r="AM10" s="229"/>
      <c r="AN10" s="229"/>
      <c r="AO10" s="229"/>
      <c r="AP10" s="233"/>
      <c r="AQ10" s="297"/>
      <c r="AR10" s="298"/>
      <c r="AS10" s="298"/>
      <c r="AT10" s="298"/>
      <c r="AU10" s="299"/>
      <c r="AV10" s="236">
        <v>100</v>
      </c>
      <c r="AW10" s="229"/>
      <c r="AX10" s="229"/>
      <c r="AY10" s="223" t="s">
        <v>233</v>
      </c>
      <c r="AZ10" s="233"/>
      <c r="BE10" s="33" t="s">
        <v>26</v>
      </c>
    </row>
    <row r="11" spans="1:57" s="214" customFormat="1" x14ac:dyDescent="0.25">
      <c r="A11" s="228" t="s">
        <v>27</v>
      </c>
      <c r="B11" s="222" t="s">
        <v>21</v>
      </c>
      <c r="C11" s="229"/>
      <c r="D11" s="229"/>
      <c r="E11" s="325">
        <v>33.089700000000001</v>
      </c>
      <c r="F11" s="230" t="s">
        <v>22</v>
      </c>
      <c r="G11" s="231" t="s">
        <v>22</v>
      </c>
      <c r="H11" s="237">
        <v>16.899999999999999</v>
      </c>
      <c r="I11" s="229"/>
      <c r="J11" s="229"/>
      <c r="K11" s="223" t="s">
        <v>233</v>
      </c>
      <c r="L11" s="233"/>
      <c r="M11" s="237">
        <v>13.8</v>
      </c>
      <c r="N11" s="229"/>
      <c r="O11" s="229"/>
      <c r="P11" s="223" t="s">
        <v>233</v>
      </c>
      <c r="Q11" s="233"/>
      <c r="R11" s="237">
        <v>47.8</v>
      </c>
      <c r="S11" s="229"/>
      <c r="T11" s="229"/>
      <c r="U11" s="229"/>
      <c r="V11" s="233"/>
      <c r="W11" s="237">
        <v>11</v>
      </c>
      <c r="X11" s="229"/>
      <c r="Y11" s="229"/>
      <c r="Z11" s="229"/>
      <c r="AA11" s="233"/>
      <c r="AB11" s="237">
        <v>85.5</v>
      </c>
      <c r="AC11" s="229"/>
      <c r="AD11" s="229"/>
      <c r="AE11" s="229" t="s">
        <v>233</v>
      </c>
      <c r="AF11" s="233"/>
      <c r="AG11" s="237">
        <v>16.899999999999999</v>
      </c>
      <c r="AH11" s="229"/>
      <c r="AI11" s="229"/>
      <c r="AJ11" s="229" t="s">
        <v>15</v>
      </c>
      <c r="AK11" s="233"/>
      <c r="AL11" s="237">
        <v>19.7</v>
      </c>
      <c r="AM11" s="229"/>
      <c r="AN11" s="229"/>
      <c r="AO11" s="229" t="s">
        <v>15</v>
      </c>
      <c r="AP11" s="233"/>
      <c r="AQ11" s="300"/>
      <c r="AR11" s="298"/>
      <c r="AS11" s="298"/>
      <c r="AT11" s="298"/>
      <c r="AU11" s="299"/>
      <c r="AV11" s="237">
        <v>19.2</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236">
        <v>10</v>
      </c>
      <c r="I12" s="229" t="s">
        <v>25</v>
      </c>
      <c r="J12" s="229"/>
      <c r="K12" s="229"/>
      <c r="L12" s="233"/>
      <c r="M12" s="236">
        <v>10</v>
      </c>
      <c r="N12" s="229" t="s">
        <v>25</v>
      </c>
      <c r="O12" s="229"/>
      <c r="P12" s="229"/>
      <c r="Q12" s="233"/>
      <c r="R12" s="236">
        <v>10</v>
      </c>
      <c r="S12" s="229" t="s">
        <v>25</v>
      </c>
      <c r="T12" s="229"/>
      <c r="U12" s="229"/>
      <c r="V12" s="233"/>
      <c r="W12" s="236">
        <v>10</v>
      </c>
      <c r="X12" s="229" t="s">
        <v>25</v>
      </c>
      <c r="Y12" s="229"/>
      <c r="Z12" s="229"/>
      <c r="AA12" s="233"/>
      <c r="AB12" s="236">
        <v>22</v>
      </c>
      <c r="AC12" s="229"/>
      <c r="AD12" s="229"/>
      <c r="AE12" s="229" t="s">
        <v>15</v>
      </c>
      <c r="AF12" s="233"/>
      <c r="AG12" s="236">
        <v>10</v>
      </c>
      <c r="AH12" s="229" t="s">
        <v>25</v>
      </c>
      <c r="AI12" s="229"/>
      <c r="AJ12" s="229"/>
      <c r="AK12" s="233"/>
      <c r="AL12" s="236">
        <v>10</v>
      </c>
      <c r="AM12" s="229" t="s">
        <v>25</v>
      </c>
      <c r="AN12" s="229"/>
      <c r="AO12" s="229"/>
      <c r="AP12" s="233"/>
      <c r="AQ12" s="297"/>
      <c r="AR12" s="298"/>
      <c r="AS12" s="298"/>
      <c r="AT12" s="298"/>
      <c r="AU12" s="299"/>
      <c r="AV12" s="236">
        <v>10</v>
      </c>
      <c r="AW12" s="229" t="s">
        <v>25</v>
      </c>
      <c r="AX12" s="229"/>
      <c r="AY12" s="229"/>
      <c r="AZ12" s="233"/>
      <c r="BE12" s="50" t="s">
        <v>28</v>
      </c>
    </row>
    <row r="13" spans="1:57" s="214" customFormat="1" x14ac:dyDescent="0.25">
      <c r="A13" s="228" t="s">
        <v>29</v>
      </c>
      <c r="B13" s="222" t="s">
        <v>30</v>
      </c>
      <c r="C13" s="229"/>
      <c r="D13" s="229"/>
      <c r="E13" s="325">
        <v>14.052899999999999</v>
      </c>
      <c r="F13" s="239">
        <v>250</v>
      </c>
      <c r="G13" s="231">
        <v>250</v>
      </c>
      <c r="H13" s="234">
        <v>9.44</v>
      </c>
      <c r="I13" s="229"/>
      <c r="J13" s="229"/>
      <c r="K13" s="223"/>
      <c r="L13" s="233"/>
      <c r="M13" s="237">
        <v>8.1999999999999993</v>
      </c>
      <c r="N13" s="229"/>
      <c r="O13" s="229"/>
      <c r="P13" s="223" t="s">
        <v>233</v>
      </c>
      <c r="Q13" s="233"/>
      <c r="R13" s="237">
        <v>7.5</v>
      </c>
      <c r="S13" s="229"/>
      <c r="T13" s="229"/>
      <c r="U13" s="229" t="s">
        <v>15</v>
      </c>
      <c r="V13" s="233"/>
      <c r="W13" s="237">
        <v>8.6</v>
      </c>
      <c r="X13" s="229"/>
      <c r="Y13" s="229"/>
      <c r="Z13" s="229"/>
      <c r="AA13" s="233"/>
      <c r="AB13" s="237">
        <v>8.8000000000000007</v>
      </c>
      <c r="AC13" s="229"/>
      <c r="AD13" s="229"/>
      <c r="AE13" s="229" t="s">
        <v>15</v>
      </c>
      <c r="AF13" s="233"/>
      <c r="AG13" s="237">
        <v>5.6</v>
      </c>
      <c r="AH13" s="229"/>
      <c r="AI13" s="229"/>
      <c r="AJ13" s="229" t="s">
        <v>15</v>
      </c>
      <c r="AK13" s="233"/>
      <c r="AL13" s="237">
        <v>6.1</v>
      </c>
      <c r="AM13" s="229"/>
      <c r="AN13" s="229"/>
      <c r="AO13" s="229" t="s">
        <v>15</v>
      </c>
      <c r="AP13" s="233"/>
      <c r="AQ13" s="300"/>
      <c r="AR13" s="298"/>
      <c r="AS13" s="298"/>
      <c r="AT13" s="298"/>
      <c r="AU13" s="299"/>
      <c r="AV13" s="237">
        <v>9.4</v>
      </c>
      <c r="AW13" s="229"/>
      <c r="AX13" s="229"/>
      <c r="AY13" s="229"/>
      <c r="AZ13" s="233"/>
      <c r="BE13" s="33" t="s">
        <v>29</v>
      </c>
    </row>
    <row r="14" spans="1:57" s="214" customFormat="1" x14ac:dyDescent="0.25">
      <c r="A14" s="228" t="s">
        <v>31</v>
      </c>
      <c r="B14" s="222" t="s">
        <v>30</v>
      </c>
      <c r="C14" s="223"/>
      <c r="D14" s="223"/>
      <c r="E14" s="325">
        <v>433.02859999999998</v>
      </c>
      <c r="F14" s="230" t="s">
        <v>22</v>
      </c>
      <c r="G14" s="240">
        <v>700</v>
      </c>
      <c r="H14" s="236">
        <v>240</v>
      </c>
      <c r="I14" s="229"/>
      <c r="J14" s="229"/>
      <c r="K14" s="223" t="s">
        <v>233</v>
      </c>
      <c r="L14" s="233"/>
      <c r="M14" s="236">
        <v>180</v>
      </c>
      <c r="N14" s="229"/>
      <c r="O14" s="229"/>
      <c r="P14" s="223"/>
      <c r="Q14" s="233"/>
      <c r="R14" s="236">
        <v>550</v>
      </c>
      <c r="S14" s="229"/>
      <c r="T14" s="229"/>
      <c r="U14" s="229"/>
      <c r="V14" s="233"/>
      <c r="W14" s="236">
        <v>290</v>
      </c>
      <c r="X14" s="229"/>
      <c r="Y14" s="229"/>
      <c r="Z14" s="229"/>
      <c r="AA14" s="233"/>
      <c r="AB14" s="236">
        <v>1100</v>
      </c>
      <c r="AC14" s="229"/>
      <c r="AD14" s="229"/>
      <c r="AE14" s="229"/>
      <c r="AF14" s="233"/>
      <c r="AG14" s="236">
        <v>250</v>
      </c>
      <c r="AH14" s="229"/>
      <c r="AI14" s="229"/>
      <c r="AJ14" s="229" t="s">
        <v>15</v>
      </c>
      <c r="AK14" s="233"/>
      <c r="AL14" s="236">
        <v>280</v>
      </c>
      <c r="AM14" s="229"/>
      <c r="AN14" s="229"/>
      <c r="AO14" s="229" t="s">
        <v>15</v>
      </c>
      <c r="AP14" s="233"/>
      <c r="AQ14" s="297"/>
      <c r="AR14" s="298"/>
      <c r="AS14" s="298"/>
      <c r="AT14" s="298"/>
      <c r="AU14" s="299"/>
      <c r="AV14" s="236">
        <v>280</v>
      </c>
      <c r="AW14" s="229"/>
      <c r="AX14" s="229"/>
      <c r="AY14" s="229"/>
      <c r="AZ14" s="233"/>
      <c r="BE14" s="33" t="s">
        <v>31</v>
      </c>
    </row>
    <row r="15" spans="1:57" s="214" customFormat="1" x14ac:dyDescent="0.25">
      <c r="A15" s="228" t="s">
        <v>32</v>
      </c>
      <c r="B15" s="222" t="s">
        <v>21</v>
      </c>
      <c r="C15" s="229"/>
      <c r="D15" s="229"/>
      <c r="E15" s="325">
        <v>29.421900000000001</v>
      </c>
      <c r="F15" s="230" t="s">
        <v>22</v>
      </c>
      <c r="G15" s="231" t="s">
        <v>22</v>
      </c>
      <c r="H15" s="237">
        <v>15.5</v>
      </c>
      <c r="I15" s="229"/>
      <c r="J15" s="229"/>
      <c r="K15" s="223" t="s">
        <v>233</v>
      </c>
      <c r="L15" s="233"/>
      <c r="M15" s="234">
        <v>7.44</v>
      </c>
      <c r="N15" s="229"/>
      <c r="O15" s="229"/>
      <c r="P15" s="223" t="s">
        <v>233</v>
      </c>
      <c r="Q15" s="233"/>
      <c r="R15" s="237">
        <v>38.4</v>
      </c>
      <c r="S15" s="229"/>
      <c r="T15" s="229"/>
      <c r="U15" s="229"/>
      <c r="V15" s="233"/>
      <c r="W15" s="237">
        <v>8.5</v>
      </c>
      <c r="X15" s="229"/>
      <c r="Y15" s="229"/>
      <c r="Z15" s="229"/>
      <c r="AA15" s="233"/>
      <c r="AB15" s="237">
        <v>80.5</v>
      </c>
      <c r="AC15" s="229"/>
      <c r="AD15" s="229"/>
      <c r="AE15" s="229"/>
      <c r="AF15" s="233"/>
      <c r="AG15" s="237">
        <v>16</v>
      </c>
      <c r="AH15" s="229"/>
      <c r="AI15" s="229"/>
      <c r="AJ15" s="229" t="s">
        <v>15</v>
      </c>
      <c r="AK15" s="233"/>
      <c r="AL15" s="237">
        <v>17.100000000000001</v>
      </c>
      <c r="AM15" s="229"/>
      <c r="AN15" s="229"/>
      <c r="AO15" s="229" t="s">
        <v>15</v>
      </c>
      <c r="AP15" s="233"/>
      <c r="AQ15" s="300"/>
      <c r="AR15" s="298"/>
      <c r="AS15" s="298"/>
      <c r="AT15" s="298"/>
      <c r="AU15" s="299"/>
      <c r="AV15" s="237">
        <v>17.600000000000001</v>
      </c>
      <c r="AW15" s="229"/>
      <c r="AX15" s="229"/>
      <c r="AY15" s="223" t="s">
        <v>233</v>
      </c>
      <c r="AZ15" s="233"/>
      <c r="BE15" s="33" t="s">
        <v>32</v>
      </c>
    </row>
    <row r="16" spans="1:57" s="214" customFormat="1" x14ac:dyDescent="0.25">
      <c r="A16" s="228" t="s">
        <v>33</v>
      </c>
      <c r="B16" s="222" t="s">
        <v>30</v>
      </c>
      <c r="C16" s="229"/>
      <c r="D16" s="229"/>
      <c r="E16" s="325">
        <v>4.5514000000000001</v>
      </c>
      <c r="F16" s="239">
        <v>10</v>
      </c>
      <c r="G16" s="240">
        <v>10</v>
      </c>
      <c r="H16" s="237">
        <v>2.5</v>
      </c>
      <c r="I16" s="229"/>
      <c r="J16" s="229"/>
      <c r="K16" s="229"/>
      <c r="L16" s="233"/>
      <c r="M16" s="234">
        <v>0.53</v>
      </c>
      <c r="N16" s="229"/>
      <c r="O16" s="229"/>
      <c r="P16" s="229" t="s">
        <v>15</v>
      </c>
      <c r="Q16" s="233"/>
      <c r="R16" s="232">
        <v>7.0999999999999994E-2</v>
      </c>
      <c r="S16" s="229"/>
      <c r="T16" s="229"/>
      <c r="U16" s="229"/>
      <c r="V16" s="233"/>
      <c r="W16" s="232">
        <v>3.6999999999999998E-2</v>
      </c>
      <c r="X16" s="229"/>
      <c r="Y16" s="229"/>
      <c r="Z16" s="229"/>
      <c r="AA16" s="233"/>
      <c r="AB16" s="232">
        <v>9.8000000000000004E-2</v>
      </c>
      <c r="AC16" s="229"/>
      <c r="AD16" s="229"/>
      <c r="AE16" s="229"/>
      <c r="AF16" s="233"/>
      <c r="AG16" s="234">
        <v>0.7</v>
      </c>
      <c r="AH16" s="229"/>
      <c r="AI16" s="229"/>
      <c r="AJ16" s="229" t="s">
        <v>233</v>
      </c>
      <c r="AK16" s="233"/>
      <c r="AL16" s="234">
        <v>0.72</v>
      </c>
      <c r="AM16" s="229"/>
      <c r="AN16" s="229"/>
      <c r="AO16" s="229" t="s">
        <v>233</v>
      </c>
      <c r="AP16" s="233"/>
      <c r="AQ16" s="300"/>
      <c r="AR16" s="298"/>
      <c r="AS16" s="298"/>
      <c r="AT16" s="298"/>
      <c r="AU16" s="299"/>
      <c r="AV16" s="237">
        <v>2.7</v>
      </c>
      <c r="AW16" s="229"/>
      <c r="AX16" s="229"/>
      <c r="AY16" s="229"/>
      <c r="AZ16" s="233"/>
      <c r="BE16" s="33" t="s">
        <v>33</v>
      </c>
    </row>
    <row r="17" spans="1:57" s="214" customFormat="1" x14ac:dyDescent="0.25">
      <c r="A17" s="228" t="s">
        <v>34</v>
      </c>
      <c r="B17" s="222" t="s">
        <v>24</v>
      </c>
      <c r="C17" s="229"/>
      <c r="D17" s="229"/>
      <c r="E17" s="325">
        <v>2E-3</v>
      </c>
      <c r="F17" s="239">
        <v>1</v>
      </c>
      <c r="G17" s="240">
        <v>1</v>
      </c>
      <c r="H17" s="232">
        <v>1E-3</v>
      </c>
      <c r="I17" s="229" t="s">
        <v>25</v>
      </c>
      <c r="J17" s="229"/>
      <c r="K17" s="229"/>
      <c r="L17" s="233"/>
      <c r="M17" s="232">
        <v>2E-3</v>
      </c>
      <c r="N17" s="229"/>
      <c r="O17" s="229"/>
      <c r="P17" s="229"/>
      <c r="Q17" s="233"/>
      <c r="R17" s="232">
        <v>1E-3</v>
      </c>
      <c r="S17" s="229" t="s">
        <v>25</v>
      </c>
      <c r="T17" s="229"/>
      <c r="U17" s="229"/>
      <c r="V17" s="233"/>
      <c r="W17" s="232">
        <v>1E-3</v>
      </c>
      <c r="X17" s="229" t="s">
        <v>25</v>
      </c>
      <c r="Y17" s="229"/>
      <c r="Z17" s="229"/>
      <c r="AA17" s="233"/>
      <c r="AB17" s="232">
        <v>2E-3</v>
      </c>
      <c r="AC17" s="229"/>
      <c r="AD17" s="229"/>
      <c r="AE17" s="229"/>
      <c r="AF17" s="233"/>
      <c r="AG17" s="232">
        <v>2E-3</v>
      </c>
      <c r="AH17" s="229"/>
      <c r="AI17" s="229"/>
      <c r="AJ17" s="229"/>
      <c r="AK17" s="233"/>
      <c r="AL17" s="232">
        <v>1E-3</v>
      </c>
      <c r="AM17" s="229" t="s">
        <v>25</v>
      </c>
      <c r="AN17" s="229"/>
      <c r="AO17" s="229"/>
      <c r="AP17" s="233"/>
      <c r="AQ17" s="301"/>
      <c r="AR17" s="298"/>
      <c r="AS17" s="298"/>
      <c r="AT17" s="298"/>
      <c r="AU17" s="299"/>
      <c r="AV17" s="232">
        <v>1E-3</v>
      </c>
      <c r="AW17" s="229" t="s">
        <v>25</v>
      </c>
      <c r="AX17" s="229"/>
      <c r="AY17" s="229"/>
      <c r="AZ17" s="233"/>
      <c r="BE17" s="33" t="s">
        <v>34</v>
      </c>
    </row>
    <row r="18" spans="1:57" s="214" customFormat="1" x14ac:dyDescent="0.25">
      <c r="A18" s="228" t="s">
        <v>35</v>
      </c>
      <c r="B18" s="222" t="s">
        <v>24</v>
      </c>
      <c r="C18" s="229"/>
      <c r="D18" s="229"/>
      <c r="E18" s="325" t="s">
        <v>241</v>
      </c>
      <c r="F18" s="239" t="s">
        <v>37</v>
      </c>
      <c r="G18" s="240" t="s">
        <v>37</v>
      </c>
      <c r="H18" s="234">
        <v>7.34</v>
      </c>
      <c r="I18" s="229"/>
      <c r="J18" s="229"/>
      <c r="K18" s="229" t="s">
        <v>15</v>
      </c>
      <c r="L18" s="233"/>
      <c r="M18" s="234">
        <v>6.52</v>
      </c>
      <c r="N18" s="229"/>
      <c r="O18" s="229"/>
      <c r="P18" s="229" t="s">
        <v>15</v>
      </c>
      <c r="Q18" s="233"/>
      <c r="R18" s="234">
        <v>7.07</v>
      </c>
      <c r="S18" s="229"/>
      <c r="T18" s="229"/>
      <c r="U18" s="229"/>
      <c r="V18" s="233"/>
      <c r="W18" s="234">
        <v>7.06</v>
      </c>
      <c r="X18" s="229"/>
      <c r="Y18" s="229"/>
      <c r="Z18" s="229" t="s">
        <v>15</v>
      </c>
      <c r="AA18" s="233"/>
      <c r="AB18" s="234">
        <v>6.88</v>
      </c>
      <c r="AC18" s="229"/>
      <c r="AD18" s="229"/>
      <c r="AE18" s="229" t="s">
        <v>15</v>
      </c>
      <c r="AF18" s="233"/>
      <c r="AG18" s="234">
        <v>7.13</v>
      </c>
      <c r="AH18" s="229"/>
      <c r="AI18" s="229"/>
      <c r="AJ18" s="229" t="s">
        <v>15</v>
      </c>
      <c r="AK18" s="233"/>
      <c r="AL18" s="234">
        <v>7.05</v>
      </c>
      <c r="AM18" s="229"/>
      <c r="AN18" s="229"/>
      <c r="AO18" s="229" t="s">
        <v>15</v>
      </c>
      <c r="AP18" s="233"/>
      <c r="AQ18" s="300"/>
      <c r="AR18" s="298"/>
      <c r="AS18" s="298"/>
      <c r="AT18" s="298"/>
      <c r="AU18" s="299"/>
      <c r="AV18" s="234">
        <v>6.92</v>
      </c>
      <c r="AW18" s="229" t="s">
        <v>244</v>
      </c>
      <c r="AX18" s="229"/>
      <c r="AY18" s="229" t="s">
        <v>15</v>
      </c>
      <c r="AZ18" s="233"/>
      <c r="BA18" s="241">
        <v>6.5</v>
      </c>
      <c r="BB18" s="214">
        <v>8.5</v>
      </c>
      <c r="BC18" s="214">
        <v>6.42</v>
      </c>
      <c r="BD18" s="241">
        <v>8.16</v>
      </c>
      <c r="BE18" s="33" t="s">
        <v>35</v>
      </c>
    </row>
    <row r="19" spans="1:57" s="214" customFormat="1" x14ac:dyDescent="0.25">
      <c r="A19" s="228" t="s">
        <v>38</v>
      </c>
      <c r="B19" s="222" t="s">
        <v>30</v>
      </c>
      <c r="C19" s="229"/>
      <c r="D19" s="229"/>
      <c r="E19" s="325">
        <v>3.25</v>
      </c>
      <c r="F19" s="230" t="s">
        <v>22</v>
      </c>
      <c r="G19" s="231" t="s">
        <v>22</v>
      </c>
      <c r="H19" s="234">
        <v>2.58</v>
      </c>
      <c r="I19" s="229"/>
      <c r="J19" s="229"/>
      <c r="K19" s="223" t="s">
        <v>233</v>
      </c>
      <c r="L19" s="233"/>
      <c r="M19" s="234">
        <v>0.23</v>
      </c>
      <c r="N19" s="229"/>
      <c r="O19" s="229"/>
      <c r="P19" s="223"/>
      <c r="Q19" s="233"/>
      <c r="R19" s="234">
        <v>0.99</v>
      </c>
      <c r="S19" s="229"/>
      <c r="T19" s="229"/>
      <c r="U19" s="229"/>
      <c r="V19" s="233"/>
      <c r="W19" s="234">
        <v>4.91</v>
      </c>
      <c r="X19" s="229"/>
      <c r="Y19" s="229"/>
      <c r="Z19" s="229"/>
      <c r="AA19" s="233"/>
      <c r="AB19" s="234">
        <v>3.54</v>
      </c>
      <c r="AC19" s="229"/>
      <c r="AD19" s="229"/>
      <c r="AE19" s="229" t="s">
        <v>15</v>
      </c>
      <c r="AF19" s="233"/>
      <c r="AG19" s="234">
        <v>1.19</v>
      </c>
      <c r="AH19" s="229"/>
      <c r="AI19" s="229"/>
      <c r="AJ19" s="229" t="s">
        <v>15</v>
      </c>
      <c r="AK19" s="233"/>
      <c r="AL19" s="234">
        <v>1.3</v>
      </c>
      <c r="AM19" s="229"/>
      <c r="AN19" s="229"/>
      <c r="AO19" s="229"/>
      <c r="AP19" s="233"/>
      <c r="AQ19" s="300"/>
      <c r="AR19" s="298"/>
      <c r="AS19" s="298"/>
      <c r="AT19" s="298"/>
      <c r="AU19" s="299"/>
      <c r="AV19" s="234">
        <v>2.72</v>
      </c>
      <c r="AW19" s="229"/>
      <c r="AX19" s="229"/>
      <c r="AY19" s="223" t="s">
        <v>233</v>
      </c>
      <c r="AZ19" s="233"/>
      <c r="BE19" s="33" t="s">
        <v>38</v>
      </c>
    </row>
    <row r="20" spans="1:57" s="214" customFormat="1" x14ac:dyDescent="0.25">
      <c r="A20" s="228" t="s">
        <v>39</v>
      </c>
      <c r="B20" s="222" t="s">
        <v>21</v>
      </c>
      <c r="C20" s="229"/>
      <c r="D20" s="229"/>
      <c r="E20" s="325">
        <v>8.1859999999999999</v>
      </c>
      <c r="F20" s="230" t="s">
        <v>22</v>
      </c>
      <c r="G20" s="240">
        <v>20</v>
      </c>
      <c r="H20" s="234">
        <v>5.92</v>
      </c>
      <c r="I20" s="229"/>
      <c r="J20" s="229"/>
      <c r="K20" s="223"/>
      <c r="L20" s="233"/>
      <c r="M20" s="234">
        <v>8.4499999999999993</v>
      </c>
      <c r="N20" s="229"/>
      <c r="O20" s="229"/>
      <c r="P20" s="229"/>
      <c r="Q20" s="233"/>
      <c r="R20" s="234">
        <v>7.61</v>
      </c>
      <c r="S20" s="229"/>
      <c r="T20" s="229"/>
      <c r="U20" s="229" t="s">
        <v>15</v>
      </c>
      <c r="V20" s="233"/>
      <c r="W20" s="234">
        <v>6.76</v>
      </c>
      <c r="X20" s="229"/>
      <c r="Y20" s="229"/>
      <c r="Z20" s="229" t="s">
        <v>233</v>
      </c>
      <c r="AA20" s="233"/>
      <c r="AB20" s="237">
        <v>25.3</v>
      </c>
      <c r="AC20" s="229"/>
      <c r="AD20" s="229"/>
      <c r="AE20" s="229" t="s">
        <v>15</v>
      </c>
      <c r="AF20" s="233"/>
      <c r="AG20" s="234">
        <v>6.8</v>
      </c>
      <c r="AH20" s="229"/>
      <c r="AI20" s="229"/>
      <c r="AJ20" s="229" t="s">
        <v>15</v>
      </c>
      <c r="AK20" s="233"/>
      <c r="AL20" s="234">
        <v>7.47</v>
      </c>
      <c r="AM20" s="229"/>
      <c r="AN20" s="229"/>
      <c r="AO20" s="229" t="s">
        <v>15</v>
      </c>
      <c r="AP20" s="233"/>
      <c r="AQ20" s="297"/>
      <c r="AR20" s="298"/>
      <c r="AS20" s="298"/>
      <c r="AT20" s="298"/>
      <c r="AU20" s="299"/>
      <c r="AV20" s="234">
        <v>6.53</v>
      </c>
      <c r="AW20" s="229"/>
      <c r="AX20" s="229"/>
      <c r="AY20" s="229"/>
      <c r="AZ20" s="233"/>
      <c r="BE20" s="33" t="s">
        <v>39</v>
      </c>
    </row>
    <row r="21" spans="1:57" s="214" customFormat="1" x14ac:dyDescent="0.25">
      <c r="A21" s="228" t="s">
        <v>40</v>
      </c>
      <c r="B21" s="222" t="s">
        <v>21</v>
      </c>
      <c r="C21" s="229"/>
      <c r="D21" s="229"/>
      <c r="E21" s="325">
        <v>21.703299999999999</v>
      </c>
      <c r="F21" s="239">
        <v>250</v>
      </c>
      <c r="G21" s="240">
        <v>250</v>
      </c>
      <c r="H21" s="237">
        <v>12.9</v>
      </c>
      <c r="I21" s="229"/>
      <c r="J21" s="229"/>
      <c r="K21" s="229"/>
      <c r="L21" s="233"/>
      <c r="M21" s="237">
        <v>7.5</v>
      </c>
      <c r="N21" s="229"/>
      <c r="O21" s="229"/>
      <c r="P21" s="229"/>
      <c r="Q21" s="233"/>
      <c r="R21" s="237">
        <v>6.4</v>
      </c>
      <c r="S21" s="229"/>
      <c r="T21" s="229"/>
      <c r="U21" s="229"/>
      <c r="V21" s="233"/>
      <c r="W21" s="237">
        <v>8</v>
      </c>
      <c r="X21" s="229"/>
      <c r="Y21" s="229"/>
      <c r="Z21" s="229"/>
      <c r="AA21" s="233"/>
      <c r="AB21" s="234">
        <v>0.43</v>
      </c>
      <c r="AC21" s="229"/>
      <c r="AD21" s="229"/>
      <c r="AE21" s="229" t="s">
        <v>15</v>
      </c>
      <c r="AF21" s="233"/>
      <c r="AG21" s="237">
        <v>8.6</v>
      </c>
      <c r="AH21" s="229"/>
      <c r="AI21" s="229"/>
      <c r="AJ21" s="229"/>
      <c r="AK21" s="233"/>
      <c r="AL21" s="237">
        <v>9.1999999999999993</v>
      </c>
      <c r="AM21" s="229"/>
      <c r="AN21" s="229"/>
      <c r="AO21" s="229"/>
      <c r="AP21" s="233"/>
      <c r="AQ21" s="300"/>
      <c r="AR21" s="298"/>
      <c r="AS21" s="298"/>
      <c r="AT21" s="298"/>
      <c r="AU21" s="299"/>
      <c r="AV21" s="237">
        <v>12</v>
      </c>
      <c r="AW21" s="229"/>
      <c r="AX21" s="229"/>
      <c r="AY21" s="229"/>
      <c r="AZ21" s="233"/>
      <c r="BE21" s="33" t="s">
        <v>40</v>
      </c>
    </row>
    <row r="22" spans="1:57" s="214" customFormat="1" x14ac:dyDescent="0.25">
      <c r="A22" s="228" t="s">
        <v>41</v>
      </c>
      <c r="B22" s="222" t="s">
        <v>21</v>
      </c>
      <c r="C22" s="229"/>
      <c r="D22" s="229"/>
      <c r="E22" s="326">
        <v>250</v>
      </c>
      <c r="F22" s="242">
        <v>500</v>
      </c>
      <c r="G22" s="231">
        <v>500</v>
      </c>
      <c r="H22" s="236">
        <v>170</v>
      </c>
      <c r="I22" s="229"/>
      <c r="J22" s="229"/>
      <c r="K22" s="229"/>
      <c r="L22" s="233"/>
      <c r="M22" s="236">
        <v>120</v>
      </c>
      <c r="N22" s="229"/>
      <c r="O22" s="229"/>
      <c r="P22" s="229"/>
      <c r="Q22" s="233"/>
      <c r="R22" s="236">
        <v>350</v>
      </c>
      <c r="S22" s="229"/>
      <c r="T22" s="229"/>
      <c r="U22" s="229"/>
      <c r="V22" s="233"/>
      <c r="W22" s="236">
        <v>150</v>
      </c>
      <c r="X22" s="229"/>
      <c r="Y22" s="229"/>
      <c r="Z22" s="229"/>
      <c r="AA22" s="233"/>
      <c r="AB22" s="236">
        <v>650</v>
      </c>
      <c r="AC22" s="229"/>
      <c r="AD22" s="229"/>
      <c r="AE22" s="229"/>
      <c r="AF22" s="233"/>
      <c r="AG22" s="236">
        <v>160</v>
      </c>
      <c r="AH22" s="229"/>
      <c r="AI22" s="229"/>
      <c r="AJ22" s="229"/>
      <c r="AK22" s="233"/>
      <c r="AL22" s="236">
        <v>180</v>
      </c>
      <c r="AM22" s="229"/>
      <c r="AN22" s="229"/>
      <c r="AO22" s="229"/>
      <c r="AP22" s="233"/>
      <c r="AQ22" s="297"/>
      <c r="AR22" s="298"/>
      <c r="AS22" s="298"/>
      <c r="AT22" s="298"/>
      <c r="AU22" s="299"/>
      <c r="AV22" s="236">
        <v>200</v>
      </c>
      <c r="AW22" s="229"/>
      <c r="AX22" s="229"/>
      <c r="AY22" s="229"/>
      <c r="AZ22" s="233"/>
      <c r="BE22" s="33" t="s">
        <v>41</v>
      </c>
    </row>
    <row r="23" spans="1:57" s="214" customFormat="1" ht="15.75" thickBot="1" x14ac:dyDescent="0.3">
      <c r="A23" s="243" t="s">
        <v>42</v>
      </c>
      <c r="B23" s="222" t="s">
        <v>24</v>
      </c>
      <c r="C23" s="229"/>
      <c r="D23" s="244"/>
      <c r="E23" s="328">
        <v>20.154900000000001</v>
      </c>
      <c r="F23" s="245" t="s">
        <v>22</v>
      </c>
      <c r="G23" s="246" t="s">
        <v>22</v>
      </c>
      <c r="H23" s="247">
        <v>3.4</v>
      </c>
      <c r="I23" s="244"/>
      <c r="J23" s="244"/>
      <c r="K23" s="244"/>
      <c r="L23" s="248"/>
      <c r="M23" s="247">
        <v>4.0999999999999996</v>
      </c>
      <c r="N23" s="244"/>
      <c r="O23" s="244"/>
      <c r="P23" s="244"/>
      <c r="Q23" s="248"/>
      <c r="R23" s="247">
        <v>5.0999999999999996</v>
      </c>
      <c r="S23" s="244"/>
      <c r="T23" s="244"/>
      <c r="U23" s="244"/>
      <c r="V23" s="248"/>
      <c r="W23" s="247">
        <v>6</v>
      </c>
      <c r="X23" s="244"/>
      <c r="Y23" s="244"/>
      <c r="Z23" s="244"/>
      <c r="AA23" s="248"/>
      <c r="AB23" s="247">
        <v>9.4</v>
      </c>
      <c r="AC23" s="244"/>
      <c r="AD23" s="244"/>
      <c r="AE23" s="244" t="s">
        <v>15</v>
      </c>
      <c r="AF23" s="248"/>
      <c r="AG23" s="247">
        <v>8.1999999999999993</v>
      </c>
      <c r="AH23" s="244"/>
      <c r="AI23" s="244"/>
      <c r="AJ23" s="244"/>
      <c r="AK23" s="248"/>
      <c r="AL23" s="247">
        <v>6.9</v>
      </c>
      <c r="AM23" s="244"/>
      <c r="AN23" s="244"/>
      <c r="AO23" s="244"/>
      <c r="AP23" s="248"/>
      <c r="AQ23" s="302"/>
      <c r="AR23" s="303"/>
      <c r="AS23" s="303"/>
      <c r="AT23" s="303"/>
      <c r="AU23" s="304"/>
      <c r="AV23" s="247">
        <v>4.3</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43">
        <v>3.1E-4</v>
      </c>
      <c r="I25" s="223"/>
      <c r="J25" s="251"/>
      <c r="K25" s="251"/>
      <c r="L25" s="252"/>
      <c r="M25" s="253">
        <v>2.9999999999999997E-4</v>
      </c>
      <c r="N25" s="223" t="s">
        <v>25</v>
      </c>
      <c r="O25" s="223"/>
      <c r="P25" s="223"/>
      <c r="Q25" s="227"/>
      <c r="R25" s="253">
        <v>2.9999999999999997E-4</v>
      </c>
      <c r="S25" s="223" t="s">
        <v>25</v>
      </c>
      <c r="T25" s="223"/>
      <c r="U25" s="223"/>
      <c r="V25" s="227"/>
      <c r="W25" s="253">
        <v>2.9999999999999997E-4</v>
      </c>
      <c r="X25" s="223" t="s">
        <v>25</v>
      </c>
      <c r="Y25" s="223"/>
      <c r="Z25" s="223"/>
      <c r="AA25" s="227"/>
      <c r="AB25" s="253">
        <v>2.9999999999999997E-4</v>
      </c>
      <c r="AC25" s="223" t="s">
        <v>25</v>
      </c>
      <c r="AD25" s="223"/>
      <c r="AE25" s="223"/>
      <c r="AF25" s="227"/>
      <c r="AG25" s="253">
        <v>2.9999999999999997E-4</v>
      </c>
      <c r="AH25" s="223" t="s">
        <v>25</v>
      </c>
      <c r="AI25" s="223"/>
      <c r="AJ25" s="223"/>
      <c r="AK25" s="227"/>
      <c r="AL25" s="253">
        <v>2.9999999999999997E-4</v>
      </c>
      <c r="AM25" s="223" t="s">
        <v>25</v>
      </c>
      <c r="AN25" s="223"/>
      <c r="AO25" s="223"/>
      <c r="AP25" s="227"/>
      <c r="AQ25" s="504" t="s">
        <v>205</v>
      </c>
      <c r="AR25" s="505"/>
      <c r="AS25" s="505"/>
      <c r="AT25" s="505"/>
      <c r="AU25" s="506"/>
      <c r="AV25" s="253">
        <v>2.9999999999999997E-4</v>
      </c>
      <c r="AW25" s="229" t="s">
        <v>25</v>
      </c>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261">
        <v>1.89E-3</v>
      </c>
      <c r="I26" s="229"/>
      <c r="J26" s="229"/>
      <c r="K26" s="229"/>
      <c r="L26" s="233"/>
      <c r="M26" s="255">
        <v>2.7E-4</v>
      </c>
      <c r="N26" s="229"/>
      <c r="O26" s="229"/>
      <c r="P26" s="229"/>
      <c r="Q26" s="233"/>
      <c r="R26" s="258">
        <v>2.1299999999999999E-2</v>
      </c>
      <c r="S26" s="229"/>
      <c r="T26" s="229"/>
      <c r="U26" s="229"/>
      <c r="V26" s="233"/>
      <c r="W26" s="255">
        <v>7.2899999999999996E-3</v>
      </c>
      <c r="X26" s="229"/>
      <c r="Y26" s="229"/>
      <c r="Z26" s="229"/>
      <c r="AA26" s="233"/>
      <c r="AB26" s="258">
        <v>2.1600000000000001E-2</v>
      </c>
      <c r="AC26" s="229"/>
      <c r="AD26" s="229"/>
      <c r="AE26" s="229"/>
      <c r="AF26" s="233"/>
      <c r="AG26" s="255">
        <v>5.0000000000000002E-5</v>
      </c>
      <c r="AH26" s="229" t="s">
        <v>25</v>
      </c>
      <c r="AI26" s="229"/>
      <c r="AJ26" s="229"/>
      <c r="AK26" s="233"/>
      <c r="AL26" s="256">
        <v>4.7600000000000002E-4</v>
      </c>
      <c r="AM26" s="229"/>
      <c r="AN26" s="229"/>
      <c r="AO26" s="229"/>
      <c r="AP26" s="233"/>
      <c r="AQ26" s="301"/>
      <c r="AR26" s="298"/>
      <c r="AS26" s="298"/>
      <c r="AT26" s="298"/>
      <c r="AU26" s="299"/>
      <c r="AV26" s="255">
        <v>2.16E-3</v>
      </c>
      <c r="AW26" s="229"/>
      <c r="AX26" s="229"/>
      <c r="AY26" s="229"/>
      <c r="AZ26" s="233"/>
      <c r="BE26" s="77" t="s">
        <v>46</v>
      </c>
    </row>
    <row r="27" spans="1:57" s="214" customFormat="1" x14ac:dyDescent="0.25">
      <c r="A27" s="228" t="s">
        <v>47</v>
      </c>
      <c r="B27" s="222" t="s">
        <v>30</v>
      </c>
      <c r="C27" s="229"/>
      <c r="D27" s="229"/>
      <c r="E27" s="325">
        <v>2.18E-2</v>
      </c>
      <c r="F27" s="239">
        <v>2</v>
      </c>
      <c r="G27" s="231">
        <v>1</v>
      </c>
      <c r="H27" s="257">
        <v>9.9000000000000008E-3</v>
      </c>
      <c r="I27" s="229"/>
      <c r="J27" s="229"/>
      <c r="K27" s="229"/>
      <c r="L27" s="233"/>
      <c r="M27" s="258">
        <v>9.5999999999999992E-3</v>
      </c>
      <c r="N27" s="229"/>
      <c r="O27" s="229"/>
      <c r="P27" s="229"/>
      <c r="Q27" s="233"/>
      <c r="R27" s="258">
        <v>1.9400000000000001E-2</v>
      </c>
      <c r="S27" s="229"/>
      <c r="T27" s="229"/>
      <c r="U27" s="229"/>
      <c r="V27" s="233"/>
      <c r="W27" s="258">
        <v>2.1399999999999999E-2</v>
      </c>
      <c r="X27" s="229"/>
      <c r="Y27" s="229"/>
      <c r="Z27" s="229"/>
      <c r="AA27" s="233"/>
      <c r="AB27" s="258">
        <v>5.2400000000000002E-2</v>
      </c>
      <c r="AC27" s="229"/>
      <c r="AD27" s="229"/>
      <c r="AE27" s="229"/>
      <c r="AF27" s="233"/>
      <c r="AG27" s="258">
        <v>1.1299999999999999E-2</v>
      </c>
      <c r="AH27" s="229"/>
      <c r="AI27" s="229"/>
      <c r="AJ27" s="229" t="s">
        <v>15</v>
      </c>
      <c r="AK27" s="233"/>
      <c r="AL27" s="258">
        <v>1.26E-2</v>
      </c>
      <c r="AM27" s="223"/>
      <c r="AN27" s="229"/>
      <c r="AO27" s="229"/>
      <c r="AP27" s="233"/>
      <c r="AQ27" s="306"/>
      <c r="AR27" s="298"/>
      <c r="AS27" s="298"/>
      <c r="AT27" s="298"/>
      <c r="AU27" s="299"/>
      <c r="AV27" s="258">
        <v>7.7999999999999996E-3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257">
        <v>5.0000000000000001E-4</v>
      </c>
      <c r="I28" s="223" t="s">
        <v>25</v>
      </c>
      <c r="J28" s="229"/>
      <c r="K28" s="229"/>
      <c r="L28" s="233"/>
      <c r="M28" s="258">
        <v>5.0000000000000001E-4</v>
      </c>
      <c r="N28" s="223" t="s">
        <v>25</v>
      </c>
      <c r="O28" s="229"/>
      <c r="P28" s="229"/>
      <c r="Q28" s="233"/>
      <c r="R28" s="258">
        <v>5.0000000000000001E-4</v>
      </c>
      <c r="S28" s="223" t="s">
        <v>25</v>
      </c>
      <c r="T28" s="229"/>
      <c r="U28" s="229"/>
      <c r="V28" s="233"/>
      <c r="W28" s="258">
        <v>5.0000000000000001E-4</v>
      </c>
      <c r="X28" s="223" t="s">
        <v>25</v>
      </c>
      <c r="Y28" s="229"/>
      <c r="Z28" s="229"/>
      <c r="AA28" s="233"/>
      <c r="AB28" s="258">
        <v>5.0000000000000001E-4</v>
      </c>
      <c r="AC28" s="229" t="s">
        <v>25</v>
      </c>
      <c r="AD28" s="229"/>
      <c r="AE28" s="229"/>
      <c r="AF28" s="233"/>
      <c r="AG28" s="258">
        <v>5.0000000000000001E-4</v>
      </c>
      <c r="AH28" s="229" t="s">
        <v>25</v>
      </c>
      <c r="AI28" s="229"/>
      <c r="AJ28" s="229"/>
      <c r="AK28" s="233"/>
      <c r="AL28" s="258">
        <v>5.0000000000000001E-4</v>
      </c>
      <c r="AM28" s="223" t="s">
        <v>25</v>
      </c>
      <c r="AN28" s="229"/>
      <c r="AO28" s="229"/>
      <c r="AP28" s="233"/>
      <c r="AQ28" s="306"/>
      <c r="AR28" s="298"/>
      <c r="AS28" s="298"/>
      <c r="AT28" s="298"/>
      <c r="AU28" s="299"/>
      <c r="AV28" s="258">
        <v>5.0000000000000001E-4</v>
      </c>
      <c r="AW28" s="229" t="s">
        <v>25</v>
      </c>
      <c r="AX28" s="229"/>
      <c r="AY28" s="229"/>
      <c r="AZ28" s="233"/>
      <c r="BE28" s="77" t="s">
        <v>48</v>
      </c>
    </row>
    <row r="29" spans="1:57" s="214" customFormat="1" x14ac:dyDescent="0.25">
      <c r="A29" s="228" t="s">
        <v>49</v>
      </c>
      <c r="B29" s="222" t="s">
        <v>21</v>
      </c>
      <c r="C29" s="229"/>
      <c r="D29" s="229"/>
      <c r="E29" s="325">
        <v>1E-4</v>
      </c>
      <c r="F29" s="230">
        <v>5.0000000000000001E-3</v>
      </c>
      <c r="G29" s="231">
        <v>5.0000000000000001E-3</v>
      </c>
      <c r="H29" s="261">
        <v>5.0000000000000002E-5</v>
      </c>
      <c r="I29" s="223" t="s">
        <v>25</v>
      </c>
      <c r="J29" s="229"/>
      <c r="K29" s="229"/>
      <c r="L29" s="233"/>
      <c r="M29" s="255">
        <v>5.0000000000000002E-5</v>
      </c>
      <c r="N29" s="223" t="s">
        <v>25</v>
      </c>
      <c r="O29" s="229"/>
      <c r="P29" s="229"/>
      <c r="Q29" s="233"/>
      <c r="R29" s="255">
        <v>5.0000000000000002E-5</v>
      </c>
      <c r="S29" s="223" t="s">
        <v>25</v>
      </c>
      <c r="T29" s="229"/>
      <c r="U29" s="229"/>
      <c r="V29" s="233"/>
      <c r="W29" s="255">
        <v>5.0000000000000002E-5</v>
      </c>
      <c r="X29" s="223" t="s">
        <v>25</v>
      </c>
      <c r="Y29" s="229"/>
      <c r="Z29" s="229"/>
      <c r="AA29" s="233"/>
      <c r="AB29" s="255">
        <v>5.0000000000000002E-5</v>
      </c>
      <c r="AC29" s="229" t="s">
        <v>25</v>
      </c>
      <c r="AD29" s="229"/>
      <c r="AE29" s="229"/>
      <c r="AF29" s="233"/>
      <c r="AG29" s="255">
        <v>5.0000000000000002E-5</v>
      </c>
      <c r="AH29" s="229" t="s">
        <v>25</v>
      </c>
      <c r="AI29" s="229"/>
      <c r="AJ29" s="229"/>
      <c r="AK29" s="233"/>
      <c r="AL29" s="255">
        <v>5.0000000000000002E-5</v>
      </c>
      <c r="AM29" s="223" t="s">
        <v>25</v>
      </c>
      <c r="AN29" s="229"/>
      <c r="AO29" s="229"/>
      <c r="AP29" s="233"/>
      <c r="AQ29" s="307"/>
      <c r="AR29" s="298"/>
      <c r="AS29" s="298"/>
      <c r="AT29" s="298"/>
      <c r="AU29" s="299"/>
      <c r="AV29" s="255">
        <v>5.0000000000000002E-5</v>
      </c>
      <c r="AW29" s="229" t="s">
        <v>25</v>
      </c>
      <c r="AX29" s="229"/>
      <c r="AY29" s="229"/>
      <c r="AZ29" s="233"/>
      <c r="BE29" s="77" t="s">
        <v>49</v>
      </c>
    </row>
    <row r="30" spans="1:57" s="214" customFormat="1" x14ac:dyDescent="0.25">
      <c r="A30" s="228" t="s">
        <v>50</v>
      </c>
      <c r="B30" s="222" t="s">
        <v>24</v>
      </c>
      <c r="C30" s="229"/>
      <c r="D30" s="229"/>
      <c r="E30" s="325">
        <v>7.1000000000000004E-3</v>
      </c>
      <c r="F30" s="239">
        <v>0.1</v>
      </c>
      <c r="G30" s="231">
        <v>0.05</v>
      </c>
      <c r="H30" s="257">
        <v>5.8999999999999999E-3</v>
      </c>
      <c r="I30" s="223"/>
      <c r="J30" s="229"/>
      <c r="K30" s="229"/>
      <c r="L30" s="233"/>
      <c r="M30" s="259">
        <v>5.0000000000000001E-3</v>
      </c>
      <c r="N30" s="223" t="s">
        <v>25</v>
      </c>
      <c r="O30" s="229"/>
      <c r="P30" s="229"/>
      <c r="Q30" s="233"/>
      <c r="R30" s="259">
        <v>5.0000000000000001E-3</v>
      </c>
      <c r="S30" s="223" t="s">
        <v>25</v>
      </c>
      <c r="T30" s="229"/>
      <c r="U30" s="229"/>
      <c r="V30" s="233"/>
      <c r="W30" s="259">
        <v>5.0000000000000001E-3</v>
      </c>
      <c r="X30" s="223" t="s">
        <v>25</v>
      </c>
      <c r="Y30" s="229"/>
      <c r="Z30" s="229"/>
      <c r="AA30" s="233"/>
      <c r="AB30" s="259">
        <v>5.0000000000000001E-3</v>
      </c>
      <c r="AC30" s="229" t="s">
        <v>25</v>
      </c>
      <c r="AD30" s="229"/>
      <c r="AE30" s="229"/>
      <c r="AF30" s="233"/>
      <c r="AG30" s="259">
        <v>5.0000000000000001E-3</v>
      </c>
      <c r="AH30" s="229" t="s">
        <v>25</v>
      </c>
      <c r="AI30" s="229"/>
      <c r="AJ30" s="229"/>
      <c r="AK30" s="233"/>
      <c r="AL30" s="259">
        <v>5.0000000000000001E-3</v>
      </c>
      <c r="AM30" s="223" t="s">
        <v>25</v>
      </c>
      <c r="AN30" s="229"/>
      <c r="AO30" s="229"/>
      <c r="AP30" s="233"/>
      <c r="AQ30" s="306"/>
      <c r="AR30" s="298"/>
      <c r="AS30" s="298"/>
      <c r="AT30" s="298"/>
      <c r="AU30" s="299"/>
      <c r="AV30" s="259">
        <v>5.0000000000000001E-3</v>
      </c>
      <c r="AW30" s="229" t="s">
        <v>25</v>
      </c>
      <c r="AX30" s="229"/>
      <c r="AY30" s="229" t="s">
        <v>233</v>
      </c>
      <c r="AZ30" s="233"/>
      <c r="BE30" s="77" t="s">
        <v>50</v>
      </c>
    </row>
    <row r="31" spans="1:57" s="214" customFormat="1" x14ac:dyDescent="0.25">
      <c r="A31" s="228" t="s">
        <v>51</v>
      </c>
      <c r="B31" s="222" t="s">
        <v>24</v>
      </c>
      <c r="C31" s="229"/>
      <c r="D31" s="229"/>
      <c r="E31" s="325">
        <v>6.0000000000000001E-3</v>
      </c>
      <c r="F31" s="239" t="s">
        <v>22</v>
      </c>
      <c r="G31" s="231" t="s">
        <v>22</v>
      </c>
      <c r="H31" s="232">
        <v>5.0000000000000001E-3</v>
      </c>
      <c r="I31" s="223" t="s">
        <v>25</v>
      </c>
      <c r="J31" s="229"/>
      <c r="K31" s="229"/>
      <c r="L31" s="233"/>
      <c r="M31" s="259">
        <v>5.0000000000000001E-3</v>
      </c>
      <c r="N31" s="223" t="s">
        <v>25</v>
      </c>
      <c r="O31" s="229"/>
      <c r="P31" s="229"/>
      <c r="Q31" s="233"/>
      <c r="R31" s="259">
        <v>5.0000000000000001E-3</v>
      </c>
      <c r="S31" s="223" t="s">
        <v>25</v>
      </c>
      <c r="T31" s="229"/>
      <c r="U31" s="229"/>
      <c r="V31" s="233"/>
      <c r="W31" s="259">
        <v>5.0000000000000001E-3</v>
      </c>
      <c r="X31" s="223" t="s">
        <v>25</v>
      </c>
      <c r="Y31" s="229"/>
      <c r="Z31" s="229"/>
      <c r="AA31" s="233"/>
      <c r="AB31" s="259">
        <v>5.0000000000000001E-3</v>
      </c>
      <c r="AC31" s="229" t="s">
        <v>25</v>
      </c>
      <c r="AD31" s="229"/>
      <c r="AE31" s="229"/>
      <c r="AF31" s="233"/>
      <c r="AG31" s="259">
        <v>5.0000000000000001E-3</v>
      </c>
      <c r="AH31" s="229" t="s">
        <v>25</v>
      </c>
      <c r="AI31" s="229"/>
      <c r="AJ31" s="229"/>
      <c r="AK31" s="233"/>
      <c r="AL31" s="259">
        <v>5.0000000000000001E-3</v>
      </c>
      <c r="AM31" s="223" t="s">
        <v>25</v>
      </c>
      <c r="AN31" s="229"/>
      <c r="AO31" s="229"/>
      <c r="AP31" s="233"/>
      <c r="AQ31" s="301"/>
      <c r="AR31" s="298"/>
      <c r="AS31" s="298"/>
      <c r="AT31" s="298"/>
      <c r="AU31" s="299"/>
      <c r="AV31" s="259">
        <v>5.0000000000000001E-3</v>
      </c>
      <c r="AW31" s="229" t="s">
        <v>25</v>
      </c>
      <c r="AX31" s="229"/>
      <c r="AY31" s="229"/>
      <c r="AZ31" s="233"/>
      <c r="BE31" s="77" t="s">
        <v>51</v>
      </c>
    </row>
    <row r="32" spans="1:57" s="214" customFormat="1" x14ac:dyDescent="0.25">
      <c r="A32" s="228" t="s">
        <v>52</v>
      </c>
      <c r="B32" s="222" t="s">
        <v>30</v>
      </c>
      <c r="C32" s="229"/>
      <c r="D32" s="229"/>
      <c r="E32" s="325">
        <v>40.055900000000001</v>
      </c>
      <c r="F32" s="239">
        <v>1.3</v>
      </c>
      <c r="G32" s="231">
        <v>1</v>
      </c>
      <c r="H32" s="232">
        <v>1.2E-2</v>
      </c>
      <c r="I32" s="223"/>
      <c r="J32" s="229"/>
      <c r="K32" s="229"/>
      <c r="L32" s="233"/>
      <c r="M32" s="259">
        <v>5.0000000000000001E-3</v>
      </c>
      <c r="N32" s="223" t="s">
        <v>25</v>
      </c>
      <c r="O32" s="229"/>
      <c r="P32" s="229"/>
      <c r="Q32" s="233"/>
      <c r="R32" s="259">
        <v>5.0000000000000001E-3</v>
      </c>
      <c r="S32" s="223" t="s">
        <v>25</v>
      </c>
      <c r="T32" s="229"/>
      <c r="U32" s="229"/>
      <c r="V32" s="233"/>
      <c r="W32" s="259">
        <v>8.9999999999999993E-3</v>
      </c>
      <c r="X32" s="223"/>
      <c r="Y32" s="229"/>
      <c r="Z32" s="229"/>
      <c r="AA32" s="233"/>
      <c r="AB32" s="259">
        <v>1.0999999999999999E-2</v>
      </c>
      <c r="AC32" s="229"/>
      <c r="AD32" s="229"/>
      <c r="AE32" s="229"/>
      <c r="AF32" s="233"/>
      <c r="AG32" s="259">
        <v>8.0000000000000002E-3</v>
      </c>
      <c r="AH32" s="229"/>
      <c r="AI32" s="229"/>
      <c r="AJ32" s="229"/>
      <c r="AK32" s="233"/>
      <c r="AL32" s="260">
        <v>0.01</v>
      </c>
      <c r="AM32" s="223"/>
      <c r="AN32" s="229"/>
      <c r="AO32" s="229"/>
      <c r="AP32" s="233"/>
      <c r="AQ32" s="301"/>
      <c r="AR32" s="298"/>
      <c r="AS32" s="298"/>
      <c r="AT32" s="298"/>
      <c r="AU32" s="299"/>
      <c r="AV32" s="260">
        <v>0.01</v>
      </c>
      <c r="AW32" s="229"/>
      <c r="AX32" s="229"/>
      <c r="AY32" s="229"/>
      <c r="AZ32" s="233"/>
      <c r="BE32" s="77" t="s">
        <v>52</v>
      </c>
    </row>
    <row r="33" spans="1:57" s="214" customFormat="1" x14ac:dyDescent="0.25">
      <c r="A33" s="228" t="s">
        <v>53</v>
      </c>
      <c r="B33" s="222" t="s">
        <v>30</v>
      </c>
      <c r="C33" s="229"/>
      <c r="D33" s="229"/>
      <c r="E33" s="325">
        <v>3.6999999999999998E-2</v>
      </c>
      <c r="F33" s="239">
        <v>0.3</v>
      </c>
      <c r="G33" s="231">
        <v>0.3</v>
      </c>
      <c r="H33" s="234">
        <v>0.01</v>
      </c>
      <c r="I33" s="223" t="s">
        <v>25</v>
      </c>
      <c r="J33" s="229"/>
      <c r="K33" s="229"/>
      <c r="L33" s="233"/>
      <c r="M33" s="260">
        <v>0.01</v>
      </c>
      <c r="N33" s="223" t="s">
        <v>25</v>
      </c>
      <c r="O33" s="229"/>
      <c r="P33" s="229"/>
      <c r="Q33" s="233"/>
      <c r="R33" s="260">
        <v>0.45</v>
      </c>
      <c r="S33" s="229"/>
      <c r="T33" s="229"/>
      <c r="U33" s="229"/>
      <c r="V33" s="233"/>
      <c r="W33" s="259">
        <v>9.5000000000000001E-2</v>
      </c>
      <c r="X33" s="229"/>
      <c r="Y33" s="229"/>
      <c r="Z33" s="229" t="s">
        <v>233</v>
      </c>
      <c r="AA33" s="233"/>
      <c r="AB33" s="260">
        <v>1.06</v>
      </c>
      <c r="AC33" s="229"/>
      <c r="AD33" s="229"/>
      <c r="AE33" s="229" t="s">
        <v>233</v>
      </c>
      <c r="AF33" s="233"/>
      <c r="AG33" s="260">
        <v>0.01</v>
      </c>
      <c r="AH33" s="229" t="s">
        <v>25</v>
      </c>
      <c r="AI33" s="229"/>
      <c r="AJ33" s="229"/>
      <c r="AK33" s="233"/>
      <c r="AL33" s="260">
        <v>0.01</v>
      </c>
      <c r="AM33" s="229" t="s">
        <v>25</v>
      </c>
      <c r="AN33" s="229"/>
      <c r="AO33" s="229"/>
      <c r="AP33" s="233"/>
      <c r="AQ33" s="301"/>
      <c r="AR33" s="298"/>
      <c r="AS33" s="298"/>
      <c r="AT33" s="298"/>
      <c r="AU33" s="299"/>
      <c r="AV33" s="260">
        <v>0.01</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257">
        <v>1E-4</v>
      </c>
      <c r="I34" s="223" t="s">
        <v>25</v>
      </c>
      <c r="J34" s="229"/>
      <c r="K34" s="229"/>
      <c r="L34" s="233"/>
      <c r="M34" s="258">
        <v>1E-4</v>
      </c>
      <c r="N34" s="223" t="s">
        <v>25</v>
      </c>
      <c r="O34" s="229"/>
      <c r="P34" s="229"/>
      <c r="Q34" s="233"/>
      <c r="R34" s="258">
        <v>1E-4</v>
      </c>
      <c r="S34" s="229" t="s">
        <v>25</v>
      </c>
      <c r="T34" s="229"/>
      <c r="U34" s="229"/>
      <c r="V34" s="233"/>
      <c r="W34" s="258">
        <v>1E-4</v>
      </c>
      <c r="X34" s="223" t="s">
        <v>25</v>
      </c>
      <c r="Y34" s="229"/>
      <c r="Z34" s="229"/>
      <c r="AA34" s="233"/>
      <c r="AB34" s="258">
        <v>1E-4</v>
      </c>
      <c r="AC34" s="229" t="s">
        <v>25</v>
      </c>
      <c r="AD34" s="229"/>
      <c r="AE34" s="229"/>
      <c r="AF34" s="233"/>
      <c r="AG34" s="258">
        <v>1E-4</v>
      </c>
      <c r="AH34" s="229" t="s">
        <v>25</v>
      </c>
      <c r="AI34" s="229"/>
      <c r="AJ34" s="229"/>
      <c r="AK34" s="233"/>
      <c r="AL34" s="258">
        <v>1E-4</v>
      </c>
      <c r="AM34" s="223" t="s">
        <v>25</v>
      </c>
      <c r="AN34" s="229"/>
      <c r="AO34" s="229"/>
      <c r="AP34" s="233"/>
      <c r="AQ34" s="305"/>
      <c r="AR34" s="298"/>
      <c r="AS34" s="298"/>
      <c r="AT34" s="298"/>
      <c r="AU34" s="299"/>
      <c r="AV34" s="258">
        <v>1E-4</v>
      </c>
      <c r="AW34" s="229" t="s">
        <v>25</v>
      </c>
      <c r="AX34" s="229"/>
      <c r="AY34" s="229"/>
      <c r="AZ34" s="233"/>
      <c r="BE34" s="77" t="s">
        <v>54</v>
      </c>
    </row>
    <row r="35" spans="1:57" s="214" customFormat="1" x14ac:dyDescent="0.25">
      <c r="A35" s="228" t="s">
        <v>55</v>
      </c>
      <c r="B35" s="222" t="s">
        <v>30</v>
      </c>
      <c r="C35" s="229"/>
      <c r="D35" s="229"/>
      <c r="E35" s="325">
        <v>1.84E-2</v>
      </c>
      <c r="F35" s="239">
        <v>0.05</v>
      </c>
      <c r="G35" s="231">
        <v>0.05</v>
      </c>
      <c r="H35" s="232">
        <v>5.0000000000000001E-3</v>
      </c>
      <c r="I35" s="229" t="s">
        <v>25</v>
      </c>
      <c r="J35" s="229"/>
      <c r="K35" s="229"/>
      <c r="L35" s="233"/>
      <c r="M35" s="258">
        <v>5.2900000000000003E-2</v>
      </c>
      <c r="N35" s="229"/>
      <c r="O35" s="229"/>
      <c r="P35" s="229"/>
      <c r="Q35" s="233"/>
      <c r="R35" s="259">
        <v>2.0640000000000001</v>
      </c>
      <c r="S35" s="229"/>
      <c r="T35" s="229"/>
      <c r="U35" s="229"/>
      <c r="V35" s="233"/>
      <c r="W35" s="259">
        <v>1.123</v>
      </c>
      <c r="X35" s="229"/>
      <c r="Y35" s="229"/>
      <c r="Z35" s="229" t="s">
        <v>233</v>
      </c>
      <c r="AA35" s="233"/>
      <c r="AB35" s="260">
        <v>2.39</v>
      </c>
      <c r="AC35" s="229"/>
      <c r="AD35" s="229"/>
      <c r="AE35" s="229"/>
      <c r="AF35" s="233"/>
      <c r="AG35" s="259">
        <v>8.9999999999999993E-3</v>
      </c>
      <c r="AH35" s="229"/>
      <c r="AI35" s="229"/>
      <c r="AJ35" s="229" t="s">
        <v>15</v>
      </c>
      <c r="AK35" s="233"/>
      <c r="AL35" s="258">
        <v>7.4000000000000003E-3</v>
      </c>
      <c r="AM35" s="229"/>
      <c r="AN35" s="229"/>
      <c r="AO35" s="229" t="s">
        <v>15</v>
      </c>
      <c r="AP35" s="233"/>
      <c r="AQ35" s="306"/>
      <c r="AR35" s="298"/>
      <c r="AS35" s="298"/>
      <c r="AT35" s="298"/>
      <c r="AU35" s="299"/>
      <c r="AV35" s="259">
        <v>5.0000000000000001E-3</v>
      </c>
      <c r="AW35" s="229" t="s">
        <v>25</v>
      </c>
      <c r="AX35" s="229"/>
      <c r="AY35" s="229"/>
      <c r="AZ35" s="233"/>
      <c r="BE35" s="77" t="s">
        <v>55</v>
      </c>
    </row>
    <row r="36" spans="1:57" s="214" customFormat="1" x14ac:dyDescent="0.25">
      <c r="A36" s="228" t="s">
        <v>56</v>
      </c>
      <c r="B36" s="222" t="s">
        <v>24</v>
      </c>
      <c r="C36" s="229"/>
      <c r="D36" s="229"/>
      <c r="E36" s="325">
        <v>5.0000000000000001E-3</v>
      </c>
      <c r="F36" s="239" t="s">
        <v>22</v>
      </c>
      <c r="G36" s="231">
        <v>0.1</v>
      </c>
      <c r="H36" s="232">
        <v>5.0000000000000001E-3</v>
      </c>
      <c r="I36" s="223" t="s">
        <v>25</v>
      </c>
      <c r="J36" s="229"/>
      <c r="K36" s="229"/>
      <c r="L36" s="233"/>
      <c r="M36" s="259">
        <v>5.0000000000000001E-3</v>
      </c>
      <c r="N36" s="223" t="s">
        <v>25</v>
      </c>
      <c r="O36" s="229"/>
      <c r="P36" s="229"/>
      <c r="Q36" s="233"/>
      <c r="R36" s="259">
        <v>5.0000000000000001E-3</v>
      </c>
      <c r="S36" s="229" t="s">
        <v>25</v>
      </c>
      <c r="T36" s="229"/>
      <c r="U36" s="229"/>
      <c r="V36" s="233"/>
      <c r="W36" s="259">
        <v>5.0000000000000001E-3</v>
      </c>
      <c r="X36" s="223" t="s">
        <v>25</v>
      </c>
      <c r="Y36" s="229"/>
      <c r="Z36" s="229"/>
      <c r="AA36" s="233"/>
      <c r="AB36" s="259">
        <v>5.0000000000000001E-3</v>
      </c>
      <c r="AC36" s="229" t="s">
        <v>25</v>
      </c>
      <c r="AD36" s="229"/>
      <c r="AE36" s="229"/>
      <c r="AF36" s="233"/>
      <c r="AG36" s="259">
        <v>5.0000000000000001E-3</v>
      </c>
      <c r="AH36" s="229" t="s">
        <v>25</v>
      </c>
      <c r="AI36" s="229"/>
      <c r="AJ36" s="229"/>
      <c r="AK36" s="233"/>
      <c r="AL36" s="259">
        <v>5.0000000000000001E-3</v>
      </c>
      <c r="AM36" s="223" t="s">
        <v>25</v>
      </c>
      <c r="AN36" s="229"/>
      <c r="AO36" s="229"/>
      <c r="AP36" s="233"/>
      <c r="AQ36" s="301"/>
      <c r="AR36" s="298"/>
      <c r="AS36" s="298"/>
      <c r="AT36" s="298"/>
      <c r="AU36" s="299"/>
      <c r="AV36" s="259">
        <v>5.0000000000000001E-3</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261">
        <v>1.0200000000000001E-3</v>
      </c>
      <c r="I37" s="229"/>
      <c r="J37" s="229"/>
      <c r="K37" s="229"/>
      <c r="L37" s="233"/>
      <c r="M37" s="255">
        <v>3.6000000000000002E-4</v>
      </c>
      <c r="N37" s="223"/>
      <c r="O37" s="229"/>
      <c r="P37" s="229"/>
      <c r="Q37" s="233"/>
      <c r="R37" s="255">
        <v>7.2999999999999996E-4</v>
      </c>
      <c r="S37" s="229"/>
      <c r="T37" s="229"/>
      <c r="U37" s="229"/>
      <c r="V37" s="233"/>
      <c r="W37" s="258">
        <v>5.0000000000000001E-4</v>
      </c>
      <c r="X37" s="223"/>
      <c r="Y37" s="229"/>
      <c r="Z37" s="229"/>
      <c r="AA37" s="233"/>
      <c r="AB37" s="258">
        <v>5.9999999999999995E-4</v>
      </c>
      <c r="AC37" s="229"/>
      <c r="AD37" s="229"/>
      <c r="AE37" s="229"/>
      <c r="AF37" s="233"/>
      <c r="AG37" s="258">
        <v>2.9999999999999997E-4</v>
      </c>
      <c r="AH37" s="229" t="s">
        <v>25</v>
      </c>
      <c r="AI37" s="229"/>
      <c r="AJ37" s="229"/>
      <c r="AK37" s="233"/>
      <c r="AL37" s="255">
        <v>4.8000000000000001E-4</v>
      </c>
      <c r="AM37" s="229"/>
      <c r="AN37" s="229"/>
      <c r="AO37" s="229"/>
      <c r="AP37" s="233"/>
      <c r="AQ37" s="307"/>
      <c r="AR37" s="298"/>
      <c r="AS37" s="298"/>
      <c r="AT37" s="298"/>
      <c r="AU37" s="299"/>
      <c r="AV37" s="255">
        <v>6.6E-4</v>
      </c>
      <c r="AW37" s="229"/>
      <c r="AX37" s="229"/>
      <c r="AY37" s="229"/>
      <c r="AZ37" s="233"/>
      <c r="BE37" s="77" t="s">
        <v>57</v>
      </c>
    </row>
    <row r="38" spans="1:57" s="214" customFormat="1" x14ac:dyDescent="0.25">
      <c r="A38" s="228" t="s">
        <v>58</v>
      </c>
      <c r="B38" s="222" t="s">
        <v>24</v>
      </c>
      <c r="C38" s="229"/>
      <c r="D38" s="229"/>
      <c r="E38" s="325">
        <v>3.2501000000000002</v>
      </c>
      <c r="F38" s="239">
        <v>0.1</v>
      </c>
      <c r="G38" s="231">
        <v>0.05</v>
      </c>
      <c r="H38" s="257">
        <v>1E-4</v>
      </c>
      <c r="I38" s="223" t="s">
        <v>25</v>
      </c>
      <c r="J38" s="229"/>
      <c r="K38" s="229"/>
      <c r="L38" s="233"/>
      <c r="M38" s="258">
        <v>1E-4</v>
      </c>
      <c r="N38" s="223" t="s">
        <v>25</v>
      </c>
      <c r="O38" s="229"/>
      <c r="P38" s="229"/>
      <c r="Q38" s="233"/>
      <c r="R38" s="258">
        <v>1E-4</v>
      </c>
      <c r="S38" s="229" t="s">
        <v>25</v>
      </c>
      <c r="T38" s="229"/>
      <c r="U38" s="229"/>
      <c r="V38" s="233"/>
      <c r="W38" s="258">
        <v>1E-4</v>
      </c>
      <c r="X38" s="223" t="s">
        <v>25</v>
      </c>
      <c r="Y38" s="229"/>
      <c r="Z38" s="229"/>
      <c r="AA38" s="233"/>
      <c r="AB38" s="258">
        <v>1E-4</v>
      </c>
      <c r="AC38" s="229" t="s">
        <v>25</v>
      </c>
      <c r="AD38" s="229"/>
      <c r="AE38" s="229"/>
      <c r="AF38" s="233"/>
      <c r="AG38" s="258">
        <v>1E-4</v>
      </c>
      <c r="AH38" s="229" t="s">
        <v>25</v>
      </c>
      <c r="AI38" s="229"/>
      <c r="AJ38" s="229"/>
      <c r="AK38" s="233"/>
      <c r="AL38" s="258">
        <v>1E-4</v>
      </c>
      <c r="AM38" s="223" t="s">
        <v>25</v>
      </c>
      <c r="AN38" s="229"/>
      <c r="AO38" s="229"/>
      <c r="AP38" s="233"/>
      <c r="AQ38" s="307"/>
      <c r="AR38" s="298"/>
      <c r="AS38" s="298"/>
      <c r="AT38" s="298"/>
      <c r="AU38" s="299"/>
      <c r="AV38" s="258">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261">
        <v>5.0000000000000002E-5</v>
      </c>
      <c r="I39" s="223" t="s">
        <v>25</v>
      </c>
      <c r="J39" s="229"/>
      <c r="K39" s="229"/>
      <c r="L39" s="233"/>
      <c r="M39" s="255">
        <v>5.0000000000000002E-5</v>
      </c>
      <c r="N39" s="223" t="s">
        <v>25</v>
      </c>
      <c r="O39" s="229"/>
      <c r="P39" s="229"/>
      <c r="Q39" s="233"/>
      <c r="R39" s="255">
        <v>5.0000000000000002E-5</v>
      </c>
      <c r="S39" s="229" t="s">
        <v>25</v>
      </c>
      <c r="T39" s="229"/>
      <c r="U39" s="229"/>
      <c r="V39" s="233"/>
      <c r="W39" s="255">
        <v>5.0000000000000002E-5</v>
      </c>
      <c r="X39" s="223" t="s">
        <v>25</v>
      </c>
      <c r="Y39" s="229"/>
      <c r="Z39" s="229"/>
      <c r="AA39" s="233"/>
      <c r="AB39" s="255">
        <v>5.0000000000000002E-5</v>
      </c>
      <c r="AC39" s="229" t="s">
        <v>25</v>
      </c>
      <c r="AD39" s="229"/>
      <c r="AE39" s="229"/>
      <c r="AF39" s="233"/>
      <c r="AG39" s="255">
        <v>5.0000000000000002E-5</v>
      </c>
      <c r="AH39" s="229" t="s">
        <v>25</v>
      </c>
      <c r="AI39" s="229"/>
      <c r="AJ39" s="229"/>
      <c r="AK39" s="233"/>
      <c r="AL39" s="255">
        <v>5.0000000000000002E-5</v>
      </c>
      <c r="AM39" s="223" t="s">
        <v>25</v>
      </c>
      <c r="AN39" s="229"/>
      <c r="AO39" s="229"/>
      <c r="AP39" s="233"/>
      <c r="AQ39" s="307"/>
      <c r="AR39" s="298"/>
      <c r="AS39" s="298"/>
      <c r="AT39" s="298"/>
      <c r="AU39" s="299"/>
      <c r="AV39" s="255">
        <v>5.0000000000000002E-5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234">
        <v>0.01</v>
      </c>
      <c r="I40" s="223" t="s">
        <v>25</v>
      </c>
      <c r="J40" s="229"/>
      <c r="K40" s="229"/>
      <c r="L40" s="233"/>
      <c r="M40" s="260">
        <v>0.01</v>
      </c>
      <c r="N40" s="223" t="s">
        <v>25</v>
      </c>
      <c r="O40" s="229"/>
      <c r="P40" s="229"/>
      <c r="Q40" s="233"/>
      <c r="R40" s="260">
        <v>0.01</v>
      </c>
      <c r="S40" s="229" t="s">
        <v>25</v>
      </c>
      <c r="T40" s="229"/>
      <c r="U40" s="229"/>
      <c r="V40" s="233"/>
      <c r="W40" s="260">
        <v>0.01</v>
      </c>
      <c r="X40" s="223" t="s">
        <v>25</v>
      </c>
      <c r="Y40" s="229"/>
      <c r="Z40" s="229"/>
      <c r="AA40" s="233"/>
      <c r="AB40" s="260">
        <v>0.01</v>
      </c>
      <c r="AC40" s="229" t="s">
        <v>25</v>
      </c>
      <c r="AD40" s="229"/>
      <c r="AE40" s="229"/>
      <c r="AF40" s="233"/>
      <c r="AG40" s="260">
        <v>0.01</v>
      </c>
      <c r="AH40" s="229" t="s">
        <v>25</v>
      </c>
      <c r="AI40" s="229"/>
      <c r="AJ40" s="229"/>
      <c r="AK40" s="233"/>
      <c r="AL40" s="260">
        <v>0.01</v>
      </c>
      <c r="AM40" s="223" t="s">
        <v>25</v>
      </c>
      <c r="AN40" s="229"/>
      <c r="AO40" s="229"/>
      <c r="AP40" s="233"/>
      <c r="AQ40" s="300"/>
      <c r="AR40" s="298"/>
      <c r="AS40" s="298"/>
      <c r="AT40" s="298"/>
      <c r="AU40" s="299"/>
      <c r="AV40" s="260">
        <v>0.01</v>
      </c>
      <c r="AW40" s="229" t="s">
        <v>25</v>
      </c>
      <c r="AX40" s="229"/>
      <c r="AY40" s="229"/>
      <c r="AZ40" s="233"/>
      <c r="BE40" s="77" t="s">
        <v>60</v>
      </c>
    </row>
    <row r="41" spans="1:57" s="214" customFormat="1" ht="15.75" thickBot="1" x14ac:dyDescent="0.3">
      <c r="A41" s="243" t="s">
        <v>61</v>
      </c>
      <c r="B41" s="222" t="s">
        <v>30</v>
      </c>
      <c r="C41" s="244"/>
      <c r="D41" s="244"/>
      <c r="E41" s="328">
        <v>3.3000000000000002E-2</v>
      </c>
      <c r="F41" s="245">
        <v>5</v>
      </c>
      <c r="G41" s="246">
        <v>5</v>
      </c>
      <c r="H41" s="262">
        <v>5.0000000000000001E-3</v>
      </c>
      <c r="I41" s="223"/>
      <c r="J41" s="263"/>
      <c r="K41" s="263"/>
      <c r="L41" s="264"/>
      <c r="M41" s="265">
        <v>5.0000000000000001E-3</v>
      </c>
      <c r="N41" s="244" t="s">
        <v>25</v>
      </c>
      <c r="O41" s="244"/>
      <c r="P41" s="244"/>
      <c r="Q41" s="248"/>
      <c r="R41" s="265">
        <v>5.0000000000000001E-3</v>
      </c>
      <c r="S41" s="229" t="s">
        <v>25</v>
      </c>
      <c r="T41" s="244"/>
      <c r="U41" s="244"/>
      <c r="V41" s="248"/>
      <c r="W41" s="265">
        <v>5.0000000000000001E-3</v>
      </c>
      <c r="X41" s="223" t="s">
        <v>25</v>
      </c>
      <c r="Y41" s="244"/>
      <c r="Z41" s="244"/>
      <c r="AA41" s="248"/>
      <c r="AB41" s="265">
        <v>5.0000000000000001E-3</v>
      </c>
      <c r="AC41" s="229" t="s">
        <v>25</v>
      </c>
      <c r="AD41" s="244"/>
      <c r="AE41" s="244"/>
      <c r="AF41" s="248"/>
      <c r="AG41" s="265">
        <v>5.0000000000000001E-3</v>
      </c>
      <c r="AH41" s="244" t="s">
        <v>25</v>
      </c>
      <c r="AI41" s="244"/>
      <c r="AJ41" s="244"/>
      <c r="AK41" s="248"/>
      <c r="AL41" s="265">
        <v>5.0000000000000001E-3</v>
      </c>
      <c r="AM41" s="223" t="s">
        <v>25</v>
      </c>
      <c r="AN41" s="244"/>
      <c r="AO41" s="244"/>
      <c r="AP41" s="248"/>
      <c r="AQ41" s="308"/>
      <c r="AR41" s="303"/>
      <c r="AS41" s="303"/>
      <c r="AT41" s="303"/>
      <c r="AU41" s="304"/>
      <c r="AV41" s="265">
        <v>5.0000000000000001E-3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237">
        <v>0.5</v>
      </c>
      <c r="AH68" s="229" t="s">
        <v>25</v>
      </c>
      <c r="AI68" s="267"/>
      <c r="AJ68" s="267"/>
      <c r="AK68" s="273"/>
      <c r="AL68" s="237">
        <v>0.5</v>
      </c>
      <c r="AM68" s="229" t="s">
        <v>25</v>
      </c>
      <c r="AN68" s="267"/>
      <c r="AO68" s="267"/>
      <c r="AP68" s="273"/>
      <c r="AQ68" s="312"/>
      <c r="AR68" s="298"/>
      <c r="AS68" s="310"/>
      <c r="AT68" s="310"/>
      <c r="AU68" s="311"/>
      <c r="AV68" s="237">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36">
        <v>1</v>
      </c>
      <c r="AH69" s="229" t="s">
        <v>25</v>
      </c>
      <c r="AI69" s="267"/>
      <c r="AJ69" s="267"/>
      <c r="AK69" s="273"/>
      <c r="AL69" s="236">
        <v>1</v>
      </c>
      <c r="AM69" s="229" t="s">
        <v>25</v>
      </c>
      <c r="AN69" s="267"/>
      <c r="AO69" s="267"/>
      <c r="AP69" s="273"/>
      <c r="AQ69" s="297"/>
      <c r="AR69" s="298"/>
      <c r="AS69" s="310"/>
      <c r="AT69" s="310"/>
      <c r="AU69" s="311"/>
      <c r="AV69" s="236">
        <v>1</v>
      </c>
      <c r="AW69" s="229" t="s">
        <v>25</v>
      </c>
      <c r="AX69" s="267"/>
      <c r="AY69" s="267"/>
      <c r="AZ69" s="273"/>
      <c r="BB69" s="111" t="s">
        <v>90</v>
      </c>
      <c r="BD69" s="214"/>
    </row>
    <row r="70" spans="1:56" x14ac:dyDescent="0.25">
      <c r="A70" s="228" t="s">
        <v>91</v>
      </c>
      <c r="B70" s="222" t="s">
        <v>24</v>
      </c>
      <c r="C70" s="229"/>
      <c r="D70" s="229"/>
      <c r="E70" s="322">
        <v>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36">
        <v>1</v>
      </c>
      <c r="AH70" s="229" t="s">
        <v>25</v>
      </c>
      <c r="AI70" s="267"/>
      <c r="AJ70" s="267"/>
      <c r="AK70" s="273"/>
      <c r="AL70" s="236">
        <v>1</v>
      </c>
      <c r="AM70" s="229" t="s">
        <v>25</v>
      </c>
      <c r="AN70" s="267"/>
      <c r="AO70" s="267"/>
      <c r="AP70" s="273"/>
      <c r="AQ70" s="297"/>
      <c r="AR70" s="298"/>
      <c r="AS70" s="310"/>
      <c r="AT70" s="310"/>
      <c r="AU70" s="311"/>
      <c r="AV70" s="236">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36">
        <v>1</v>
      </c>
      <c r="AH71" s="229" t="s">
        <v>25</v>
      </c>
      <c r="AI71" s="267"/>
      <c r="AJ71" s="267"/>
      <c r="AK71" s="273"/>
      <c r="AL71" s="236">
        <v>1</v>
      </c>
      <c r="AM71" s="229" t="s">
        <v>25</v>
      </c>
      <c r="AN71" s="267"/>
      <c r="AO71" s="267"/>
      <c r="AP71" s="273"/>
      <c r="AQ71" s="297"/>
      <c r="AR71" s="298"/>
      <c r="AS71" s="310"/>
      <c r="AT71" s="310"/>
      <c r="AU71" s="311"/>
      <c r="AV71" s="236">
        <v>1</v>
      </c>
      <c r="AW71" s="229" t="s">
        <v>25</v>
      </c>
      <c r="AX71" s="267"/>
      <c r="AY71" s="267"/>
      <c r="AZ71" s="273"/>
      <c r="BB71" s="111" t="s">
        <v>92</v>
      </c>
      <c r="BD71" s="214"/>
    </row>
    <row r="72" spans="1:56" x14ac:dyDescent="0.25">
      <c r="A72" s="362" t="s">
        <v>93</v>
      </c>
      <c r="B72" s="222" t="s">
        <v>202</v>
      </c>
      <c r="C72" s="229"/>
      <c r="D72" s="229"/>
      <c r="E72" s="223" t="s">
        <v>202</v>
      </c>
      <c r="F72" s="239">
        <v>70</v>
      </c>
      <c r="G72" s="231" t="s">
        <v>22</v>
      </c>
      <c r="H72" s="237">
        <v>0.2</v>
      </c>
      <c r="I72" s="229" t="s">
        <v>25</v>
      </c>
      <c r="J72" s="267"/>
      <c r="K72" s="267"/>
      <c r="L72" s="273"/>
      <c r="M72" s="237">
        <v>0.2</v>
      </c>
      <c r="N72" s="229" t="s">
        <v>25</v>
      </c>
      <c r="O72" s="267"/>
      <c r="P72" s="267"/>
      <c r="Q72" s="273"/>
      <c r="R72" s="359">
        <v>1.1299999999999999</v>
      </c>
      <c r="S72" s="229"/>
      <c r="T72" s="267"/>
      <c r="U72" s="267"/>
      <c r="V72" s="273"/>
      <c r="W72" s="237">
        <v>0.2</v>
      </c>
      <c r="X72" s="229" t="s">
        <v>25</v>
      </c>
      <c r="Y72" s="267"/>
      <c r="Z72" s="267"/>
      <c r="AA72" s="273"/>
      <c r="AB72" s="359">
        <v>0.3</v>
      </c>
      <c r="AC72" s="229"/>
      <c r="AD72" s="267"/>
      <c r="AE72" s="267"/>
      <c r="AF72" s="273"/>
      <c r="AG72" s="237">
        <v>0.2</v>
      </c>
      <c r="AH72" s="229" t="s">
        <v>25</v>
      </c>
      <c r="AI72" s="267"/>
      <c r="AJ72" s="267"/>
      <c r="AK72" s="273"/>
      <c r="AL72" s="237">
        <v>0.2</v>
      </c>
      <c r="AM72" s="229" t="s">
        <v>25</v>
      </c>
      <c r="AN72" s="267"/>
      <c r="AO72" s="267"/>
      <c r="AP72" s="273"/>
      <c r="AQ72" s="312"/>
      <c r="AR72" s="298"/>
      <c r="AS72" s="310"/>
      <c r="AT72" s="310"/>
      <c r="AU72" s="311"/>
      <c r="AV72" s="237">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234">
        <v>0.01</v>
      </c>
      <c r="AH74" s="229" t="s">
        <v>25</v>
      </c>
      <c r="AI74" s="267"/>
      <c r="AJ74" s="267"/>
      <c r="AK74" s="273"/>
      <c r="AL74" s="234">
        <v>0.01</v>
      </c>
      <c r="AM74" s="229" t="s">
        <v>25</v>
      </c>
      <c r="AN74" s="267"/>
      <c r="AO74" s="267"/>
      <c r="AP74" s="273"/>
      <c r="AQ74" s="300"/>
      <c r="AR74" s="298"/>
      <c r="AS74" s="310"/>
      <c r="AT74" s="310"/>
      <c r="AU74" s="311"/>
      <c r="AV74" s="234">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36">
        <v>1</v>
      </c>
      <c r="AH76" s="229" t="s">
        <v>25</v>
      </c>
      <c r="AI76" s="267"/>
      <c r="AJ76" s="267"/>
      <c r="AK76" s="273"/>
      <c r="AL76" s="236">
        <v>1</v>
      </c>
      <c r="AM76" s="229" t="s">
        <v>25</v>
      </c>
      <c r="AN76" s="267"/>
      <c r="AO76" s="267"/>
      <c r="AP76" s="273"/>
      <c r="AQ76" s="297"/>
      <c r="AR76" s="298"/>
      <c r="AS76" s="310"/>
      <c r="AT76" s="310"/>
      <c r="AU76" s="311"/>
      <c r="AV76" s="236">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36">
        <v>1</v>
      </c>
      <c r="AH77" s="229" t="s">
        <v>25</v>
      </c>
      <c r="AI77" s="267"/>
      <c r="AJ77" s="267"/>
      <c r="AK77" s="273"/>
      <c r="AL77" s="236">
        <v>1</v>
      </c>
      <c r="AM77" s="229" t="s">
        <v>25</v>
      </c>
      <c r="AN77" s="267"/>
      <c r="AO77" s="267"/>
      <c r="AP77" s="273"/>
      <c r="AQ77" s="297"/>
      <c r="AR77" s="298"/>
      <c r="AS77" s="310"/>
      <c r="AT77" s="310"/>
      <c r="AU77" s="311"/>
      <c r="AV77" s="236">
        <v>1</v>
      </c>
      <c r="AW77" s="229" t="s">
        <v>25</v>
      </c>
      <c r="AX77" s="267"/>
      <c r="AY77" s="267"/>
      <c r="AZ77" s="273"/>
      <c r="BB77" s="123" t="s">
        <v>98</v>
      </c>
      <c r="BD77" s="214"/>
    </row>
    <row r="78" spans="1:5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36">
        <v>2</v>
      </c>
      <c r="AH78" s="229" t="s">
        <v>25</v>
      </c>
      <c r="AI78" s="267"/>
      <c r="AJ78" s="267"/>
      <c r="AK78" s="273"/>
      <c r="AL78" s="236">
        <v>2</v>
      </c>
      <c r="AM78" s="229" t="s">
        <v>25</v>
      </c>
      <c r="AN78" s="267"/>
      <c r="AO78" s="267"/>
      <c r="AP78" s="273"/>
      <c r="AQ78" s="297"/>
      <c r="AR78" s="298"/>
      <c r="AS78" s="310"/>
      <c r="AT78" s="310"/>
      <c r="AU78" s="311"/>
      <c r="AV78" s="236">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36">
        <v>1</v>
      </c>
      <c r="AH79" s="229" t="s">
        <v>25</v>
      </c>
      <c r="AI79" s="267"/>
      <c r="AJ79" s="267"/>
      <c r="AK79" s="273"/>
      <c r="AL79" s="236">
        <v>1</v>
      </c>
      <c r="AM79" s="229" t="s">
        <v>25</v>
      </c>
      <c r="AN79" s="267"/>
      <c r="AO79" s="267"/>
      <c r="AP79" s="273"/>
      <c r="AQ79" s="297"/>
      <c r="AR79" s="298"/>
      <c r="AS79" s="310"/>
      <c r="AT79" s="310"/>
      <c r="AU79" s="311"/>
      <c r="AV79" s="236">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36">
        <v>1</v>
      </c>
      <c r="AH80" s="229" t="s">
        <v>25</v>
      </c>
      <c r="AI80" s="267"/>
      <c r="AJ80" s="267"/>
      <c r="AK80" s="273"/>
      <c r="AL80" s="236">
        <v>1</v>
      </c>
      <c r="AM80" s="229" t="s">
        <v>25</v>
      </c>
      <c r="AN80" s="267"/>
      <c r="AO80" s="267"/>
      <c r="AP80" s="273"/>
      <c r="AQ80" s="297"/>
      <c r="AR80" s="298"/>
      <c r="AS80" s="310"/>
      <c r="AT80" s="310"/>
      <c r="AU80" s="311"/>
      <c r="AV80" s="236">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237">
        <v>0.8</v>
      </c>
      <c r="AH81" s="229" t="s">
        <v>25</v>
      </c>
      <c r="AI81" s="267"/>
      <c r="AJ81" s="267"/>
      <c r="AK81" s="273"/>
      <c r="AL81" s="237">
        <v>0.8</v>
      </c>
      <c r="AM81" s="229" t="s">
        <v>25</v>
      </c>
      <c r="AN81" s="267"/>
      <c r="AO81" s="267"/>
      <c r="AP81" s="273"/>
      <c r="AQ81" s="312"/>
      <c r="AR81" s="298"/>
      <c r="AS81" s="310"/>
      <c r="AT81" s="310"/>
      <c r="AU81" s="311"/>
      <c r="AV81" s="237">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36">
        <v>1</v>
      </c>
      <c r="AH82" s="229" t="s">
        <v>25</v>
      </c>
      <c r="AI82" s="267"/>
      <c r="AJ82" s="267"/>
      <c r="AK82" s="273"/>
      <c r="AL82" s="236">
        <v>1</v>
      </c>
      <c r="AM82" s="229" t="s">
        <v>25</v>
      </c>
      <c r="AN82" s="267"/>
      <c r="AO82" s="267"/>
      <c r="AP82" s="273"/>
      <c r="AQ82" s="297"/>
      <c r="AR82" s="298"/>
      <c r="AS82" s="310"/>
      <c r="AT82" s="310"/>
      <c r="AU82" s="311"/>
      <c r="AV82" s="236">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36">
        <v>1</v>
      </c>
      <c r="AH83" s="229" t="s">
        <v>25</v>
      </c>
      <c r="AI83" s="267"/>
      <c r="AJ83" s="267"/>
      <c r="AK83" s="273"/>
      <c r="AL83" s="236">
        <v>1</v>
      </c>
      <c r="AM83" s="229" t="s">
        <v>25</v>
      </c>
      <c r="AN83" s="267"/>
      <c r="AO83" s="267"/>
      <c r="AP83" s="273"/>
      <c r="AQ83" s="297"/>
      <c r="AR83" s="298"/>
      <c r="AS83" s="310"/>
      <c r="AT83" s="310"/>
      <c r="AU83" s="311"/>
      <c r="AV83" s="236">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237">
        <v>0.2</v>
      </c>
      <c r="AH84" s="229" t="s">
        <v>25</v>
      </c>
      <c r="AI84" s="267"/>
      <c r="AJ84" s="267"/>
      <c r="AK84" s="273"/>
      <c r="AL84" s="237">
        <v>0.2</v>
      </c>
      <c r="AM84" s="229" t="s">
        <v>25</v>
      </c>
      <c r="AN84" s="267"/>
      <c r="AO84" s="267"/>
      <c r="AP84" s="273"/>
      <c r="AQ84" s="312"/>
      <c r="AR84" s="298"/>
      <c r="AS84" s="310"/>
      <c r="AT84" s="310"/>
      <c r="AU84" s="311"/>
      <c r="AV84" s="237">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36">
        <v>5</v>
      </c>
      <c r="AH85" s="229" t="s">
        <v>25</v>
      </c>
      <c r="AI85" s="267"/>
      <c r="AJ85" s="267"/>
      <c r="AK85" s="273"/>
      <c r="AL85" s="236">
        <v>5</v>
      </c>
      <c r="AM85" s="229" t="s">
        <v>25</v>
      </c>
      <c r="AN85" s="267"/>
      <c r="AO85" s="267"/>
      <c r="AP85" s="273"/>
      <c r="AQ85" s="297"/>
      <c r="AR85" s="298"/>
      <c r="AS85" s="310"/>
      <c r="AT85" s="310"/>
      <c r="AU85" s="311"/>
      <c r="AV85" s="236">
        <v>5</v>
      </c>
      <c r="AW85" s="229" t="s">
        <v>25</v>
      </c>
      <c r="AX85" s="267"/>
      <c r="AY85" s="267"/>
      <c r="AZ85" s="273"/>
      <c r="BB85" s="123" t="s">
        <v>106</v>
      </c>
      <c r="BD85" s="214"/>
    </row>
    <row r="86" spans="1:5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36">
        <v>1</v>
      </c>
      <c r="AH86" s="229" t="s">
        <v>25</v>
      </c>
      <c r="AI86" s="267"/>
      <c r="AJ86" s="267"/>
      <c r="AK86" s="273"/>
      <c r="AL86" s="236">
        <v>1</v>
      </c>
      <c r="AM86" s="229" t="s">
        <v>25</v>
      </c>
      <c r="AN86" s="267"/>
      <c r="AO86" s="267"/>
      <c r="AP86" s="273"/>
      <c r="AQ86" s="297"/>
      <c r="AR86" s="298"/>
      <c r="AS86" s="310"/>
      <c r="AT86" s="310"/>
      <c r="AU86" s="311"/>
      <c r="AV86" s="236">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36">
        <v>1</v>
      </c>
      <c r="AH87" s="229" t="s">
        <v>25</v>
      </c>
      <c r="AI87" s="267"/>
      <c r="AJ87" s="267"/>
      <c r="AK87" s="273"/>
      <c r="AL87" s="236">
        <v>1</v>
      </c>
      <c r="AM87" s="229" t="s">
        <v>25</v>
      </c>
      <c r="AN87" s="267"/>
      <c r="AO87" s="267"/>
      <c r="AP87" s="273"/>
      <c r="AQ87" s="297"/>
      <c r="AR87" s="298"/>
      <c r="AS87" s="310"/>
      <c r="AT87" s="310"/>
      <c r="AU87" s="311"/>
      <c r="AV87" s="236">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36">
        <v>5</v>
      </c>
      <c r="AH88" s="229" t="s">
        <v>25</v>
      </c>
      <c r="AI88" s="267"/>
      <c r="AJ88" s="267"/>
      <c r="AK88" s="273"/>
      <c r="AL88" s="236">
        <v>5</v>
      </c>
      <c r="AM88" s="229" t="s">
        <v>25</v>
      </c>
      <c r="AN88" s="267"/>
      <c r="AO88" s="267"/>
      <c r="AP88" s="273"/>
      <c r="AQ88" s="297"/>
      <c r="AR88" s="298"/>
      <c r="AS88" s="310"/>
      <c r="AT88" s="310"/>
      <c r="AU88" s="311"/>
      <c r="AV88" s="236">
        <v>5</v>
      </c>
      <c r="AW88" s="229" t="s">
        <v>25</v>
      </c>
      <c r="AX88" s="267"/>
      <c r="AY88" s="267"/>
      <c r="AZ88" s="273"/>
      <c r="BB88" s="111" t="s">
        <v>109</v>
      </c>
      <c r="BD88" s="214"/>
    </row>
    <row r="89" spans="1:56" ht="15.75" thickBot="1" x14ac:dyDescent="0.3">
      <c r="A89" s="361" t="s">
        <v>110</v>
      </c>
      <c r="B89" s="275" t="s">
        <v>24</v>
      </c>
      <c r="C89" s="263"/>
      <c r="D89" s="263"/>
      <c r="E89" s="323">
        <v>0.2</v>
      </c>
      <c r="F89" s="281">
        <v>2</v>
      </c>
      <c r="G89" s="282">
        <v>0.02</v>
      </c>
      <c r="H89" s="283">
        <v>0.01</v>
      </c>
      <c r="I89" s="263" t="s">
        <v>25</v>
      </c>
      <c r="J89" s="275"/>
      <c r="K89" s="275"/>
      <c r="L89" s="276"/>
      <c r="M89" s="283">
        <v>0.01</v>
      </c>
      <c r="N89" s="263" t="s">
        <v>25</v>
      </c>
      <c r="O89" s="275"/>
      <c r="P89" s="275"/>
      <c r="Q89" s="276"/>
      <c r="R89" s="360">
        <v>0.31</v>
      </c>
      <c r="S89" s="263"/>
      <c r="T89" s="275"/>
      <c r="U89" s="275"/>
      <c r="V89" s="276"/>
      <c r="W89" s="283">
        <v>0.01</v>
      </c>
      <c r="X89" s="263" t="s">
        <v>25</v>
      </c>
      <c r="Y89" s="275"/>
      <c r="Z89" s="275"/>
      <c r="AA89" s="276"/>
      <c r="AB89" s="360">
        <v>3.41</v>
      </c>
      <c r="AC89" s="263"/>
      <c r="AD89" s="275"/>
      <c r="AE89" s="275"/>
      <c r="AF89" s="276"/>
      <c r="AG89" s="360">
        <v>0.1</v>
      </c>
      <c r="AH89" s="263"/>
      <c r="AI89" s="275"/>
      <c r="AJ89" s="275"/>
      <c r="AK89" s="276"/>
      <c r="AL89" s="283">
        <v>0.01</v>
      </c>
      <c r="AM89" s="263" t="s">
        <v>25</v>
      </c>
      <c r="AN89" s="275"/>
      <c r="AO89" s="275"/>
      <c r="AP89" s="276"/>
      <c r="AQ89" s="315"/>
      <c r="AR89" s="303"/>
      <c r="AS89" s="316"/>
      <c r="AT89" s="316"/>
      <c r="AU89" s="317"/>
      <c r="AV89" s="283">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266"/>
      <c r="AC1048557" s="266"/>
      <c r="BA1048557"/>
      <c r="BB1048557"/>
      <c r="BC1048557"/>
      <c r="BD1048557"/>
      <c r="BE1048557"/>
      <c r="BF1048557"/>
      <c r="BG1048557"/>
      <c r="BH1048557"/>
      <c r="BI1048557"/>
      <c r="BJ1048557"/>
      <c r="BK1048557"/>
      <c r="BL1048557"/>
      <c r="BM1048557"/>
      <c r="BN1048557"/>
    </row>
  </sheetData>
  <mergeCells count="27">
    <mergeCell ref="AQ25:AU25"/>
    <mergeCell ref="A42:AZ42"/>
    <mergeCell ref="AQ43:AU43"/>
    <mergeCell ref="A47:AZ47"/>
    <mergeCell ref="AQ48:AU48"/>
    <mergeCell ref="A24:AZ24"/>
    <mergeCell ref="H5:L5"/>
    <mergeCell ref="M5:Q5"/>
    <mergeCell ref="R5:V5"/>
    <mergeCell ref="W5:AA5"/>
    <mergeCell ref="AB5:AF5"/>
    <mergeCell ref="AG5:AK5"/>
    <mergeCell ref="AL5:AP5"/>
    <mergeCell ref="AQ5:AU5"/>
    <mergeCell ref="AV5:AZ5"/>
    <mergeCell ref="A7:AZ7"/>
    <mergeCell ref="AQ8:AU8"/>
    <mergeCell ref="A1:AZ1"/>
    <mergeCell ref="A2:AZ2"/>
    <mergeCell ref="B4:B6"/>
    <mergeCell ref="C4:C6"/>
    <mergeCell ref="D4:D6"/>
    <mergeCell ref="E4:E6"/>
    <mergeCell ref="F4:F6"/>
    <mergeCell ref="G4:G6"/>
    <mergeCell ref="H4:AP4"/>
    <mergeCell ref="AQ4:AZ4"/>
  </mergeCells>
  <conditionalFormatting sqref="AL18 AG18 AB18 M18">
    <cfRule type="cellIs" dxfId="13580" priority="565" operator="lessThan">
      <formula>$BC$18</formula>
    </cfRule>
    <cfRule type="cellIs" dxfId="13579" priority="566" operator="greaterThan">
      <formula>$BD$18</formula>
    </cfRule>
    <cfRule type="cellIs" dxfId="13578" priority="567" operator="lessThan">
      <formula>$BA$18</formula>
    </cfRule>
    <cfRule type="cellIs" dxfId="13577" priority="568" operator="greaterThan">
      <formula>$BB$18</formula>
    </cfRule>
  </conditionalFormatting>
  <conditionalFormatting sqref="AV10 AL10 AG10 AB10 M10">
    <cfRule type="cellIs" dxfId="13576" priority="564" operator="greaterThan">
      <formula>$E$10</formula>
    </cfRule>
  </conditionalFormatting>
  <conditionalFormatting sqref="AV11 AL11 AG11 AB11 M11">
    <cfRule type="cellIs" dxfId="13575" priority="563" operator="greaterThan">
      <formula>$E$11</formula>
    </cfRule>
  </conditionalFormatting>
  <conditionalFormatting sqref="AV12 AL12 AG12 AB12 M12">
    <cfRule type="cellIs" dxfId="13574" priority="562" operator="greaterThan">
      <formula>$E$12</formula>
    </cfRule>
  </conditionalFormatting>
  <conditionalFormatting sqref="AV13 AL13 AG13 AB13 M13">
    <cfRule type="cellIs" dxfId="13573" priority="560" operator="greaterThan">
      <formula>$E$13</formula>
    </cfRule>
    <cfRule type="cellIs" dxfId="13572" priority="561" operator="greaterThan">
      <formula>$G$13</formula>
    </cfRule>
  </conditionalFormatting>
  <conditionalFormatting sqref="AV14 AL14 AG14 AB14 M14">
    <cfRule type="cellIs" dxfId="13571" priority="558" operator="greaterThan">
      <formula>$E$14</formula>
    </cfRule>
    <cfRule type="cellIs" dxfId="13570" priority="559" operator="greaterThan">
      <formula>$G$14</formula>
    </cfRule>
  </conditionalFormatting>
  <conditionalFormatting sqref="AV15 AL15 AG15 AB15 M15">
    <cfRule type="cellIs" dxfId="13569" priority="557" operator="greaterThan">
      <formula>$E$15</formula>
    </cfRule>
  </conditionalFormatting>
  <conditionalFormatting sqref="AV16 AL16 AG16 AB16 M16">
    <cfRule type="cellIs" dxfId="13568" priority="556" operator="greaterThan">
      <formula>$E$16</formula>
    </cfRule>
  </conditionalFormatting>
  <conditionalFormatting sqref="AV16 AL16 AG16 AB16 M16">
    <cfRule type="cellIs" dxfId="13567" priority="555" operator="greaterThan">
      <formula>$G$16</formula>
    </cfRule>
  </conditionalFormatting>
  <conditionalFormatting sqref="AV17 AL17 AG17 AB17 M17">
    <cfRule type="cellIs" dxfId="13566" priority="553" operator="greaterThan">
      <formula>$E$17</formula>
    </cfRule>
  </conditionalFormatting>
  <conditionalFormatting sqref="AV17 AL17 AG17 AB17 M17">
    <cfRule type="cellIs" dxfId="13565" priority="554" operator="greaterThan">
      <formula>$G$17</formula>
    </cfRule>
  </conditionalFormatting>
  <conditionalFormatting sqref="AV19 AL19 AG19 AB19 M19">
    <cfRule type="cellIs" dxfId="13564" priority="552" operator="greaterThan">
      <formula>$E$19</formula>
    </cfRule>
  </conditionalFormatting>
  <conditionalFormatting sqref="AV20 AL20 AG20 AB20 M20">
    <cfRule type="cellIs" dxfId="13563" priority="550" operator="greaterThan">
      <formula>$E$20</formula>
    </cfRule>
    <cfRule type="cellIs" dxfId="13562" priority="551" operator="greaterThan">
      <formula>$G$20</formula>
    </cfRule>
  </conditionalFormatting>
  <conditionalFormatting sqref="AV21 AL21 AG21 AB21 M21">
    <cfRule type="cellIs" dxfId="13561" priority="548" operator="greaterThan">
      <formula>$E$21</formula>
    </cfRule>
    <cfRule type="cellIs" dxfId="13560" priority="549" operator="greaterThan">
      <formula>$G$21</formula>
    </cfRule>
  </conditionalFormatting>
  <conditionalFormatting sqref="AV22 AL22 AG22 AB22 M22">
    <cfRule type="cellIs" dxfId="13559" priority="546" operator="greaterThan">
      <formula>$E$22</formula>
    </cfRule>
    <cfRule type="cellIs" dxfId="13558" priority="547" operator="greaterThan">
      <formula>$G$22</formula>
    </cfRule>
  </conditionalFormatting>
  <conditionalFormatting sqref="AV23 AL23 AG23 AB23 M23">
    <cfRule type="cellIs" dxfId="13557" priority="545" operator="greaterThan">
      <formula>$E$23</formula>
    </cfRule>
  </conditionalFormatting>
  <conditionalFormatting sqref="AV8 AL8 AG8 AB8 M8">
    <cfRule type="cellIs" dxfId="13556" priority="544" operator="greaterThan">
      <formula>$E$8</formula>
    </cfRule>
  </conditionalFormatting>
  <conditionalFormatting sqref="AV9 AL9 AG9 AB9 M9">
    <cfRule type="cellIs" dxfId="13555" priority="543" operator="greaterThan">
      <formula>$E$9</formula>
    </cfRule>
  </conditionalFormatting>
  <conditionalFormatting sqref="AV18">
    <cfRule type="cellIs" dxfId="13554" priority="539" operator="lessThan">
      <formula>$BC$18</formula>
    </cfRule>
    <cfRule type="cellIs" dxfId="13553" priority="540" operator="greaterThan">
      <formula>$BD$18</formula>
    </cfRule>
    <cfRule type="cellIs" dxfId="13552" priority="541" operator="lessThan">
      <formula>$BA$18</formula>
    </cfRule>
    <cfRule type="cellIs" dxfId="13551" priority="542" operator="greaterThan">
      <formula>$BB$18</formula>
    </cfRule>
  </conditionalFormatting>
  <conditionalFormatting sqref="M26">
    <cfRule type="cellIs" dxfId="13550" priority="537" operator="greaterThan">
      <formula>$E$26</formula>
    </cfRule>
    <cfRule type="cellIs" dxfId="13549" priority="538" operator="greaterThan">
      <formula>$G$26</formula>
    </cfRule>
  </conditionalFormatting>
  <conditionalFormatting sqref="M25">
    <cfRule type="cellIs" dxfId="13548" priority="535" operator="greaterThan">
      <formula>$E$25</formula>
    </cfRule>
    <cfRule type="cellIs" dxfId="13547" priority="536" operator="greaterThan">
      <formula>$G$25</formula>
    </cfRule>
  </conditionalFormatting>
  <conditionalFormatting sqref="M27">
    <cfRule type="cellIs" dxfId="13546" priority="533" operator="greaterThan">
      <formula>$E$27</formula>
    </cfRule>
    <cfRule type="cellIs" dxfId="13545" priority="534" operator="greaterThan">
      <formula>$G$27</formula>
    </cfRule>
  </conditionalFormatting>
  <conditionalFormatting sqref="M28">
    <cfRule type="cellIs" dxfId="13544" priority="531" operator="greaterThan">
      <formula>$E$28</formula>
    </cfRule>
    <cfRule type="cellIs" dxfId="13543" priority="532" operator="greaterThan">
      <formula>$G$28</formula>
    </cfRule>
  </conditionalFormatting>
  <conditionalFormatting sqref="M29">
    <cfRule type="cellIs" dxfId="13542" priority="506" operator="greaterThan">
      <formula>$E$29</formula>
    </cfRule>
  </conditionalFormatting>
  <conditionalFormatting sqref="M30">
    <cfRule type="cellIs" dxfId="13541" priority="528" operator="greaterThan">
      <formula>$E$30</formula>
    </cfRule>
    <cfRule type="cellIs" dxfId="13540" priority="529" operator="greaterThan">
      <formula>$G$30</formula>
    </cfRule>
  </conditionalFormatting>
  <conditionalFormatting sqref="M31">
    <cfRule type="cellIs" dxfId="13539" priority="527" operator="greaterThan">
      <formula>$E$31</formula>
    </cfRule>
  </conditionalFormatting>
  <conditionalFormatting sqref="M32">
    <cfRule type="cellIs" dxfId="13538" priority="525" operator="greaterThan">
      <formula>$E$32</formula>
    </cfRule>
    <cfRule type="cellIs" dxfId="13537" priority="526" operator="greaterThan">
      <formula>$G$32</formula>
    </cfRule>
  </conditionalFormatting>
  <conditionalFormatting sqref="M33">
    <cfRule type="cellIs" dxfId="13536" priority="523" operator="greaterThan">
      <formula>$E$33</formula>
    </cfRule>
    <cfRule type="cellIs" dxfId="13535" priority="524" operator="greaterThan">
      <formula>$G$33</formula>
    </cfRule>
  </conditionalFormatting>
  <conditionalFormatting sqref="M34">
    <cfRule type="cellIs" dxfId="13534" priority="520" operator="greaterThan">
      <formula>$E$34</formula>
    </cfRule>
    <cfRule type="cellIs" dxfId="13533" priority="521" operator="greaterThan">
      <formula>$G$34</formula>
    </cfRule>
    <cfRule type="cellIs" dxfId="13532" priority="522" operator="greaterThan">
      <formula>$F$34</formula>
    </cfRule>
  </conditionalFormatting>
  <conditionalFormatting sqref="M35">
    <cfRule type="cellIs" dxfId="13531" priority="518" operator="greaterThan">
      <formula>$E$35</formula>
    </cfRule>
    <cfRule type="cellIs" dxfId="13530" priority="519" operator="greaterThan">
      <formula>$G$35</formula>
    </cfRule>
  </conditionalFormatting>
  <conditionalFormatting sqref="M36">
    <cfRule type="cellIs" dxfId="13529" priority="516" operator="greaterThan">
      <formula>$E$36</formula>
    </cfRule>
    <cfRule type="cellIs" dxfId="13528" priority="517" operator="greaterThan">
      <formula>$G$36</formula>
    </cfRule>
  </conditionalFormatting>
  <conditionalFormatting sqref="M37">
    <cfRule type="cellIs" dxfId="13527" priority="515" operator="greaterThan">
      <formula>$E$37</formula>
    </cfRule>
  </conditionalFormatting>
  <conditionalFormatting sqref="M38">
    <cfRule type="cellIs" dxfId="13526" priority="513" operator="greaterThan">
      <formula>$E$38</formula>
    </cfRule>
    <cfRule type="cellIs" dxfId="13525" priority="514" operator="greaterThan">
      <formula>$G$38</formula>
    </cfRule>
  </conditionalFormatting>
  <conditionalFormatting sqref="M39">
    <cfRule type="cellIs" dxfId="13524" priority="511" operator="greaterThan">
      <formula>$E$39</formula>
    </cfRule>
    <cfRule type="cellIs" dxfId="13523" priority="512" operator="greaterThan">
      <formula>$G$39</formula>
    </cfRule>
  </conditionalFormatting>
  <conditionalFormatting sqref="M40">
    <cfRule type="cellIs" dxfId="13522" priority="509" operator="greaterThan">
      <formula>$E$40</formula>
    </cfRule>
    <cfRule type="cellIs" dxfId="13521" priority="510" operator="greaterThan">
      <formula>$G$40</formula>
    </cfRule>
  </conditionalFormatting>
  <conditionalFormatting sqref="M41">
    <cfRule type="cellIs" dxfId="13520" priority="507" operator="greaterThan">
      <formula>$E$41</formula>
    </cfRule>
    <cfRule type="cellIs" dxfId="13519" priority="508" operator="greaterThan">
      <formula>$G$41</formula>
    </cfRule>
  </conditionalFormatting>
  <conditionalFormatting sqref="M29">
    <cfRule type="cellIs" dxfId="13518" priority="530" operator="greaterThan">
      <formula>$G$29</formula>
    </cfRule>
  </conditionalFormatting>
  <conditionalFormatting sqref="M37">
    <cfRule type="cellIs" dxfId="13517" priority="505" operator="greaterThan">
      <formula>$G$37</formula>
    </cfRule>
  </conditionalFormatting>
  <conditionalFormatting sqref="AV26 AL26 AG26 AB26">
    <cfRule type="cellIs" dxfId="13516" priority="503" operator="greaterThan">
      <formula>$E$26</formula>
    </cfRule>
    <cfRule type="cellIs" dxfId="13515" priority="504" operator="greaterThan">
      <formula>$G$26</formula>
    </cfRule>
  </conditionalFormatting>
  <conditionalFormatting sqref="AV25 AL25 AG25 AB25">
    <cfRule type="cellIs" dxfId="13514" priority="501" operator="greaterThan">
      <formula>$E$25</formula>
    </cfRule>
    <cfRule type="cellIs" dxfId="13513" priority="502" operator="greaterThan">
      <formula>$G$25</formula>
    </cfRule>
  </conditionalFormatting>
  <conditionalFormatting sqref="AV27 AL27 AG27 AB27">
    <cfRule type="cellIs" dxfId="13512" priority="499" operator="greaterThan">
      <formula>$E$27</formula>
    </cfRule>
    <cfRule type="cellIs" dxfId="13511" priority="500" operator="greaterThan">
      <formula>$G$27</formula>
    </cfRule>
  </conditionalFormatting>
  <conditionalFormatting sqref="AV28 AL28 AG28 AB28">
    <cfRule type="cellIs" dxfId="13510" priority="497" operator="greaterThan">
      <formula>$E$28</formula>
    </cfRule>
    <cfRule type="cellIs" dxfId="13509" priority="498" operator="greaterThan">
      <formula>$G$28</formula>
    </cfRule>
  </conditionalFormatting>
  <conditionalFormatting sqref="AG29 AB29 AL29 AV29">
    <cfRule type="cellIs" dxfId="13508" priority="472" operator="greaterThan">
      <formula>$E$29</formula>
    </cfRule>
  </conditionalFormatting>
  <conditionalFormatting sqref="AV30 AL30 AG30 AB30">
    <cfRule type="cellIs" dxfId="13507" priority="494" operator="greaterThan">
      <formula>$E$30</formula>
    </cfRule>
    <cfRule type="cellIs" dxfId="13506" priority="495" operator="greaterThan">
      <formula>$G$30</formula>
    </cfRule>
  </conditionalFormatting>
  <conditionalFormatting sqref="AV31 AL31 AG31 AB31">
    <cfRule type="cellIs" dxfId="13505" priority="493" operator="greaterThan">
      <formula>$E$31</formula>
    </cfRule>
  </conditionalFormatting>
  <conditionalFormatting sqref="AV32 AL32 AG32 AB32">
    <cfRule type="cellIs" dxfId="13504" priority="491" operator="greaterThan">
      <formula>$E$32</formula>
    </cfRule>
    <cfRule type="cellIs" dxfId="13503" priority="492" operator="greaterThan">
      <formula>$G$32</formula>
    </cfRule>
  </conditionalFormatting>
  <conditionalFormatting sqref="AV33 AL33 AG33 AB33">
    <cfRule type="cellIs" dxfId="13502" priority="489" operator="greaterThan">
      <formula>$E$33</formula>
    </cfRule>
    <cfRule type="cellIs" dxfId="13501" priority="490" operator="greaterThan">
      <formula>$G$33</formula>
    </cfRule>
  </conditionalFormatting>
  <conditionalFormatting sqref="AV34 AL34 AG34 AB34">
    <cfRule type="cellIs" dxfId="13500" priority="486" operator="greaterThan">
      <formula>$E$34</formula>
    </cfRule>
    <cfRule type="cellIs" dxfId="13499" priority="487" operator="greaterThan">
      <formula>$G$34</formula>
    </cfRule>
    <cfRule type="cellIs" dxfId="13498" priority="488" operator="greaterThan">
      <formula>$F$34</formula>
    </cfRule>
  </conditionalFormatting>
  <conditionalFormatting sqref="AV35 AL35 AG35 AB35">
    <cfRule type="cellIs" dxfId="13497" priority="484" operator="greaterThan">
      <formula>$E$35</formula>
    </cfRule>
    <cfRule type="cellIs" dxfId="13496" priority="485" operator="greaterThan">
      <formula>$G$35</formula>
    </cfRule>
  </conditionalFormatting>
  <conditionalFormatting sqref="AV36 AL36 AG36 AB36">
    <cfRule type="cellIs" dxfId="13495" priority="482" operator="greaterThan">
      <formula>$E$36</formula>
    </cfRule>
    <cfRule type="cellIs" dxfId="13494" priority="483" operator="greaterThan">
      <formula>$G$36</formula>
    </cfRule>
  </conditionalFormatting>
  <conditionalFormatting sqref="AV37 AL37 AG37 AB37">
    <cfRule type="cellIs" dxfId="13493" priority="481" operator="greaterThan">
      <formula>$E$37</formula>
    </cfRule>
  </conditionalFormatting>
  <conditionalFormatting sqref="AV38 AL38 AG38 AB38">
    <cfRule type="cellIs" dxfId="13492" priority="479" operator="greaterThan">
      <formula>$E$38</formula>
    </cfRule>
    <cfRule type="cellIs" dxfId="13491" priority="480" operator="greaterThan">
      <formula>$G$38</formula>
    </cfRule>
  </conditionalFormatting>
  <conditionalFormatting sqref="AV39 AL39 AG39 AB39">
    <cfRule type="cellIs" dxfId="13490" priority="477" operator="greaterThan">
      <formula>$E$39</formula>
    </cfRule>
    <cfRule type="cellIs" dxfId="13489" priority="478" operator="greaterThan">
      <formula>$G$39</formula>
    </cfRule>
  </conditionalFormatting>
  <conditionalFormatting sqref="AV40 AL40 AG40 AB40">
    <cfRule type="cellIs" dxfId="13488" priority="475" operator="greaterThan">
      <formula>$E$40</formula>
    </cfRule>
    <cfRule type="cellIs" dxfId="13487" priority="476" operator="greaterThan">
      <formula>$G$40</formula>
    </cfRule>
  </conditionalFormatting>
  <conditionalFormatting sqref="AV41 AL41 AG41 AB41">
    <cfRule type="cellIs" dxfId="13486" priority="473" operator="greaterThan">
      <formula>$E$41</formula>
    </cfRule>
    <cfRule type="cellIs" dxfId="13485" priority="474" operator="greaterThan">
      <formula>$G$41</formula>
    </cfRule>
  </conditionalFormatting>
  <conditionalFormatting sqref="AG29 AB29 AL29 AV29">
    <cfRule type="cellIs" dxfId="13484" priority="496" operator="greaterThan">
      <formula>$G$29</formula>
    </cfRule>
  </conditionalFormatting>
  <conditionalFormatting sqref="AV37 AL37 AG37 AB37">
    <cfRule type="cellIs" dxfId="13483" priority="471" operator="greaterThan">
      <formula>$G$37</formula>
    </cfRule>
  </conditionalFormatting>
  <conditionalFormatting sqref="H18">
    <cfRule type="cellIs" dxfId="13482" priority="467" operator="lessThan">
      <formula>$BC$18</formula>
    </cfRule>
    <cfRule type="cellIs" dxfId="13481" priority="468" operator="greaterThan">
      <formula>$BD$18</formula>
    </cfRule>
    <cfRule type="cellIs" dxfId="13480" priority="469" operator="lessThan">
      <formula>$BA$18</formula>
    </cfRule>
    <cfRule type="cellIs" dxfId="13479" priority="470" operator="greaterThan">
      <formula>$BB$18</formula>
    </cfRule>
  </conditionalFormatting>
  <conditionalFormatting sqref="H10">
    <cfRule type="cellIs" dxfId="13478" priority="466" operator="greaterThan">
      <formula>$E$10</formula>
    </cfRule>
  </conditionalFormatting>
  <conditionalFormatting sqref="H11">
    <cfRule type="cellIs" dxfId="13477" priority="465" operator="greaterThan">
      <formula>$E$11</formula>
    </cfRule>
  </conditionalFormatting>
  <conditionalFormatting sqref="H12">
    <cfRule type="cellIs" dxfId="13476" priority="464" operator="greaterThan">
      <formula>$E$12</formula>
    </cfRule>
  </conditionalFormatting>
  <conditionalFormatting sqref="H13">
    <cfRule type="cellIs" dxfId="13475" priority="462" operator="greaterThan">
      <formula>$E$13</formula>
    </cfRule>
    <cfRule type="cellIs" dxfId="13474" priority="463" operator="greaterThan">
      <formula>$G$13</formula>
    </cfRule>
  </conditionalFormatting>
  <conditionalFormatting sqref="H14">
    <cfRule type="cellIs" dxfId="13473" priority="460" operator="greaterThan">
      <formula>$E$14</formula>
    </cfRule>
    <cfRule type="cellIs" dxfId="13472" priority="461" operator="greaterThan">
      <formula>$G$14</formula>
    </cfRule>
  </conditionalFormatting>
  <conditionalFormatting sqref="H15">
    <cfRule type="cellIs" dxfId="13471" priority="459" operator="greaterThan">
      <formula>$E$15</formula>
    </cfRule>
  </conditionalFormatting>
  <conditionalFormatting sqref="H16">
    <cfRule type="cellIs" dxfId="13470" priority="458" operator="greaterThan">
      <formula>$E$16</formula>
    </cfRule>
  </conditionalFormatting>
  <conditionalFormatting sqref="H16">
    <cfRule type="cellIs" dxfId="13469" priority="457" operator="greaterThan">
      <formula>$G$16</formula>
    </cfRule>
  </conditionalFormatting>
  <conditionalFormatting sqref="H17">
    <cfRule type="cellIs" dxfId="13468" priority="455" operator="greaterThan">
      <formula>$E$17</formula>
    </cfRule>
  </conditionalFormatting>
  <conditionalFormatting sqref="H17">
    <cfRule type="cellIs" dxfId="13467" priority="456" operator="greaterThan">
      <formula>$G$17</formula>
    </cfRule>
  </conditionalFormatting>
  <conditionalFormatting sqref="H19">
    <cfRule type="cellIs" dxfId="13466" priority="454" operator="greaterThan">
      <formula>$E$19</formula>
    </cfRule>
  </conditionalFormatting>
  <conditionalFormatting sqref="H20">
    <cfRule type="cellIs" dxfId="13465" priority="452" operator="greaterThan">
      <formula>$E$20</formula>
    </cfRule>
    <cfRule type="cellIs" dxfId="13464" priority="453" operator="greaterThan">
      <formula>$G$20</formula>
    </cfRule>
  </conditionalFormatting>
  <conditionalFormatting sqref="H21">
    <cfRule type="cellIs" dxfId="13463" priority="450" operator="greaterThan">
      <formula>$E$21</formula>
    </cfRule>
    <cfRule type="cellIs" dxfId="13462" priority="451" operator="greaterThan">
      <formula>$G$21</formula>
    </cfRule>
  </conditionalFormatting>
  <conditionalFormatting sqref="H22">
    <cfRule type="cellIs" dxfId="13461" priority="448" operator="greaterThan">
      <formula>$E$22</formula>
    </cfRule>
    <cfRule type="cellIs" dxfId="13460" priority="449" operator="greaterThan">
      <formula>$G$22</formula>
    </cfRule>
  </conditionalFormatting>
  <conditionalFormatting sqref="H23">
    <cfRule type="cellIs" dxfId="13459" priority="447" operator="greaterThan">
      <formula>$E$23</formula>
    </cfRule>
  </conditionalFormatting>
  <conditionalFormatting sqref="H8">
    <cfRule type="cellIs" dxfId="13458" priority="446" operator="greaterThan">
      <formula>$E$8</formula>
    </cfRule>
  </conditionalFormatting>
  <conditionalFormatting sqref="H9">
    <cfRule type="cellIs" dxfId="13457" priority="445" operator="greaterThan">
      <formula>$E$9</formula>
    </cfRule>
  </conditionalFormatting>
  <conditionalFormatting sqref="H26">
    <cfRule type="cellIs" dxfId="13456" priority="443" operator="greaterThan">
      <formula>$E$26</formula>
    </cfRule>
    <cfRule type="cellIs" dxfId="13455" priority="444" operator="greaterThan">
      <formula>$G$26</formula>
    </cfRule>
  </conditionalFormatting>
  <conditionalFormatting sqref="H25">
    <cfRule type="cellIs" dxfId="13454" priority="441" operator="greaterThan">
      <formula>$E$25</formula>
    </cfRule>
    <cfRule type="cellIs" dxfId="13453" priority="442" operator="greaterThan">
      <formula>$G$25</formula>
    </cfRule>
  </conditionalFormatting>
  <conditionalFormatting sqref="H27">
    <cfRule type="cellIs" dxfId="13452" priority="439" operator="greaterThan">
      <formula>$E$27</formula>
    </cfRule>
    <cfRule type="cellIs" dxfId="13451" priority="440" operator="greaterThan">
      <formula>$G$27</formula>
    </cfRule>
  </conditionalFormatting>
  <conditionalFormatting sqref="H28">
    <cfRule type="cellIs" dxfId="13450" priority="437" operator="greaterThan">
      <formula>$E$28</formula>
    </cfRule>
    <cfRule type="cellIs" dxfId="13449" priority="438" operator="greaterThan">
      <formula>$G$28</formula>
    </cfRule>
  </conditionalFormatting>
  <conditionalFormatting sqref="H29">
    <cfRule type="cellIs" dxfId="13448" priority="412" operator="greaterThan">
      <formula>$E$29</formula>
    </cfRule>
  </conditionalFormatting>
  <conditionalFormatting sqref="H30">
    <cfRule type="cellIs" dxfId="13447" priority="434" operator="greaterThan">
      <formula>$E$30</formula>
    </cfRule>
    <cfRule type="cellIs" dxfId="13446" priority="435" operator="greaterThan">
      <formula>$G$30</formula>
    </cfRule>
  </conditionalFormatting>
  <conditionalFormatting sqref="H31">
    <cfRule type="cellIs" dxfId="13445" priority="433" operator="greaterThan">
      <formula>$E$31</formula>
    </cfRule>
  </conditionalFormatting>
  <conditionalFormatting sqref="H32">
    <cfRule type="cellIs" dxfId="13444" priority="431" operator="greaterThan">
      <formula>$E$32</formula>
    </cfRule>
    <cfRule type="cellIs" dxfId="13443" priority="432" operator="greaterThan">
      <formula>$G$32</formula>
    </cfRule>
  </conditionalFormatting>
  <conditionalFormatting sqref="H33">
    <cfRule type="cellIs" dxfId="13442" priority="429" operator="greaterThan">
      <formula>$E$33</formula>
    </cfRule>
    <cfRule type="cellIs" dxfId="13441" priority="430" operator="greaterThan">
      <formula>$G$33</formula>
    </cfRule>
  </conditionalFormatting>
  <conditionalFormatting sqref="H34">
    <cfRule type="cellIs" dxfId="13440" priority="426" operator="greaterThan">
      <formula>$E$34</formula>
    </cfRule>
    <cfRule type="cellIs" dxfId="13439" priority="427" operator="greaterThan">
      <formula>$G$34</formula>
    </cfRule>
    <cfRule type="cellIs" dxfId="13438" priority="428" operator="greaterThan">
      <formula>$F$34</formula>
    </cfRule>
  </conditionalFormatting>
  <conditionalFormatting sqref="H35">
    <cfRule type="cellIs" dxfId="13437" priority="424" operator="greaterThan">
      <formula>$E$35</formula>
    </cfRule>
    <cfRule type="cellIs" dxfId="13436" priority="425" operator="greaterThan">
      <formula>$G$35</formula>
    </cfRule>
  </conditionalFormatting>
  <conditionalFormatting sqref="H36">
    <cfRule type="cellIs" dxfId="13435" priority="422" operator="greaterThan">
      <formula>$E$36</formula>
    </cfRule>
    <cfRule type="cellIs" dxfId="13434" priority="423" operator="greaterThan">
      <formula>$G$36</formula>
    </cfRule>
  </conditionalFormatting>
  <conditionalFormatting sqref="H37">
    <cfRule type="cellIs" dxfId="13433" priority="421" operator="greaterThan">
      <formula>$E$37</formula>
    </cfRule>
  </conditionalFormatting>
  <conditionalFormatting sqref="H38">
    <cfRule type="cellIs" dxfId="13432" priority="419" operator="greaterThan">
      <formula>$E$38</formula>
    </cfRule>
    <cfRule type="cellIs" dxfId="13431" priority="420" operator="greaterThan">
      <formula>$G$38</formula>
    </cfRule>
  </conditionalFormatting>
  <conditionalFormatting sqref="H39">
    <cfRule type="cellIs" dxfId="13430" priority="417" operator="greaterThan">
      <formula>$E$39</formula>
    </cfRule>
    <cfRule type="cellIs" dxfId="13429" priority="418" operator="greaterThan">
      <formula>$G$39</formula>
    </cfRule>
  </conditionalFormatting>
  <conditionalFormatting sqref="H40">
    <cfRule type="cellIs" dxfId="13428" priority="415" operator="greaterThan">
      <formula>$E$40</formula>
    </cfRule>
    <cfRule type="cellIs" dxfId="13427" priority="416" operator="greaterThan">
      <formula>$G$40</formula>
    </cfRule>
  </conditionalFormatting>
  <conditionalFormatting sqref="H41">
    <cfRule type="cellIs" dxfId="13426" priority="413" operator="greaterThan">
      <formula>$E$41</formula>
    </cfRule>
    <cfRule type="cellIs" dxfId="13425" priority="414" operator="greaterThan">
      <formula>$G$41</formula>
    </cfRule>
  </conditionalFormatting>
  <conditionalFormatting sqref="H29">
    <cfRule type="cellIs" dxfId="13424" priority="436" operator="greaterThan">
      <formula>$G$29</formula>
    </cfRule>
  </conditionalFormatting>
  <conditionalFormatting sqref="H37">
    <cfRule type="cellIs" dxfId="13423" priority="411" operator="greaterThan">
      <formula>$G$37</formula>
    </cfRule>
  </conditionalFormatting>
  <conditionalFormatting sqref="AV48">
    <cfRule type="cellIs" dxfId="13422" priority="380" operator="greaterThan">
      <formula>$F$48</formula>
    </cfRule>
  </conditionalFormatting>
  <conditionalFormatting sqref="AV72">
    <cfRule type="cellIs" dxfId="13421" priority="410" operator="greaterThan">
      <formula>$F$72</formula>
    </cfRule>
  </conditionalFormatting>
  <conditionalFormatting sqref="AV55">
    <cfRule type="cellIs" dxfId="13420" priority="409" operator="greaterThan">
      <formula>$G$55</formula>
    </cfRule>
  </conditionalFormatting>
  <conditionalFormatting sqref="AV60">
    <cfRule type="cellIs" dxfId="13419" priority="408" operator="greaterThan">
      <formula>$G$60</formula>
    </cfRule>
  </conditionalFormatting>
  <conditionalFormatting sqref="AV63">
    <cfRule type="cellIs" dxfId="13418" priority="407" operator="greaterThan">
      <formula>$G$63</formula>
    </cfRule>
  </conditionalFormatting>
  <conditionalFormatting sqref="AV66">
    <cfRule type="cellIs" dxfId="13417" priority="405" operator="greaterThan">
      <formula>$G$66</formula>
    </cfRule>
    <cfRule type="cellIs" dxfId="13416" priority="406" operator="greaterThan">
      <formula>$F$66</formula>
    </cfRule>
  </conditionalFormatting>
  <conditionalFormatting sqref="AV53">
    <cfRule type="cellIs" dxfId="13415" priority="404" operator="greaterThan">
      <formula>$F$53</formula>
    </cfRule>
  </conditionalFormatting>
  <conditionalFormatting sqref="AV52">
    <cfRule type="cellIs" dxfId="13414" priority="402" operator="greaterThan">
      <formula>$F$52</formula>
    </cfRule>
  </conditionalFormatting>
  <conditionalFormatting sqref="AV61">
    <cfRule type="cellIs" dxfId="13413" priority="399" operator="greaterThan">
      <formula>$F$61</formula>
    </cfRule>
  </conditionalFormatting>
  <conditionalFormatting sqref="AV62">
    <cfRule type="cellIs" dxfId="13412" priority="397" operator="greaterThan">
      <formula>$G$62</formula>
    </cfRule>
  </conditionalFormatting>
  <conditionalFormatting sqref="AV54">
    <cfRule type="cellIs" dxfId="13411" priority="400" operator="greaterThan">
      <formula>$G$54</formula>
    </cfRule>
    <cfRule type="cellIs" dxfId="13410" priority="401" operator="greaterThan">
      <formula>$F$54</formula>
    </cfRule>
  </conditionalFormatting>
  <conditionalFormatting sqref="AV61">
    <cfRule type="cellIs" dxfId="13409" priority="398" operator="greaterThan">
      <formula>$G$61</formula>
    </cfRule>
  </conditionalFormatting>
  <conditionalFormatting sqref="AV67">
    <cfRule type="cellIs" dxfId="13408" priority="396" operator="greaterThan">
      <formula>$F$67</formula>
    </cfRule>
  </conditionalFormatting>
  <conditionalFormatting sqref="AV68">
    <cfRule type="cellIs" dxfId="13407" priority="395" operator="greaterThan">
      <formula>$G$68</formula>
    </cfRule>
  </conditionalFormatting>
  <conditionalFormatting sqref="AV70">
    <cfRule type="cellIs" dxfId="13406" priority="394" operator="greaterThan">
      <formula>$G$70</formula>
    </cfRule>
  </conditionalFormatting>
  <conditionalFormatting sqref="AV73">
    <cfRule type="cellIs" dxfId="13405" priority="393" operator="greaterThan">
      <formula>$G$73</formula>
    </cfRule>
  </conditionalFormatting>
  <conditionalFormatting sqref="AV75">
    <cfRule type="cellIs" dxfId="13404" priority="392" operator="greaterThan">
      <formula>$F$75</formula>
    </cfRule>
  </conditionalFormatting>
  <conditionalFormatting sqref="AV76">
    <cfRule type="cellIs" dxfId="13403" priority="391" operator="greaterThan">
      <formula>$F$76</formula>
    </cfRule>
  </conditionalFormatting>
  <conditionalFormatting sqref="AV78">
    <cfRule type="cellIs" dxfId="13402" priority="390" operator="greaterThan">
      <formula>$G$78</formula>
    </cfRule>
  </conditionalFormatting>
  <conditionalFormatting sqref="AV80">
    <cfRule type="cellIs" dxfId="13401" priority="389" operator="greaterThan">
      <formula>$F$80</formula>
    </cfRule>
  </conditionalFormatting>
  <conditionalFormatting sqref="AV82">
    <cfRule type="cellIs" dxfId="13400" priority="388" operator="greaterThan">
      <formula>$F$82</formula>
    </cfRule>
  </conditionalFormatting>
  <conditionalFormatting sqref="AV81">
    <cfRule type="cellIs" dxfId="13399" priority="386" operator="greaterThan">
      <formula>$G$81</formula>
    </cfRule>
    <cfRule type="cellIs" dxfId="13398" priority="387" operator="greaterThan">
      <formula>$F$81</formula>
    </cfRule>
  </conditionalFormatting>
  <conditionalFormatting sqref="AV84">
    <cfRule type="cellIs" dxfId="13397" priority="385" operator="greaterThan">
      <formula>$G$84</formula>
    </cfRule>
  </conditionalFormatting>
  <conditionalFormatting sqref="AV86">
    <cfRule type="cellIs" dxfId="13396" priority="383" operator="greaterThan">
      <formula>$G$86</formula>
    </cfRule>
    <cfRule type="cellIs" dxfId="13395" priority="384" operator="greaterThan">
      <formula>$F$86</formula>
    </cfRule>
  </conditionalFormatting>
  <conditionalFormatting sqref="AV89">
    <cfRule type="cellIs" dxfId="13394" priority="381" operator="greaterThan">
      <formula>$G$89</formula>
    </cfRule>
    <cfRule type="cellIs" dxfId="13393" priority="382" operator="greaterThan">
      <formula>$F$89</formula>
    </cfRule>
  </conditionalFormatting>
  <conditionalFormatting sqref="AV53">
    <cfRule type="cellIs" dxfId="13392" priority="403" operator="greaterThan">
      <formula>$G$53</formula>
    </cfRule>
  </conditionalFormatting>
  <conditionalFormatting sqref="AQ27">
    <cfRule type="cellIs" dxfId="13391" priority="378" operator="greaterThan">
      <formula>$E$27</formula>
    </cfRule>
    <cfRule type="cellIs" dxfId="13390" priority="379" operator="greaterThan">
      <formula>$G$27</formula>
    </cfRule>
  </conditionalFormatting>
  <conditionalFormatting sqref="AQ28">
    <cfRule type="cellIs" dxfId="13389" priority="376" operator="greaterThan">
      <formula>$E$28</formula>
    </cfRule>
    <cfRule type="cellIs" dxfId="13388" priority="377" operator="greaterThan">
      <formula>$G$28</formula>
    </cfRule>
  </conditionalFormatting>
  <conditionalFormatting sqref="AQ30">
    <cfRule type="cellIs" dxfId="13387" priority="374" operator="greaterThan">
      <formula>$E$30</formula>
    </cfRule>
    <cfRule type="cellIs" dxfId="13386" priority="375" operator="greaterThan">
      <formula>$G$30</formula>
    </cfRule>
  </conditionalFormatting>
  <conditionalFormatting sqref="AQ31">
    <cfRule type="cellIs" dxfId="13385" priority="373" operator="greaterThan">
      <formula>$E$31</formula>
    </cfRule>
  </conditionalFormatting>
  <conditionalFormatting sqref="AQ32">
    <cfRule type="cellIs" dxfId="13384" priority="371" operator="greaterThan">
      <formula>$E$32</formula>
    </cfRule>
    <cfRule type="cellIs" dxfId="13383" priority="372" operator="greaterThan">
      <formula>$G$32</formula>
    </cfRule>
  </conditionalFormatting>
  <conditionalFormatting sqref="AQ33">
    <cfRule type="cellIs" dxfId="13382" priority="369" operator="greaterThan">
      <formula>$E$33</formula>
    </cfRule>
    <cfRule type="cellIs" dxfId="13381" priority="370" operator="greaterThan">
      <formula>$G$33</formula>
    </cfRule>
  </conditionalFormatting>
  <conditionalFormatting sqref="AQ34">
    <cfRule type="cellIs" dxfId="13380" priority="366" operator="greaterThan">
      <formula>$E$34</formula>
    </cfRule>
    <cfRule type="cellIs" dxfId="13379" priority="367" operator="greaterThan">
      <formula>$G$34</formula>
    </cfRule>
    <cfRule type="cellIs" dxfId="13378" priority="368" operator="greaterThan">
      <formula>$F$34</formula>
    </cfRule>
  </conditionalFormatting>
  <conditionalFormatting sqref="AQ35">
    <cfRule type="cellIs" dxfId="13377" priority="364" operator="greaterThan">
      <formula>$E$35</formula>
    </cfRule>
    <cfRule type="cellIs" dxfId="13376" priority="365" operator="greaterThan">
      <formula>$G$35</formula>
    </cfRule>
  </conditionalFormatting>
  <conditionalFormatting sqref="AQ36">
    <cfRule type="cellIs" dxfId="13375" priority="362" operator="greaterThan">
      <formula>$E$36</formula>
    </cfRule>
    <cfRule type="cellIs" dxfId="13374" priority="363" operator="greaterThan">
      <formula>$G$36</formula>
    </cfRule>
  </conditionalFormatting>
  <conditionalFormatting sqref="AQ37">
    <cfRule type="cellIs" dxfId="13373" priority="361" operator="greaterThan">
      <formula>$E$37</formula>
    </cfRule>
  </conditionalFormatting>
  <conditionalFormatting sqref="AQ38">
    <cfRule type="cellIs" dxfId="13372" priority="359" operator="greaterThan">
      <formula>$E$38</formula>
    </cfRule>
    <cfRule type="cellIs" dxfId="13371" priority="360" operator="greaterThan">
      <formula>$G$38</formula>
    </cfRule>
  </conditionalFormatting>
  <conditionalFormatting sqref="AQ39">
    <cfRule type="cellIs" dxfId="13370" priority="357" operator="greaterThan">
      <formula>$E$39</formula>
    </cfRule>
    <cfRule type="cellIs" dxfId="13369" priority="358" operator="greaterThan">
      <formula>$G$39</formula>
    </cfRule>
  </conditionalFormatting>
  <conditionalFormatting sqref="AQ40">
    <cfRule type="cellIs" dxfId="13368" priority="355" operator="greaterThan">
      <formula>$E$40</formula>
    </cfRule>
    <cfRule type="cellIs" dxfId="13367" priority="356" operator="greaterThan">
      <formula>$G$40</formula>
    </cfRule>
  </conditionalFormatting>
  <conditionalFormatting sqref="AQ41">
    <cfRule type="cellIs" dxfId="13366" priority="353" operator="greaterThan">
      <formula>$E$41</formula>
    </cfRule>
    <cfRule type="cellIs" dxfId="13365" priority="354" operator="greaterThan">
      <formula>$G$41</formula>
    </cfRule>
  </conditionalFormatting>
  <conditionalFormatting sqref="AQ37">
    <cfRule type="cellIs" dxfId="13364" priority="352" operator="greaterThan">
      <formula>$G$37</formula>
    </cfRule>
  </conditionalFormatting>
  <conditionalFormatting sqref="AQ72">
    <cfRule type="cellIs" dxfId="13363" priority="351" operator="greaterThan">
      <formula>$F$72</formula>
    </cfRule>
  </conditionalFormatting>
  <conditionalFormatting sqref="AQ55">
    <cfRule type="cellIs" dxfId="13362" priority="350" operator="greaterThan">
      <formula>$G$55</formula>
    </cfRule>
  </conditionalFormatting>
  <conditionalFormatting sqref="AQ60">
    <cfRule type="cellIs" dxfId="13361" priority="349" operator="greaterThan">
      <formula>$G$60</formula>
    </cfRule>
  </conditionalFormatting>
  <conditionalFormatting sqref="AQ63">
    <cfRule type="cellIs" dxfId="13360" priority="348" operator="greaterThan">
      <formula>$G$63</formula>
    </cfRule>
  </conditionalFormatting>
  <conditionalFormatting sqref="AQ66">
    <cfRule type="cellIs" dxfId="13359" priority="346" operator="greaterThan">
      <formula>$G$66</formula>
    </cfRule>
    <cfRule type="cellIs" dxfId="13358" priority="347" operator="greaterThan">
      <formula>$F$66</formula>
    </cfRule>
  </conditionalFormatting>
  <conditionalFormatting sqref="AQ53">
    <cfRule type="cellIs" dxfId="13357" priority="345" operator="greaterThan">
      <formula>$F$53</formula>
    </cfRule>
  </conditionalFormatting>
  <conditionalFormatting sqref="AQ52">
    <cfRule type="cellIs" dxfId="13356" priority="343" operator="greaterThan">
      <formula>$F$52</formula>
    </cfRule>
  </conditionalFormatting>
  <conditionalFormatting sqref="AQ61">
    <cfRule type="cellIs" dxfId="13355" priority="340" operator="greaterThan">
      <formula>$F$61</formula>
    </cfRule>
  </conditionalFormatting>
  <conditionalFormatting sqref="AQ62">
    <cfRule type="cellIs" dxfId="13354" priority="338" operator="greaterThan">
      <formula>$G$62</formula>
    </cfRule>
  </conditionalFormatting>
  <conditionalFormatting sqref="AQ54">
    <cfRule type="cellIs" dxfId="13353" priority="341" operator="greaterThan">
      <formula>$G$54</formula>
    </cfRule>
    <cfRule type="cellIs" dxfId="13352" priority="342" operator="greaterThan">
      <formula>$F$54</formula>
    </cfRule>
  </conditionalFormatting>
  <conditionalFormatting sqref="AQ61">
    <cfRule type="cellIs" dxfId="13351" priority="339" operator="greaterThan">
      <formula>$G$61</formula>
    </cfRule>
  </conditionalFormatting>
  <conditionalFormatting sqref="AQ67">
    <cfRule type="cellIs" dxfId="13350" priority="337" operator="greaterThan">
      <formula>$F$67</formula>
    </cfRule>
  </conditionalFormatting>
  <conditionalFormatting sqref="AQ68">
    <cfRule type="cellIs" dxfId="13349" priority="336" operator="greaterThan">
      <formula>$G$68</formula>
    </cfRule>
  </conditionalFormatting>
  <conditionalFormatting sqref="AQ70">
    <cfRule type="cellIs" dxfId="13348" priority="335" operator="greaterThan">
      <formula>$G$70</formula>
    </cfRule>
  </conditionalFormatting>
  <conditionalFormatting sqref="AQ73">
    <cfRule type="cellIs" dxfId="13347" priority="334" operator="greaterThan">
      <formula>$G$73</formula>
    </cfRule>
  </conditionalFormatting>
  <conditionalFormatting sqref="AQ75">
    <cfRule type="cellIs" dxfId="13346" priority="333" operator="greaterThan">
      <formula>$F$75</formula>
    </cfRule>
  </conditionalFormatting>
  <conditionalFormatting sqref="AQ76">
    <cfRule type="cellIs" dxfId="13345" priority="332" operator="greaterThan">
      <formula>$F$76</formula>
    </cfRule>
  </conditionalFormatting>
  <conditionalFormatting sqref="AQ78">
    <cfRule type="cellIs" dxfId="13344" priority="331" operator="greaterThan">
      <formula>$G$78</formula>
    </cfRule>
  </conditionalFormatting>
  <conditionalFormatting sqref="AQ80">
    <cfRule type="cellIs" dxfId="13343" priority="330" operator="greaterThan">
      <formula>$F$80</formula>
    </cfRule>
  </conditionalFormatting>
  <conditionalFormatting sqref="AQ82">
    <cfRule type="cellIs" dxfId="13342" priority="329" operator="greaterThan">
      <formula>$F$82</formula>
    </cfRule>
  </conditionalFormatting>
  <conditionalFormatting sqref="AQ81">
    <cfRule type="cellIs" dxfId="13341" priority="327" operator="greaterThan">
      <formula>$G$81</formula>
    </cfRule>
    <cfRule type="cellIs" dxfId="13340" priority="328" operator="greaterThan">
      <formula>$F$81</formula>
    </cfRule>
  </conditionalFormatting>
  <conditionalFormatting sqref="AQ84">
    <cfRule type="cellIs" dxfId="13339" priority="326" operator="greaterThan">
      <formula>$G$84</formula>
    </cfRule>
  </conditionalFormatting>
  <conditionalFormatting sqref="AQ86">
    <cfRule type="cellIs" dxfId="13338" priority="324" operator="greaterThan">
      <formula>$G$86</formula>
    </cfRule>
    <cfRule type="cellIs" dxfId="13337" priority="325" operator="greaterThan">
      <formula>$F$86</formula>
    </cfRule>
  </conditionalFormatting>
  <conditionalFormatting sqref="AQ89">
    <cfRule type="cellIs" dxfId="13336" priority="322" operator="greaterThan">
      <formula>$G$89</formula>
    </cfRule>
    <cfRule type="cellIs" dxfId="13335" priority="323" operator="greaterThan">
      <formula>$F$89</formula>
    </cfRule>
  </conditionalFormatting>
  <conditionalFormatting sqref="AQ53">
    <cfRule type="cellIs" dxfId="13334" priority="344" operator="greaterThan">
      <formula>$G$53</formula>
    </cfRule>
  </conditionalFormatting>
  <conditionalFormatting sqref="AB48">
    <cfRule type="cellIs" dxfId="13333" priority="293" operator="greaterThan">
      <formula>$F$48</formula>
    </cfRule>
  </conditionalFormatting>
  <conditionalFormatting sqref="AB72">
    <cfRule type="cellIs" dxfId="13332" priority="321" operator="greaterThan">
      <formula>$F$72</formula>
    </cfRule>
  </conditionalFormatting>
  <conditionalFormatting sqref="AB55">
    <cfRule type="cellIs" dxfId="13331" priority="320" operator="greaterThan">
      <formula>$G$55</formula>
    </cfRule>
  </conditionalFormatting>
  <conditionalFormatting sqref="AB60">
    <cfRule type="cellIs" dxfId="13330" priority="319" operator="greaterThan">
      <formula>$G$60</formula>
    </cfRule>
  </conditionalFormatting>
  <conditionalFormatting sqref="AB63">
    <cfRule type="cellIs" dxfId="13329" priority="318" operator="greaterThan">
      <formula>$G$63</formula>
    </cfRule>
  </conditionalFormatting>
  <conditionalFormatting sqref="AB66">
    <cfRule type="cellIs" dxfId="13328" priority="316" operator="greaterThan">
      <formula>$G$66</formula>
    </cfRule>
    <cfRule type="cellIs" dxfId="13327" priority="317" operator="greaterThan">
      <formula>$F$66</formula>
    </cfRule>
  </conditionalFormatting>
  <conditionalFormatting sqref="AB53">
    <cfRule type="cellIs" dxfId="13326" priority="315" operator="greaterThan">
      <formula>$F$53</formula>
    </cfRule>
  </conditionalFormatting>
  <conditionalFormatting sqref="AB52">
    <cfRule type="cellIs" dxfId="13325" priority="313" operator="greaterThan">
      <formula>$F$52</formula>
    </cfRule>
  </conditionalFormatting>
  <conditionalFormatting sqref="AB61">
    <cfRule type="cellIs" dxfId="13324" priority="310" operator="greaterThan">
      <formula>$F$61</formula>
    </cfRule>
  </conditionalFormatting>
  <conditionalFormatting sqref="AB62">
    <cfRule type="cellIs" dxfId="13323" priority="308" operator="greaterThan">
      <formula>$G$62</formula>
    </cfRule>
  </conditionalFormatting>
  <conditionalFormatting sqref="AB54">
    <cfRule type="cellIs" dxfId="13322" priority="311" operator="greaterThan">
      <formula>$G$54</formula>
    </cfRule>
    <cfRule type="cellIs" dxfId="13321" priority="312" operator="greaterThan">
      <formula>$F$54</formula>
    </cfRule>
  </conditionalFormatting>
  <conditionalFormatting sqref="AB61">
    <cfRule type="cellIs" dxfId="13320" priority="309" operator="greaterThan">
      <formula>$G$61</formula>
    </cfRule>
  </conditionalFormatting>
  <conditionalFormatting sqref="AB67">
    <cfRule type="cellIs" dxfId="13319" priority="307" operator="greaterThan">
      <formula>$F$67</formula>
    </cfRule>
  </conditionalFormatting>
  <conditionalFormatting sqref="AB68">
    <cfRule type="cellIs" dxfId="13318" priority="306" operator="greaterThan">
      <formula>$G$68</formula>
    </cfRule>
  </conditionalFormatting>
  <conditionalFormatting sqref="AB70">
    <cfRule type="cellIs" dxfId="13317" priority="305" operator="greaterThan">
      <formula>$G$70</formula>
    </cfRule>
  </conditionalFormatting>
  <conditionalFormatting sqref="AB73">
    <cfRule type="cellIs" dxfId="13316" priority="304" operator="greaterThan">
      <formula>$G$73</formula>
    </cfRule>
  </conditionalFormatting>
  <conditionalFormatting sqref="AB75">
    <cfRule type="cellIs" dxfId="13315" priority="303" operator="greaterThan">
      <formula>$F$75</formula>
    </cfRule>
  </conditionalFormatting>
  <conditionalFormatting sqref="AB76">
    <cfRule type="cellIs" dxfId="13314" priority="302" operator="greaterThan">
      <formula>$F$76</formula>
    </cfRule>
  </conditionalFormatting>
  <conditionalFormatting sqref="AB78">
    <cfRule type="cellIs" dxfId="13313" priority="301" operator="greaterThan">
      <formula>$G$78</formula>
    </cfRule>
  </conditionalFormatting>
  <conditionalFormatting sqref="AB80">
    <cfRule type="cellIs" dxfId="13312" priority="300" operator="greaterThan">
      <formula>$F$80</formula>
    </cfRule>
  </conditionalFormatting>
  <conditionalFormatting sqref="AB82">
    <cfRule type="cellIs" dxfId="13311" priority="299" operator="greaterThan">
      <formula>$F$82</formula>
    </cfRule>
  </conditionalFormatting>
  <conditionalFormatting sqref="AB81">
    <cfRule type="cellIs" dxfId="13310" priority="297" operator="greaterThan">
      <formula>$G$81</formula>
    </cfRule>
    <cfRule type="cellIs" dxfId="13309" priority="298" operator="greaterThan">
      <formula>$F$81</formula>
    </cfRule>
  </conditionalFormatting>
  <conditionalFormatting sqref="AB84">
    <cfRule type="cellIs" dxfId="13308" priority="296" operator="greaterThan">
      <formula>$G$84</formula>
    </cfRule>
  </conditionalFormatting>
  <conditionalFormatting sqref="AB86">
    <cfRule type="cellIs" dxfId="13307" priority="294" operator="greaterThan">
      <formula>$G$86</formula>
    </cfRule>
    <cfRule type="cellIs" dxfId="13306" priority="295" operator="greaterThan">
      <formula>$F$86</formula>
    </cfRule>
  </conditionalFormatting>
  <conditionalFormatting sqref="AB53">
    <cfRule type="cellIs" dxfId="13305" priority="314" operator="greaterThan">
      <formula>$G$53</formula>
    </cfRule>
  </conditionalFormatting>
  <conditionalFormatting sqref="AL48">
    <cfRule type="cellIs" dxfId="13304" priority="262" operator="greaterThan">
      <formula>$F$48</formula>
    </cfRule>
  </conditionalFormatting>
  <conditionalFormatting sqref="AL72">
    <cfRule type="cellIs" dxfId="13303" priority="292" operator="greaterThan">
      <formula>$F$72</formula>
    </cfRule>
  </conditionalFormatting>
  <conditionalFormatting sqref="AL55">
    <cfRule type="cellIs" dxfId="13302" priority="291" operator="greaterThan">
      <formula>$G$55</formula>
    </cfRule>
  </conditionalFormatting>
  <conditionalFormatting sqref="AL60">
    <cfRule type="cellIs" dxfId="13301" priority="290" operator="greaterThan">
      <formula>$G$60</formula>
    </cfRule>
  </conditionalFormatting>
  <conditionalFormatting sqref="AL63">
    <cfRule type="cellIs" dxfId="13300" priority="289" operator="greaterThan">
      <formula>$G$63</formula>
    </cfRule>
  </conditionalFormatting>
  <conditionalFormatting sqref="AL66">
    <cfRule type="cellIs" dxfId="13299" priority="287" operator="greaterThan">
      <formula>$G$66</formula>
    </cfRule>
    <cfRule type="cellIs" dxfId="13298" priority="288" operator="greaterThan">
      <formula>$F$66</formula>
    </cfRule>
  </conditionalFormatting>
  <conditionalFormatting sqref="AL53">
    <cfRule type="cellIs" dxfId="13297" priority="286" operator="greaterThan">
      <formula>$F$53</formula>
    </cfRule>
  </conditionalFormatting>
  <conditionalFormatting sqref="AL52">
    <cfRule type="cellIs" dxfId="13296" priority="284" operator="greaterThan">
      <formula>$F$52</formula>
    </cfRule>
  </conditionalFormatting>
  <conditionalFormatting sqref="AL61">
    <cfRule type="cellIs" dxfId="13295" priority="281" operator="greaterThan">
      <formula>$F$61</formula>
    </cfRule>
  </conditionalFormatting>
  <conditionalFormatting sqref="AL62">
    <cfRule type="cellIs" dxfId="13294" priority="279" operator="greaterThan">
      <formula>$G$62</formula>
    </cfRule>
  </conditionalFormatting>
  <conditionalFormatting sqref="AL54">
    <cfRule type="cellIs" dxfId="13293" priority="282" operator="greaterThan">
      <formula>$G$54</formula>
    </cfRule>
    <cfRule type="cellIs" dxfId="13292" priority="283" operator="greaterThan">
      <formula>$F$54</formula>
    </cfRule>
  </conditionalFormatting>
  <conditionalFormatting sqref="AL61">
    <cfRule type="cellIs" dxfId="13291" priority="280" operator="greaterThan">
      <formula>$G$61</formula>
    </cfRule>
  </conditionalFormatting>
  <conditionalFormatting sqref="AL67">
    <cfRule type="cellIs" dxfId="13290" priority="278" operator="greaterThan">
      <formula>$F$67</formula>
    </cfRule>
  </conditionalFormatting>
  <conditionalFormatting sqref="AL68">
    <cfRule type="cellIs" dxfId="13289" priority="277" operator="greaterThan">
      <formula>$G$68</formula>
    </cfRule>
  </conditionalFormatting>
  <conditionalFormatting sqref="AL70">
    <cfRule type="cellIs" dxfId="13288" priority="276" operator="greaterThan">
      <formula>$G$70</formula>
    </cfRule>
  </conditionalFormatting>
  <conditionalFormatting sqref="AL73">
    <cfRule type="cellIs" dxfId="13287" priority="275" operator="greaterThan">
      <formula>$G$73</formula>
    </cfRule>
  </conditionalFormatting>
  <conditionalFormatting sqref="AL75">
    <cfRule type="cellIs" dxfId="13286" priority="274" operator="greaterThan">
      <formula>$F$75</formula>
    </cfRule>
  </conditionalFormatting>
  <conditionalFormatting sqref="AL76">
    <cfRule type="cellIs" dxfId="13285" priority="273" operator="greaterThan">
      <formula>$F$76</formula>
    </cfRule>
  </conditionalFormatting>
  <conditionalFormatting sqref="AL78">
    <cfRule type="cellIs" dxfId="13284" priority="272" operator="greaterThan">
      <formula>$G$78</formula>
    </cfRule>
  </conditionalFormatting>
  <conditionalFormatting sqref="AL80">
    <cfRule type="cellIs" dxfId="13283" priority="271" operator="greaterThan">
      <formula>$F$80</formula>
    </cfRule>
  </conditionalFormatting>
  <conditionalFormatting sqref="AL82">
    <cfRule type="cellIs" dxfId="13282" priority="270" operator="greaterThan">
      <formula>$F$82</formula>
    </cfRule>
  </conditionalFormatting>
  <conditionalFormatting sqref="AL81">
    <cfRule type="cellIs" dxfId="13281" priority="268" operator="greaterThan">
      <formula>$G$81</formula>
    </cfRule>
    <cfRule type="cellIs" dxfId="13280" priority="269" operator="greaterThan">
      <formula>$F$81</formula>
    </cfRule>
  </conditionalFormatting>
  <conditionalFormatting sqref="AL84">
    <cfRule type="cellIs" dxfId="13279" priority="267" operator="greaterThan">
      <formula>$G$84</formula>
    </cfRule>
  </conditionalFormatting>
  <conditionalFormatting sqref="AL86">
    <cfRule type="cellIs" dxfId="13278" priority="265" operator="greaterThan">
      <formula>$G$86</formula>
    </cfRule>
    <cfRule type="cellIs" dxfId="13277" priority="266" operator="greaterThan">
      <formula>$F$86</formula>
    </cfRule>
  </conditionalFormatting>
  <conditionalFormatting sqref="AL89">
    <cfRule type="cellIs" dxfId="13276" priority="263" operator="greaterThan">
      <formula>$G$89</formula>
    </cfRule>
    <cfRule type="cellIs" dxfId="13275" priority="264" operator="greaterThan">
      <formula>$F$89</formula>
    </cfRule>
  </conditionalFormatting>
  <conditionalFormatting sqref="AL53">
    <cfRule type="cellIs" dxfId="13274" priority="285" operator="greaterThan">
      <formula>$G$53</formula>
    </cfRule>
  </conditionalFormatting>
  <conditionalFormatting sqref="AG48">
    <cfRule type="cellIs" dxfId="13273" priority="231" operator="greaterThan">
      <formula>$F$48</formula>
    </cfRule>
  </conditionalFormatting>
  <conditionalFormatting sqref="AG72">
    <cfRule type="cellIs" dxfId="13272" priority="261" operator="greaterThan">
      <formula>$F$72</formula>
    </cfRule>
  </conditionalFormatting>
  <conditionalFormatting sqref="AG55">
    <cfRule type="cellIs" dxfId="13271" priority="260" operator="greaterThan">
      <formula>$G$55</formula>
    </cfRule>
  </conditionalFormatting>
  <conditionalFormatting sqref="AG60">
    <cfRule type="cellIs" dxfId="13270" priority="259" operator="greaterThan">
      <formula>$G$60</formula>
    </cfRule>
  </conditionalFormatting>
  <conditionalFormatting sqref="AG63">
    <cfRule type="cellIs" dxfId="13269" priority="258" operator="greaterThan">
      <formula>$G$63</formula>
    </cfRule>
  </conditionalFormatting>
  <conditionalFormatting sqref="AG66">
    <cfRule type="cellIs" dxfId="13268" priority="256" operator="greaterThan">
      <formula>$G$66</formula>
    </cfRule>
    <cfRule type="cellIs" dxfId="13267" priority="257" operator="greaterThan">
      <formula>$F$66</formula>
    </cfRule>
  </conditionalFormatting>
  <conditionalFormatting sqref="AG53">
    <cfRule type="cellIs" dxfId="13266" priority="255" operator="greaterThan">
      <formula>$F$53</formula>
    </cfRule>
  </conditionalFormatting>
  <conditionalFormatting sqref="AG52">
    <cfRule type="cellIs" dxfId="13265" priority="253" operator="greaterThan">
      <formula>$F$52</formula>
    </cfRule>
  </conditionalFormatting>
  <conditionalFormatting sqref="AG61">
    <cfRule type="cellIs" dxfId="13264" priority="250" operator="greaterThan">
      <formula>$F$61</formula>
    </cfRule>
  </conditionalFormatting>
  <conditionalFormatting sqref="AG62">
    <cfRule type="cellIs" dxfId="13263" priority="248" operator="greaterThan">
      <formula>$G$62</formula>
    </cfRule>
  </conditionalFormatting>
  <conditionalFormatting sqref="AG54">
    <cfRule type="cellIs" dxfId="13262" priority="251" operator="greaterThan">
      <formula>$G$54</formula>
    </cfRule>
    <cfRule type="cellIs" dxfId="13261" priority="252" operator="greaterThan">
      <formula>$F$54</formula>
    </cfRule>
  </conditionalFormatting>
  <conditionalFormatting sqref="AG61">
    <cfRule type="cellIs" dxfId="13260" priority="249" operator="greaterThan">
      <formula>$G$61</formula>
    </cfRule>
  </conditionalFormatting>
  <conditionalFormatting sqref="AG67">
    <cfRule type="cellIs" dxfId="13259" priority="247" operator="greaterThan">
      <formula>$F$67</formula>
    </cfRule>
  </conditionalFormatting>
  <conditionalFormatting sqref="AG68">
    <cfRule type="cellIs" dxfId="13258" priority="246" operator="greaterThan">
      <formula>$G$68</formula>
    </cfRule>
  </conditionalFormatting>
  <conditionalFormatting sqref="AG70">
    <cfRule type="cellIs" dxfId="13257" priority="245" operator="greaterThan">
      <formula>$G$70</formula>
    </cfRule>
  </conditionalFormatting>
  <conditionalFormatting sqref="AG73">
    <cfRule type="cellIs" dxfId="13256" priority="244" operator="greaterThan">
      <formula>$G$73</formula>
    </cfRule>
  </conditionalFormatting>
  <conditionalFormatting sqref="AG75">
    <cfRule type="cellIs" dxfId="13255" priority="243" operator="greaterThan">
      <formula>$F$75</formula>
    </cfRule>
  </conditionalFormatting>
  <conditionalFormatting sqref="AG76">
    <cfRule type="cellIs" dxfId="13254" priority="242" operator="greaterThan">
      <formula>$F$76</formula>
    </cfRule>
  </conditionalFormatting>
  <conditionalFormatting sqref="AG78">
    <cfRule type="cellIs" dxfId="13253" priority="241" operator="greaterThan">
      <formula>$G$78</formula>
    </cfRule>
  </conditionalFormatting>
  <conditionalFormatting sqref="AG80">
    <cfRule type="cellIs" dxfId="13252" priority="240" operator="greaterThan">
      <formula>$F$80</formula>
    </cfRule>
  </conditionalFormatting>
  <conditionalFormatting sqref="AG82">
    <cfRule type="cellIs" dxfId="13251" priority="239" operator="greaterThan">
      <formula>$F$82</formula>
    </cfRule>
  </conditionalFormatting>
  <conditionalFormatting sqref="AG81">
    <cfRule type="cellIs" dxfId="13250" priority="237" operator="greaterThan">
      <formula>$G$81</formula>
    </cfRule>
    <cfRule type="cellIs" dxfId="13249" priority="238" operator="greaterThan">
      <formula>$F$81</formula>
    </cfRule>
  </conditionalFormatting>
  <conditionalFormatting sqref="AG84">
    <cfRule type="cellIs" dxfId="13248" priority="236" operator="greaterThan">
      <formula>$G$84</formula>
    </cfRule>
  </conditionalFormatting>
  <conditionalFormatting sqref="AG86">
    <cfRule type="cellIs" dxfId="13247" priority="234" operator="greaterThan">
      <formula>$G$86</formula>
    </cfRule>
    <cfRule type="cellIs" dxfId="13246" priority="235" operator="greaterThan">
      <formula>$F$86</formula>
    </cfRule>
  </conditionalFormatting>
  <conditionalFormatting sqref="AG89">
    <cfRule type="cellIs" dxfId="13245" priority="232" operator="greaterThan">
      <formula>$G$89</formula>
    </cfRule>
    <cfRule type="cellIs" dxfId="13244" priority="233" operator="greaterThan">
      <formula>$F$89</formula>
    </cfRule>
  </conditionalFormatting>
  <conditionalFormatting sqref="AG53">
    <cfRule type="cellIs" dxfId="13243" priority="254" operator="greaterThan">
      <formula>$G$53</formula>
    </cfRule>
  </conditionalFormatting>
  <conditionalFormatting sqref="M48">
    <cfRule type="cellIs" dxfId="13242" priority="200" operator="greaterThan">
      <formula>$F$48</formula>
    </cfRule>
  </conditionalFormatting>
  <conditionalFormatting sqref="M72">
    <cfRule type="cellIs" dxfId="13241" priority="230" operator="greaterThan">
      <formula>$F$72</formula>
    </cfRule>
  </conditionalFormatting>
  <conditionalFormatting sqref="M55">
    <cfRule type="cellIs" dxfId="13240" priority="229" operator="greaterThan">
      <formula>$G$55</formula>
    </cfRule>
  </conditionalFormatting>
  <conditionalFormatting sqref="M60">
    <cfRule type="cellIs" dxfId="13239" priority="228" operator="greaterThan">
      <formula>$G$60</formula>
    </cfRule>
  </conditionalFormatting>
  <conditionalFormatting sqref="M63">
    <cfRule type="cellIs" dxfId="13238" priority="227" operator="greaterThan">
      <formula>$G$63</formula>
    </cfRule>
  </conditionalFormatting>
  <conditionalFormatting sqref="M66">
    <cfRule type="cellIs" dxfId="13237" priority="225" operator="greaterThan">
      <formula>$G$66</formula>
    </cfRule>
    <cfRule type="cellIs" dxfId="13236" priority="226" operator="greaterThan">
      <formula>$F$66</formula>
    </cfRule>
  </conditionalFormatting>
  <conditionalFormatting sqref="M53">
    <cfRule type="cellIs" dxfId="13235" priority="224" operator="greaterThan">
      <formula>$F$53</formula>
    </cfRule>
  </conditionalFormatting>
  <conditionalFormatting sqref="M52">
    <cfRule type="cellIs" dxfId="13234" priority="222" operator="greaterThan">
      <formula>$F$52</formula>
    </cfRule>
  </conditionalFormatting>
  <conditionalFormatting sqref="M61">
    <cfRule type="cellIs" dxfId="13233" priority="219" operator="greaterThan">
      <formula>$F$61</formula>
    </cfRule>
  </conditionalFormatting>
  <conditionalFormatting sqref="M62">
    <cfRule type="cellIs" dxfId="13232" priority="217" operator="greaterThan">
      <formula>$G$62</formula>
    </cfRule>
  </conditionalFormatting>
  <conditionalFormatting sqref="M54">
    <cfRule type="cellIs" dxfId="13231" priority="220" operator="greaterThan">
      <formula>$G$54</formula>
    </cfRule>
    <cfRule type="cellIs" dxfId="13230" priority="221" operator="greaterThan">
      <formula>$F$54</formula>
    </cfRule>
  </conditionalFormatting>
  <conditionalFormatting sqref="M61">
    <cfRule type="cellIs" dxfId="13229" priority="218" operator="greaterThan">
      <formula>$G$61</formula>
    </cfRule>
  </conditionalFormatting>
  <conditionalFormatting sqref="M67">
    <cfRule type="cellIs" dxfId="13228" priority="216" operator="greaterThan">
      <formula>$F$67</formula>
    </cfRule>
  </conditionalFormatting>
  <conditionalFormatting sqref="M68">
    <cfRule type="cellIs" dxfId="13227" priority="215" operator="greaterThan">
      <formula>$G$68</formula>
    </cfRule>
  </conditionalFormatting>
  <conditionalFormatting sqref="M70">
    <cfRule type="cellIs" dxfId="13226" priority="214" operator="greaterThan">
      <formula>$G$70</formula>
    </cfRule>
  </conditionalFormatting>
  <conditionalFormatting sqref="M73">
    <cfRule type="cellIs" dxfId="13225" priority="213" operator="greaterThan">
      <formula>$G$73</formula>
    </cfRule>
  </conditionalFormatting>
  <conditionalFormatting sqref="M75">
    <cfRule type="cellIs" dxfId="13224" priority="212" operator="greaterThan">
      <formula>$F$75</formula>
    </cfRule>
  </conditionalFormatting>
  <conditionalFormatting sqref="M76">
    <cfRule type="cellIs" dxfId="13223" priority="211" operator="greaterThan">
      <formula>$F$76</formula>
    </cfRule>
  </conditionalFormatting>
  <conditionalFormatting sqref="M78">
    <cfRule type="cellIs" dxfId="13222" priority="210" operator="greaterThan">
      <formula>$G$78</formula>
    </cfRule>
  </conditionalFormatting>
  <conditionalFormatting sqref="M80">
    <cfRule type="cellIs" dxfId="13221" priority="209" operator="greaterThan">
      <formula>$F$80</formula>
    </cfRule>
  </conditionalFormatting>
  <conditionalFormatting sqref="M82">
    <cfRule type="cellIs" dxfId="13220" priority="208" operator="greaterThan">
      <formula>$F$82</formula>
    </cfRule>
  </conditionalFormatting>
  <conditionalFormatting sqref="M81">
    <cfRule type="cellIs" dxfId="13219" priority="206" operator="greaterThan">
      <formula>$G$81</formula>
    </cfRule>
    <cfRule type="cellIs" dxfId="13218" priority="207" operator="greaterThan">
      <formula>$F$81</formula>
    </cfRule>
  </conditionalFormatting>
  <conditionalFormatting sqref="M84">
    <cfRule type="cellIs" dxfId="13217" priority="205" operator="greaterThan">
      <formula>$G$84</formula>
    </cfRule>
  </conditionalFormatting>
  <conditionalFormatting sqref="M86">
    <cfRule type="cellIs" dxfId="13216" priority="203" operator="greaterThan">
      <formula>$G$86</formula>
    </cfRule>
    <cfRule type="cellIs" dxfId="13215" priority="204" operator="greaterThan">
      <formula>$F$86</formula>
    </cfRule>
  </conditionalFormatting>
  <conditionalFormatting sqref="M89">
    <cfRule type="cellIs" dxfId="13214" priority="201" operator="greaterThan">
      <formula>$G$89</formula>
    </cfRule>
    <cfRule type="cellIs" dxfId="13213" priority="202" operator="greaterThan">
      <formula>$F$89</formula>
    </cfRule>
  </conditionalFormatting>
  <conditionalFormatting sqref="M53">
    <cfRule type="cellIs" dxfId="13212" priority="223" operator="greaterThan">
      <formula>$G$53</formula>
    </cfRule>
  </conditionalFormatting>
  <conditionalFormatting sqref="H48">
    <cfRule type="cellIs" dxfId="13211" priority="169" operator="greaterThan">
      <formula>$F$48</formula>
    </cfRule>
  </conditionalFormatting>
  <conditionalFormatting sqref="H72">
    <cfRule type="cellIs" dxfId="13210" priority="199" operator="greaterThan">
      <formula>$F$72</formula>
    </cfRule>
  </conditionalFormatting>
  <conditionalFormatting sqref="H55">
    <cfRule type="cellIs" dxfId="13209" priority="198" operator="greaterThan">
      <formula>$G$55</formula>
    </cfRule>
  </conditionalFormatting>
  <conditionalFormatting sqref="H60">
    <cfRule type="cellIs" dxfId="13208" priority="197" operator="greaterThan">
      <formula>$G$60</formula>
    </cfRule>
  </conditionalFormatting>
  <conditionalFormatting sqref="H63">
    <cfRule type="cellIs" dxfId="13207" priority="196" operator="greaterThan">
      <formula>$G$63</formula>
    </cfRule>
  </conditionalFormatting>
  <conditionalFormatting sqref="H66">
    <cfRule type="cellIs" dxfId="13206" priority="194" operator="greaterThan">
      <formula>$G$66</formula>
    </cfRule>
    <cfRule type="cellIs" dxfId="13205" priority="195" operator="greaterThan">
      <formula>$F$66</formula>
    </cfRule>
  </conditionalFormatting>
  <conditionalFormatting sqref="H53">
    <cfRule type="cellIs" dxfId="13204" priority="193" operator="greaterThan">
      <formula>$F$53</formula>
    </cfRule>
  </conditionalFormatting>
  <conditionalFormatting sqref="H52">
    <cfRule type="cellIs" dxfId="13203" priority="191" operator="greaterThan">
      <formula>$F$52</formula>
    </cfRule>
  </conditionalFormatting>
  <conditionalFormatting sqref="H61">
    <cfRule type="cellIs" dxfId="13202" priority="188" operator="greaterThan">
      <formula>$F$61</formula>
    </cfRule>
  </conditionalFormatting>
  <conditionalFormatting sqref="H62">
    <cfRule type="cellIs" dxfId="13201" priority="186" operator="greaterThan">
      <formula>$G$62</formula>
    </cfRule>
  </conditionalFormatting>
  <conditionalFormatting sqref="H54">
    <cfRule type="cellIs" dxfId="13200" priority="189" operator="greaterThan">
      <formula>$G$54</formula>
    </cfRule>
    <cfRule type="cellIs" dxfId="13199" priority="190" operator="greaterThan">
      <formula>$F$54</formula>
    </cfRule>
  </conditionalFormatting>
  <conditionalFormatting sqref="H61">
    <cfRule type="cellIs" dxfId="13198" priority="187" operator="greaterThan">
      <formula>$G$61</formula>
    </cfRule>
  </conditionalFormatting>
  <conditionalFormatting sqref="H67">
    <cfRule type="cellIs" dxfId="13197" priority="185" operator="greaterThan">
      <formula>$F$67</formula>
    </cfRule>
  </conditionalFormatting>
  <conditionalFormatting sqref="H68">
    <cfRule type="cellIs" dxfId="13196" priority="184" operator="greaterThan">
      <formula>$G$68</formula>
    </cfRule>
  </conditionalFormatting>
  <conditionalFormatting sqref="H70">
    <cfRule type="cellIs" dxfId="13195" priority="183" operator="greaterThan">
      <formula>$G$70</formula>
    </cfRule>
  </conditionalFormatting>
  <conditionalFormatting sqref="H73">
    <cfRule type="cellIs" dxfId="13194" priority="182" operator="greaterThan">
      <formula>$G$73</formula>
    </cfRule>
  </conditionalFormatting>
  <conditionalFormatting sqref="H75">
    <cfRule type="cellIs" dxfId="13193" priority="181" operator="greaterThan">
      <formula>$F$75</formula>
    </cfRule>
  </conditionalFormatting>
  <conditionalFormatting sqref="H76">
    <cfRule type="cellIs" dxfId="13192" priority="180" operator="greaterThan">
      <formula>$F$76</formula>
    </cfRule>
  </conditionalFormatting>
  <conditionalFormatting sqref="H78">
    <cfRule type="cellIs" dxfId="13191" priority="179" operator="greaterThan">
      <formula>$G$78</formula>
    </cfRule>
  </conditionalFormatting>
  <conditionalFormatting sqref="H80">
    <cfRule type="cellIs" dxfId="13190" priority="178" operator="greaterThan">
      <formula>$F$80</formula>
    </cfRule>
  </conditionalFormatting>
  <conditionalFormatting sqref="H82">
    <cfRule type="cellIs" dxfId="13189" priority="177" operator="greaterThan">
      <formula>$F$82</formula>
    </cfRule>
  </conditionalFormatting>
  <conditionalFormatting sqref="H81">
    <cfRule type="cellIs" dxfId="13188" priority="175" operator="greaterThan">
      <formula>$G$81</formula>
    </cfRule>
    <cfRule type="cellIs" dxfId="13187" priority="176" operator="greaterThan">
      <formula>$F$81</formula>
    </cfRule>
  </conditionalFormatting>
  <conditionalFormatting sqref="H84">
    <cfRule type="cellIs" dxfId="13186" priority="174" operator="greaterThan">
      <formula>$G$84</formula>
    </cfRule>
  </conditionalFormatting>
  <conditionalFormatting sqref="H86">
    <cfRule type="cellIs" dxfId="13185" priority="172" operator="greaterThan">
      <formula>$G$86</formula>
    </cfRule>
    <cfRule type="cellIs" dxfId="13184" priority="173" operator="greaterThan">
      <formula>$F$86</formula>
    </cfRule>
  </conditionalFormatting>
  <conditionalFormatting sqref="H89">
    <cfRule type="cellIs" dxfId="13183" priority="170" operator="greaterThan">
      <formula>$G$89</formula>
    </cfRule>
    <cfRule type="cellIs" dxfId="13182" priority="171" operator="greaterThan">
      <formula>$F$89</formula>
    </cfRule>
  </conditionalFormatting>
  <conditionalFormatting sqref="H53">
    <cfRule type="cellIs" dxfId="13181" priority="192" operator="greaterThan">
      <formula>$G$53</formula>
    </cfRule>
  </conditionalFormatting>
  <conditionalFormatting sqref="AQ29">
    <cfRule type="cellIs" dxfId="13180" priority="167" operator="greaterThan">
      <formula>$E$29</formula>
    </cfRule>
  </conditionalFormatting>
  <conditionalFormatting sqref="AQ29">
    <cfRule type="cellIs" dxfId="13179" priority="168" operator="greaterThan">
      <formula>$G$29</formula>
    </cfRule>
  </conditionalFormatting>
  <conditionalFormatting sqref="W18 R18">
    <cfRule type="cellIs" dxfId="13178" priority="163" operator="lessThan">
      <formula>$BC$18</formula>
    </cfRule>
    <cfRule type="cellIs" dxfId="13177" priority="164" operator="greaterThan">
      <formula>$BD$18</formula>
    </cfRule>
    <cfRule type="cellIs" dxfId="13176" priority="165" operator="lessThan">
      <formula>$BA$18</formula>
    </cfRule>
    <cfRule type="cellIs" dxfId="13175" priority="166" operator="greaterThan">
      <formula>$BB$18</formula>
    </cfRule>
  </conditionalFormatting>
  <conditionalFormatting sqref="W10 R10">
    <cfRule type="cellIs" dxfId="13174" priority="162" operator="greaterThan">
      <formula>$E$10</formula>
    </cfRule>
  </conditionalFormatting>
  <conditionalFormatting sqref="W11 R11">
    <cfRule type="cellIs" dxfId="13173" priority="161" operator="greaterThan">
      <formula>$E$11</formula>
    </cfRule>
  </conditionalFormatting>
  <conditionalFormatting sqref="W12 R12">
    <cfRule type="cellIs" dxfId="13172" priority="160" operator="greaterThan">
      <formula>$E$12</formula>
    </cfRule>
  </conditionalFormatting>
  <conditionalFormatting sqref="W13 R13">
    <cfRule type="cellIs" dxfId="13171" priority="158" operator="greaterThan">
      <formula>$E$13</formula>
    </cfRule>
    <cfRule type="cellIs" dxfId="13170" priority="159" operator="greaterThan">
      <formula>$G$13</formula>
    </cfRule>
  </conditionalFormatting>
  <conditionalFormatting sqref="W14 R14">
    <cfRule type="cellIs" dxfId="13169" priority="156" operator="greaterThan">
      <formula>$E$14</formula>
    </cfRule>
    <cfRule type="cellIs" dxfId="13168" priority="157" operator="greaterThan">
      <formula>$G$14</formula>
    </cfRule>
  </conditionalFormatting>
  <conditionalFormatting sqref="W15 R15">
    <cfRule type="cellIs" dxfId="13167" priority="155" operator="greaterThan">
      <formula>$E$15</formula>
    </cfRule>
  </conditionalFormatting>
  <conditionalFormatting sqref="W16 R16">
    <cfRule type="cellIs" dxfId="13166" priority="154" operator="greaterThan">
      <formula>$E$16</formula>
    </cfRule>
  </conditionalFormatting>
  <conditionalFormatting sqref="W16 R16">
    <cfRule type="cellIs" dxfId="13165" priority="153" operator="greaterThan">
      <formula>$G$16</formula>
    </cfRule>
  </conditionalFormatting>
  <conditionalFormatting sqref="W17 R17">
    <cfRule type="cellIs" dxfId="13164" priority="151" operator="greaterThan">
      <formula>$E$17</formula>
    </cfRule>
  </conditionalFormatting>
  <conditionalFormatting sqref="W17 R17">
    <cfRule type="cellIs" dxfId="13163" priority="152" operator="greaterThan">
      <formula>$G$17</formula>
    </cfRule>
  </conditionalFormatting>
  <conditionalFormatting sqref="W19 R19">
    <cfRule type="cellIs" dxfId="13162" priority="150" operator="greaterThan">
      <formula>$E$19</formula>
    </cfRule>
  </conditionalFormatting>
  <conditionalFormatting sqref="W20 R20">
    <cfRule type="cellIs" dxfId="13161" priority="148" operator="greaterThan">
      <formula>$E$20</formula>
    </cfRule>
    <cfRule type="cellIs" dxfId="13160" priority="149" operator="greaterThan">
      <formula>$G$20</formula>
    </cfRule>
  </conditionalFormatting>
  <conditionalFormatting sqref="W21 R21">
    <cfRule type="cellIs" dxfId="13159" priority="146" operator="greaterThan">
      <formula>$E$21</formula>
    </cfRule>
    <cfRule type="cellIs" dxfId="13158" priority="147" operator="greaterThan">
      <formula>$G$21</formula>
    </cfRule>
  </conditionalFormatting>
  <conditionalFormatting sqref="W22 R22">
    <cfRule type="cellIs" dxfId="13157" priority="144" operator="greaterThan">
      <formula>$E$22</formula>
    </cfRule>
    <cfRule type="cellIs" dxfId="13156" priority="145" operator="greaterThan">
      <formula>$G$22</formula>
    </cfRule>
  </conditionalFormatting>
  <conditionalFormatting sqref="W23 R23">
    <cfRule type="cellIs" dxfId="13155" priority="143" operator="greaterThan">
      <formula>$E$23</formula>
    </cfRule>
  </conditionalFormatting>
  <conditionalFormatting sqref="W8 R8">
    <cfRule type="cellIs" dxfId="13154" priority="142" operator="greaterThan">
      <formula>$E$8</formula>
    </cfRule>
  </conditionalFormatting>
  <conditionalFormatting sqref="W9 R9">
    <cfRule type="cellIs" dxfId="13153" priority="141" operator="greaterThan">
      <formula>$E$9</formula>
    </cfRule>
  </conditionalFormatting>
  <conditionalFormatting sqref="W26 R26">
    <cfRule type="cellIs" dxfId="13152" priority="139" operator="greaterThan">
      <formula>$E$26</formula>
    </cfRule>
    <cfRule type="cellIs" dxfId="13151" priority="140" operator="greaterThan">
      <formula>$G$26</formula>
    </cfRule>
  </conditionalFormatting>
  <conditionalFormatting sqref="W25 R25">
    <cfRule type="cellIs" dxfId="13150" priority="137" operator="greaterThan">
      <formula>$E$25</formula>
    </cfRule>
    <cfRule type="cellIs" dxfId="13149" priority="138" operator="greaterThan">
      <formula>$G$25</formula>
    </cfRule>
  </conditionalFormatting>
  <conditionalFormatting sqref="W27 R27">
    <cfRule type="cellIs" dxfId="13148" priority="135" operator="greaterThan">
      <formula>$E$27</formula>
    </cfRule>
    <cfRule type="cellIs" dxfId="13147" priority="136" operator="greaterThan">
      <formula>$G$27</formula>
    </cfRule>
  </conditionalFormatting>
  <conditionalFormatting sqref="W28 R28">
    <cfRule type="cellIs" dxfId="13146" priority="133" operator="greaterThan">
      <formula>$E$28</formula>
    </cfRule>
    <cfRule type="cellIs" dxfId="13145" priority="134" operator="greaterThan">
      <formula>$G$28</formula>
    </cfRule>
  </conditionalFormatting>
  <conditionalFormatting sqref="W29 R29">
    <cfRule type="cellIs" dxfId="13144" priority="108" operator="greaterThan">
      <formula>$E$29</formula>
    </cfRule>
  </conditionalFormatting>
  <conditionalFormatting sqref="W30 R30">
    <cfRule type="cellIs" dxfId="13143" priority="130" operator="greaterThan">
      <formula>$E$30</formula>
    </cfRule>
    <cfRule type="cellIs" dxfId="13142" priority="131" operator="greaterThan">
      <formula>$G$30</formula>
    </cfRule>
  </conditionalFormatting>
  <conditionalFormatting sqref="W31 R31">
    <cfRule type="cellIs" dxfId="13141" priority="129" operator="greaterThan">
      <formula>$E$31</formula>
    </cfRule>
  </conditionalFormatting>
  <conditionalFormatting sqref="W32 R32">
    <cfRule type="cellIs" dxfId="13140" priority="127" operator="greaterThan">
      <formula>$E$32</formula>
    </cfRule>
    <cfRule type="cellIs" dxfId="13139" priority="128" operator="greaterThan">
      <formula>$G$32</formula>
    </cfRule>
  </conditionalFormatting>
  <conditionalFormatting sqref="W33 R33">
    <cfRule type="cellIs" dxfId="13138" priority="125" operator="greaterThan">
      <formula>$E$33</formula>
    </cfRule>
    <cfRule type="cellIs" dxfId="13137" priority="126" operator="greaterThan">
      <formula>$G$33</formula>
    </cfRule>
  </conditionalFormatting>
  <conditionalFormatting sqref="W34 R34">
    <cfRule type="cellIs" dxfId="13136" priority="122" operator="greaterThan">
      <formula>$E$34</formula>
    </cfRule>
    <cfRule type="cellIs" dxfId="13135" priority="123" operator="greaterThan">
      <formula>$G$34</formula>
    </cfRule>
    <cfRule type="cellIs" dxfId="13134" priority="124" operator="greaterThan">
      <formula>$F$34</formula>
    </cfRule>
  </conditionalFormatting>
  <conditionalFormatting sqref="W35 R35">
    <cfRule type="cellIs" dxfId="13133" priority="120" operator="greaterThan">
      <formula>$E$35</formula>
    </cfRule>
    <cfRule type="cellIs" dxfId="13132" priority="121" operator="greaterThan">
      <formula>$G$35</formula>
    </cfRule>
  </conditionalFormatting>
  <conditionalFormatting sqref="W36 R36">
    <cfRule type="cellIs" dxfId="13131" priority="118" operator="greaterThan">
      <formula>$E$36</formula>
    </cfRule>
    <cfRule type="cellIs" dxfId="13130" priority="119" operator="greaterThan">
      <formula>$G$36</formula>
    </cfRule>
  </conditionalFormatting>
  <conditionalFormatting sqref="W37 R37">
    <cfRule type="cellIs" dxfId="13129" priority="117" operator="greaterThan">
      <formula>$E$37</formula>
    </cfRule>
  </conditionalFormatting>
  <conditionalFormatting sqref="W38 R38">
    <cfRule type="cellIs" dxfId="13128" priority="115" operator="greaterThan">
      <formula>$E$38</formula>
    </cfRule>
    <cfRule type="cellIs" dxfId="13127" priority="116" operator="greaterThan">
      <formula>$G$38</formula>
    </cfRule>
  </conditionalFormatting>
  <conditionalFormatting sqref="W39 R39">
    <cfRule type="cellIs" dxfId="13126" priority="113" operator="greaterThan">
      <formula>$E$39</formula>
    </cfRule>
    <cfRule type="cellIs" dxfId="13125" priority="114" operator="greaterThan">
      <formula>$G$39</formula>
    </cfRule>
  </conditionalFormatting>
  <conditionalFormatting sqref="W40 R40">
    <cfRule type="cellIs" dxfId="13124" priority="111" operator="greaterThan">
      <formula>$E$40</formula>
    </cfRule>
    <cfRule type="cellIs" dxfId="13123" priority="112" operator="greaterThan">
      <formula>$G$40</formula>
    </cfRule>
  </conditionalFormatting>
  <conditionalFormatting sqref="W41 R41">
    <cfRule type="cellIs" dxfId="13122" priority="109" operator="greaterThan">
      <formula>$E$41</formula>
    </cfRule>
    <cfRule type="cellIs" dxfId="13121" priority="110" operator="greaterThan">
      <formula>$G$41</formula>
    </cfRule>
  </conditionalFormatting>
  <conditionalFormatting sqref="W29 R29">
    <cfRule type="cellIs" dxfId="13120" priority="132" operator="greaterThan">
      <formula>$G$29</formula>
    </cfRule>
  </conditionalFormatting>
  <conditionalFormatting sqref="W37 R37">
    <cfRule type="cellIs" dxfId="13119" priority="107" operator="greaterThan">
      <formula>$G$37</formula>
    </cfRule>
  </conditionalFormatting>
  <conditionalFormatting sqref="R43">
    <cfRule type="cellIs" dxfId="13118" priority="106" operator="greaterThan">
      <formula>$G$43</formula>
    </cfRule>
  </conditionalFormatting>
  <conditionalFormatting sqref="R45">
    <cfRule type="cellIs" dxfId="13117" priority="105" operator="greaterThan">
      <formula>$F$45</formula>
    </cfRule>
  </conditionalFormatting>
  <conditionalFormatting sqref="R46">
    <cfRule type="cellIs" dxfId="13116" priority="104" operator="greaterThan">
      <formula>$G$46</formula>
    </cfRule>
  </conditionalFormatting>
  <conditionalFormatting sqref="R48">
    <cfRule type="cellIs" dxfId="13115" priority="73" operator="greaterThan">
      <formula>$F$48</formula>
    </cfRule>
  </conditionalFormatting>
  <conditionalFormatting sqref="R72">
    <cfRule type="cellIs" dxfId="13114" priority="103" operator="greaterThan">
      <formula>$F$72</formula>
    </cfRule>
  </conditionalFormatting>
  <conditionalFormatting sqref="R55">
    <cfRule type="cellIs" dxfId="13113" priority="102" operator="greaterThan">
      <formula>$G$55</formula>
    </cfRule>
  </conditionalFormatting>
  <conditionalFormatting sqref="R60">
    <cfRule type="cellIs" dxfId="13112" priority="101" operator="greaterThan">
      <formula>$G$60</formula>
    </cfRule>
  </conditionalFormatting>
  <conditionalFormatting sqref="R63">
    <cfRule type="cellIs" dxfId="13111" priority="100" operator="greaterThan">
      <formula>$G$63</formula>
    </cfRule>
  </conditionalFormatting>
  <conditionalFormatting sqref="R66">
    <cfRule type="cellIs" dxfId="13110" priority="98" operator="greaterThan">
      <formula>$G$66</formula>
    </cfRule>
    <cfRule type="cellIs" dxfId="13109" priority="99" operator="greaterThan">
      <formula>$F$66</formula>
    </cfRule>
  </conditionalFormatting>
  <conditionalFormatting sqref="R53">
    <cfRule type="cellIs" dxfId="13108" priority="97" operator="greaterThan">
      <formula>$F$53</formula>
    </cfRule>
  </conditionalFormatting>
  <conditionalFormatting sqref="R52">
    <cfRule type="cellIs" dxfId="13107" priority="95" operator="greaterThan">
      <formula>$F$52</formula>
    </cfRule>
  </conditionalFormatting>
  <conditionalFormatting sqref="R61">
    <cfRule type="cellIs" dxfId="13106" priority="92" operator="greaterThan">
      <formula>$F$61</formula>
    </cfRule>
  </conditionalFormatting>
  <conditionalFormatting sqref="R62">
    <cfRule type="cellIs" dxfId="13105" priority="90" operator="greaterThan">
      <formula>$G$62</formula>
    </cfRule>
  </conditionalFormatting>
  <conditionalFormatting sqref="R54">
    <cfRule type="cellIs" dxfId="13104" priority="93" operator="greaterThan">
      <formula>$G$54</formula>
    </cfRule>
    <cfRule type="cellIs" dxfId="13103" priority="94" operator="greaterThan">
      <formula>$F$54</formula>
    </cfRule>
  </conditionalFormatting>
  <conditionalFormatting sqref="R61">
    <cfRule type="cellIs" dxfId="13102" priority="91" operator="greaterThan">
      <formula>$G$61</formula>
    </cfRule>
  </conditionalFormatting>
  <conditionalFormatting sqref="R67">
    <cfRule type="cellIs" dxfId="13101" priority="89" operator="greaterThan">
      <formula>$F$67</formula>
    </cfRule>
  </conditionalFormatting>
  <conditionalFormatting sqref="R68">
    <cfRule type="cellIs" dxfId="13100" priority="88" operator="greaterThan">
      <formula>$G$68</formula>
    </cfRule>
  </conditionalFormatting>
  <conditionalFormatting sqref="R70">
    <cfRule type="cellIs" dxfId="13099" priority="87" operator="greaterThan">
      <formula>$G$70</formula>
    </cfRule>
  </conditionalFormatting>
  <conditionalFormatting sqref="R73">
    <cfRule type="cellIs" dxfId="13098" priority="86" operator="greaterThan">
      <formula>$G$73</formula>
    </cfRule>
  </conditionalFormatting>
  <conditionalFormatting sqref="R75">
    <cfRule type="cellIs" dxfId="13097" priority="85" operator="greaterThan">
      <formula>$F$75</formula>
    </cfRule>
  </conditionalFormatting>
  <conditionalFormatting sqref="R76">
    <cfRule type="cellIs" dxfId="13096" priority="84" operator="greaterThan">
      <formula>$F$76</formula>
    </cfRule>
  </conditionalFormatting>
  <conditionalFormatting sqref="R78">
    <cfRule type="cellIs" dxfId="13095" priority="83" operator="greaterThan">
      <formula>$G$78</formula>
    </cfRule>
  </conditionalFormatting>
  <conditionalFormatting sqref="R80">
    <cfRule type="cellIs" dxfId="13094" priority="82" operator="greaterThan">
      <formula>$F$80</formula>
    </cfRule>
  </conditionalFormatting>
  <conditionalFormatting sqref="R82">
    <cfRule type="cellIs" dxfId="13093" priority="81" operator="greaterThan">
      <formula>$F$82</formula>
    </cfRule>
  </conditionalFormatting>
  <conditionalFormatting sqref="R81">
    <cfRule type="cellIs" dxfId="13092" priority="79" operator="greaterThan">
      <formula>$G$81</formula>
    </cfRule>
    <cfRule type="cellIs" dxfId="13091" priority="80" operator="greaterThan">
      <formula>$F$81</formula>
    </cfRule>
  </conditionalFormatting>
  <conditionalFormatting sqref="R84">
    <cfRule type="cellIs" dxfId="13090" priority="78" operator="greaterThan">
      <formula>$G$84</formula>
    </cfRule>
  </conditionalFormatting>
  <conditionalFormatting sqref="R86">
    <cfRule type="cellIs" dxfId="13089" priority="76" operator="greaterThan">
      <formula>$G$86</formula>
    </cfRule>
    <cfRule type="cellIs" dxfId="13088" priority="77" operator="greaterThan">
      <formula>$F$86</formula>
    </cfRule>
  </conditionalFormatting>
  <conditionalFormatting sqref="R89">
    <cfRule type="expression" dxfId="13087" priority="4">
      <formula>$R$89&gt;$E$89</formula>
    </cfRule>
    <cfRule type="cellIs" dxfId="13086" priority="74" operator="greaterThan">
      <formula>$G$89</formula>
    </cfRule>
    <cfRule type="cellIs" dxfId="13085" priority="75" operator="greaterThan">
      <formula>$F$89</formula>
    </cfRule>
  </conditionalFormatting>
  <conditionalFormatting sqref="R53">
    <cfRule type="cellIs" dxfId="13084" priority="96" operator="greaterThan">
      <formula>$G$53</formula>
    </cfRule>
  </conditionalFormatting>
  <conditionalFormatting sqref="W48">
    <cfRule type="cellIs" dxfId="13083" priority="42" operator="greaterThan">
      <formula>$F$48</formula>
    </cfRule>
  </conditionalFormatting>
  <conditionalFormatting sqref="W72">
    <cfRule type="cellIs" dxfId="13082" priority="72" operator="greaterThan">
      <formula>$F$72</formula>
    </cfRule>
  </conditionalFormatting>
  <conditionalFormatting sqref="W55">
    <cfRule type="cellIs" dxfId="13081" priority="71" operator="greaterThan">
      <formula>$G$55</formula>
    </cfRule>
  </conditionalFormatting>
  <conditionalFormatting sqref="W60">
    <cfRule type="cellIs" dxfId="13080" priority="70" operator="greaterThan">
      <formula>$G$60</formula>
    </cfRule>
  </conditionalFormatting>
  <conditionalFormatting sqref="W63">
    <cfRule type="cellIs" dxfId="13079" priority="69" operator="greaterThan">
      <formula>$G$63</formula>
    </cfRule>
  </conditionalFormatting>
  <conditionalFormatting sqref="W66">
    <cfRule type="cellIs" dxfId="13078" priority="67" operator="greaterThan">
      <formula>$G$66</formula>
    </cfRule>
    <cfRule type="cellIs" dxfId="13077" priority="68" operator="greaterThan">
      <formula>$F$66</formula>
    </cfRule>
  </conditionalFormatting>
  <conditionalFormatting sqref="W53">
    <cfRule type="cellIs" dxfId="13076" priority="66" operator="greaterThan">
      <formula>$F$53</formula>
    </cfRule>
  </conditionalFormatting>
  <conditionalFormatting sqref="W52">
    <cfRule type="cellIs" dxfId="13075" priority="64" operator="greaterThan">
      <formula>$F$52</formula>
    </cfRule>
  </conditionalFormatting>
  <conditionalFormatting sqref="W61">
    <cfRule type="cellIs" dxfId="13074" priority="61" operator="greaterThan">
      <formula>$F$61</formula>
    </cfRule>
  </conditionalFormatting>
  <conditionalFormatting sqref="W62">
    <cfRule type="cellIs" dxfId="13073" priority="59" operator="greaterThan">
      <formula>$G$62</formula>
    </cfRule>
  </conditionalFormatting>
  <conditionalFormatting sqref="W54">
    <cfRule type="cellIs" dxfId="13072" priority="62" operator="greaterThan">
      <formula>$G$54</formula>
    </cfRule>
    <cfRule type="cellIs" dxfId="13071" priority="63" operator="greaterThan">
      <formula>$F$54</formula>
    </cfRule>
  </conditionalFormatting>
  <conditionalFormatting sqref="W61">
    <cfRule type="cellIs" dxfId="13070" priority="60" operator="greaterThan">
      <formula>$G$61</formula>
    </cfRule>
  </conditionalFormatting>
  <conditionalFormatting sqref="W67">
    <cfRule type="cellIs" dxfId="13069" priority="58" operator="greaterThan">
      <formula>$F$67</formula>
    </cfRule>
  </conditionalFormatting>
  <conditionalFormatting sqref="W68">
    <cfRule type="cellIs" dxfId="13068" priority="57" operator="greaterThan">
      <formula>$G$68</formula>
    </cfRule>
  </conditionalFormatting>
  <conditionalFormatting sqref="W70">
    <cfRule type="cellIs" dxfId="13067" priority="56" operator="greaterThan">
      <formula>$G$70</formula>
    </cfRule>
  </conditionalFormatting>
  <conditionalFormatting sqref="W73">
    <cfRule type="cellIs" dxfId="13066" priority="55" operator="greaterThan">
      <formula>$G$73</formula>
    </cfRule>
  </conditionalFormatting>
  <conditionalFormatting sqref="W75">
    <cfRule type="cellIs" dxfId="13065" priority="54" operator="greaterThan">
      <formula>$F$75</formula>
    </cfRule>
  </conditionalFormatting>
  <conditionalFormatting sqref="W76">
    <cfRule type="cellIs" dxfId="13064" priority="53" operator="greaterThan">
      <formula>$F$76</formula>
    </cfRule>
  </conditionalFormatting>
  <conditionalFormatting sqref="W78">
    <cfRule type="cellIs" dxfId="13063" priority="52" operator="greaterThan">
      <formula>$G$78</formula>
    </cfRule>
  </conditionalFormatting>
  <conditionalFormatting sqref="W80">
    <cfRule type="cellIs" dxfId="13062" priority="51" operator="greaterThan">
      <formula>$F$80</formula>
    </cfRule>
  </conditionalFormatting>
  <conditionalFormatting sqref="W82">
    <cfRule type="cellIs" dxfId="13061" priority="50" operator="greaterThan">
      <formula>$F$82</formula>
    </cfRule>
  </conditionalFormatting>
  <conditionalFormatting sqref="W81">
    <cfRule type="cellIs" dxfId="13060" priority="48" operator="greaterThan">
      <formula>$G$81</formula>
    </cfRule>
    <cfRule type="cellIs" dxfId="13059" priority="49" operator="greaterThan">
      <formula>$F$81</formula>
    </cfRule>
  </conditionalFormatting>
  <conditionalFormatting sqref="W84">
    <cfRule type="cellIs" dxfId="13058" priority="47" operator="greaterThan">
      <formula>$G$84</formula>
    </cfRule>
  </conditionalFormatting>
  <conditionalFormatting sqref="W86">
    <cfRule type="cellIs" dxfId="13057" priority="45" operator="greaterThan">
      <formula>$G$86</formula>
    </cfRule>
    <cfRule type="cellIs" dxfId="13056" priority="46" operator="greaterThan">
      <formula>$F$86</formula>
    </cfRule>
  </conditionalFormatting>
  <conditionalFormatting sqref="W89">
    <cfRule type="cellIs" dxfId="13055" priority="43" operator="greaterThan">
      <formula>$G$89</formula>
    </cfRule>
    <cfRule type="cellIs" dxfId="13054" priority="44" operator="greaterThan">
      <formula>$F$89</formula>
    </cfRule>
  </conditionalFormatting>
  <conditionalFormatting sqref="W53">
    <cfRule type="cellIs" dxfId="13053" priority="65" operator="greaterThan">
      <formula>$G$53</formula>
    </cfRule>
  </conditionalFormatting>
  <conditionalFormatting sqref="AQ10">
    <cfRule type="cellIs" dxfId="13052" priority="41" operator="greaterThan">
      <formula>$E$10</formula>
    </cfRule>
  </conditionalFormatting>
  <conditionalFormatting sqref="AQ11">
    <cfRule type="cellIs" dxfId="13051" priority="40" operator="greaterThan">
      <formula>$E$11</formula>
    </cfRule>
  </conditionalFormatting>
  <conditionalFormatting sqref="AQ12">
    <cfRule type="cellIs" dxfId="13050" priority="39" operator="greaterThan">
      <formula>$E$12</formula>
    </cfRule>
  </conditionalFormatting>
  <conditionalFormatting sqref="AQ13">
    <cfRule type="cellIs" dxfId="13049" priority="37" operator="greaterThan">
      <formula>$E$13</formula>
    </cfRule>
    <cfRule type="cellIs" dxfId="13048" priority="38" operator="greaterThan">
      <formula>$G$13</formula>
    </cfRule>
  </conditionalFormatting>
  <conditionalFormatting sqref="AQ14">
    <cfRule type="cellIs" dxfId="13047" priority="35" operator="greaterThan">
      <formula>$E$14</formula>
    </cfRule>
    <cfRule type="cellIs" dxfId="13046" priority="36" operator="greaterThan">
      <formula>$G$14</formula>
    </cfRule>
  </conditionalFormatting>
  <conditionalFormatting sqref="AQ15">
    <cfRule type="cellIs" dxfId="13045" priority="34" operator="greaterThan">
      <formula>$E$15</formula>
    </cfRule>
  </conditionalFormatting>
  <conditionalFormatting sqref="AQ16">
    <cfRule type="cellIs" dxfId="13044" priority="33" operator="greaterThan">
      <formula>$E$16</formula>
    </cfRule>
  </conditionalFormatting>
  <conditionalFormatting sqref="AQ16">
    <cfRule type="cellIs" dxfId="13043" priority="32" operator="greaterThan">
      <formula>$G$16</formula>
    </cfRule>
  </conditionalFormatting>
  <conditionalFormatting sqref="AQ17">
    <cfRule type="cellIs" dxfId="13042" priority="30" operator="greaterThan">
      <formula>$E$17</formula>
    </cfRule>
  </conditionalFormatting>
  <conditionalFormatting sqref="AQ17">
    <cfRule type="cellIs" dxfId="13041" priority="31" operator="greaterThan">
      <formula>$G$17</formula>
    </cfRule>
  </conditionalFormatting>
  <conditionalFormatting sqref="AQ19">
    <cfRule type="cellIs" dxfId="13040" priority="29" operator="greaterThan">
      <formula>$E$19</formula>
    </cfRule>
  </conditionalFormatting>
  <conditionalFormatting sqref="AQ20">
    <cfRule type="cellIs" dxfId="13039" priority="27" operator="greaterThan">
      <formula>$E$20</formula>
    </cfRule>
    <cfRule type="cellIs" dxfId="13038" priority="28" operator="greaterThan">
      <formula>$G$20</formula>
    </cfRule>
  </conditionalFormatting>
  <conditionalFormatting sqref="AQ21">
    <cfRule type="cellIs" dxfId="13037" priority="25" operator="greaterThan">
      <formula>$E$21</formula>
    </cfRule>
    <cfRule type="cellIs" dxfId="13036" priority="26" operator="greaterThan">
      <formula>$G$21</formula>
    </cfRule>
  </conditionalFormatting>
  <conditionalFormatting sqref="AQ22">
    <cfRule type="cellIs" dxfId="13035" priority="23" operator="greaterThan">
      <formula>$E$22</formula>
    </cfRule>
    <cfRule type="cellIs" dxfId="13034" priority="24" operator="greaterThan">
      <formula>$G$22</formula>
    </cfRule>
  </conditionalFormatting>
  <conditionalFormatting sqref="AQ23">
    <cfRule type="cellIs" dxfId="13033" priority="22" operator="greaterThan">
      <formula>$E$23</formula>
    </cfRule>
  </conditionalFormatting>
  <conditionalFormatting sqref="AQ9">
    <cfRule type="cellIs" dxfId="13032" priority="21" operator="greaterThan">
      <formula>$E$9</formula>
    </cfRule>
  </conditionalFormatting>
  <conditionalFormatting sqref="AQ18">
    <cfRule type="cellIs" dxfId="13031" priority="17" operator="lessThan">
      <formula>$AS$18</formula>
    </cfRule>
    <cfRule type="cellIs" dxfId="13030" priority="18" operator="greaterThan">
      <formula>$AT$18</formula>
    </cfRule>
    <cfRule type="cellIs" dxfId="13029" priority="19" operator="lessThan">
      <formula>$AQ$18</formula>
    </cfRule>
    <cfRule type="cellIs" dxfId="13028" priority="20" operator="greaterThan">
      <formula>$AR$18</formula>
    </cfRule>
  </conditionalFormatting>
  <conditionalFormatting sqref="M43 H43">
    <cfRule type="cellIs" dxfId="13027" priority="16" operator="greaterThan">
      <formula>$G$43</formula>
    </cfRule>
  </conditionalFormatting>
  <conditionalFormatting sqref="M45 H45">
    <cfRule type="cellIs" dxfId="13026" priority="15" operator="greaterThan">
      <formula>$F$45</formula>
    </cfRule>
  </conditionalFormatting>
  <conditionalFormatting sqref="M46 H46">
    <cfRule type="cellIs" dxfId="13025" priority="14" operator="greaterThan">
      <formula>$G$46</formula>
    </cfRule>
  </conditionalFormatting>
  <conditionalFormatting sqref="AL43 AG43 AB43 W43">
    <cfRule type="cellIs" dxfId="13024" priority="13" operator="greaterThan">
      <formula>$G$43</formula>
    </cfRule>
  </conditionalFormatting>
  <conditionalFormatting sqref="AL45 AG45 AB45 W45">
    <cfRule type="cellIs" dxfId="13023" priority="12" operator="greaterThan">
      <formula>$F$45</formula>
    </cfRule>
  </conditionalFormatting>
  <conditionalFormatting sqref="AL46 AG46 AB46 W46">
    <cfRule type="cellIs" dxfId="13022" priority="11" operator="greaterThan">
      <formula>$G$46</formula>
    </cfRule>
  </conditionalFormatting>
  <conditionalFormatting sqref="AV43">
    <cfRule type="cellIs" dxfId="13021" priority="10" operator="greaterThan">
      <formula>$G$43</formula>
    </cfRule>
  </conditionalFormatting>
  <conditionalFormatting sqref="AV45 AQ45">
    <cfRule type="cellIs" dxfId="13020" priority="9" operator="greaterThan">
      <formula>$F$45</formula>
    </cfRule>
  </conditionalFormatting>
  <conditionalFormatting sqref="AV46 AQ46">
    <cfRule type="cellIs" dxfId="13019" priority="8" operator="greaterThan">
      <formula>$G$46</formula>
    </cfRule>
  </conditionalFormatting>
  <conditionalFormatting sqref="AQ26">
    <cfRule type="cellIs" dxfId="13018" priority="7" operator="greaterThan">
      <formula>$E$9</formula>
    </cfRule>
  </conditionalFormatting>
  <conditionalFormatting sqref="AQ44">
    <cfRule type="cellIs" dxfId="13017" priority="6" operator="greaterThan">
      <formula>$E$9</formula>
    </cfRule>
  </conditionalFormatting>
  <conditionalFormatting sqref="AQ49">
    <cfRule type="cellIs" dxfId="13016" priority="5" operator="greaterThan">
      <formula>$E$9</formula>
    </cfRule>
  </conditionalFormatting>
  <conditionalFormatting sqref="AB89">
    <cfRule type="cellIs" dxfId="13015" priority="1" operator="greaterThan">
      <formula>$E$89</formula>
    </cfRule>
    <cfRule type="cellIs" dxfId="13014" priority="2" operator="greaterThan">
      <formula>$G$89</formula>
    </cfRule>
    <cfRule type="cellIs" dxfId="13013" priority="3" operator="greaterThan">
      <formula>$F$89</formula>
    </cfRule>
  </conditionalFormatting>
  <printOptions horizontalCentered="1"/>
  <pageMargins left="1" right="1" top="0.6" bottom="0.6" header="0.3" footer="0.3"/>
  <pageSetup paperSize="17" scale="70" orientation="landscape" r:id="rId1"/>
  <headerFooter>
    <oddFooter>&amp;L&amp;8&amp;Z&amp;F&amp;RPage &amp;P of &amp;N</oddFooter>
  </headerFooter>
  <rowBreaks count="1" manualBreakCount="1">
    <brk id="46" max="5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D1048558"/>
  <sheetViews>
    <sheetView view="pageBreakPreview" topLeftCell="A5" zoomScale="85" zoomScaleNormal="145" zoomScaleSheetLayoutView="85" workbookViewId="0">
      <pane xSplit="5880" ySplit="1035" topLeftCell="I49" activePane="bottomRight"/>
      <selection activeCell="M67" sqref="M67"/>
      <selection pane="topRight" activeCell="M67" sqref="M67"/>
      <selection pane="bottomLeft" activeCell="M67" sqref="M67"/>
      <selection pane="bottomRight" activeCell="M67" sqref="M67"/>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248</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43256</v>
      </c>
      <c r="I6" s="219" t="s">
        <v>15</v>
      </c>
      <c r="J6" s="219" t="s">
        <v>16</v>
      </c>
      <c r="K6" s="219" t="s">
        <v>190</v>
      </c>
      <c r="L6" s="220" t="s">
        <v>191</v>
      </c>
      <c r="M6" s="218">
        <v>43257</v>
      </c>
      <c r="N6" s="219" t="s">
        <v>15</v>
      </c>
      <c r="O6" s="219" t="s">
        <v>16</v>
      </c>
      <c r="P6" s="219" t="s">
        <v>190</v>
      </c>
      <c r="Q6" s="220" t="s">
        <v>191</v>
      </c>
      <c r="R6" s="218">
        <v>43257</v>
      </c>
      <c r="S6" s="219" t="s">
        <v>15</v>
      </c>
      <c r="T6" s="219" t="s">
        <v>16</v>
      </c>
      <c r="U6" s="219" t="s">
        <v>190</v>
      </c>
      <c r="V6" s="220" t="s">
        <v>191</v>
      </c>
      <c r="W6" s="218">
        <v>43257</v>
      </c>
      <c r="X6" s="219" t="s">
        <v>15</v>
      </c>
      <c r="Y6" s="219" t="s">
        <v>16</v>
      </c>
      <c r="Z6" s="219" t="s">
        <v>190</v>
      </c>
      <c r="AA6" s="220" t="s">
        <v>191</v>
      </c>
      <c r="AB6" s="218">
        <v>43256</v>
      </c>
      <c r="AC6" s="219" t="s">
        <v>15</v>
      </c>
      <c r="AD6" s="219" t="s">
        <v>16</v>
      </c>
      <c r="AE6" s="219" t="s">
        <v>190</v>
      </c>
      <c r="AF6" s="220" t="s">
        <v>191</v>
      </c>
      <c r="AG6" s="218"/>
      <c r="AH6" s="219" t="s">
        <v>15</v>
      </c>
      <c r="AI6" s="219" t="s">
        <v>16</v>
      </c>
      <c r="AJ6" s="219" t="s">
        <v>190</v>
      </c>
      <c r="AK6" s="220" t="s">
        <v>191</v>
      </c>
      <c r="AL6" s="218">
        <v>43256</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21</v>
      </c>
      <c r="C8" s="223"/>
      <c r="D8" s="223"/>
      <c r="E8" s="324">
        <v>38.538499999999999</v>
      </c>
      <c r="F8" s="224" t="s">
        <v>22</v>
      </c>
      <c r="G8" s="225" t="s">
        <v>22</v>
      </c>
      <c r="H8" s="355">
        <v>70</v>
      </c>
      <c r="I8" s="223"/>
      <c r="J8" s="223"/>
      <c r="K8" s="223"/>
      <c r="L8" s="227"/>
      <c r="M8" s="355">
        <v>50</v>
      </c>
      <c r="N8" s="223"/>
      <c r="O8" s="223"/>
      <c r="P8" s="223"/>
      <c r="Q8" s="227"/>
      <c r="R8" s="355">
        <v>86</v>
      </c>
      <c r="S8" s="223"/>
      <c r="T8" s="223"/>
      <c r="U8" s="223" t="s">
        <v>233</v>
      </c>
      <c r="V8" s="227"/>
      <c r="W8" s="355">
        <v>380</v>
      </c>
      <c r="X8" s="223"/>
      <c r="Y8" s="223"/>
      <c r="Z8" s="223"/>
      <c r="AA8" s="348"/>
      <c r="AB8" s="355">
        <v>38</v>
      </c>
      <c r="AC8" s="251"/>
      <c r="AD8" s="251"/>
      <c r="AE8" s="251" t="s">
        <v>233</v>
      </c>
      <c r="AF8" s="252"/>
      <c r="AG8" s="505" t="s">
        <v>205</v>
      </c>
      <c r="AH8" s="505"/>
      <c r="AI8" s="505"/>
      <c r="AJ8" s="505"/>
      <c r="AK8" s="506"/>
      <c r="AL8" s="355">
        <v>18</v>
      </c>
      <c r="AM8" s="251"/>
      <c r="AN8" s="251"/>
      <c r="AO8" s="251"/>
      <c r="AP8" s="252"/>
      <c r="AU8" s="20" t="s">
        <v>20</v>
      </c>
    </row>
    <row r="9" spans="1:47" s="214" customFormat="1" x14ac:dyDescent="0.25">
      <c r="A9" s="228" t="s">
        <v>23</v>
      </c>
      <c r="B9" s="222" t="s">
        <v>30</v>
      </c>
      <c r="C9" s="229"/>
      <c r="D9" s="229"/>
      <c r="E9" s="325">
        <v>13.9534</v>
      </c>
      <c r="F9" s="230" t="s">
        <v>22</v>
      </c>
      <c r="G9" s="231" t="s">
        <v>22</v>
      </c>
      <c r="H9" s="232">
        <v>5.0000000000000001E-3</v>
      </c>
      <c r="I9" s="229" t="s">
        <v>25</v>
      </c>
      <c r="J9" s="229"/>
      <c r="K9" s="223"/>
      <c r="L9" s="233"/>
      <c r="M9" s="232">
        <v>0.36599999999999999</v>
      </c>
      <c r="N9" s="229"/>
      <c r="O9" s="229"/>
      <c r="P9" s="229"/>
      <c r="Q9" s="233"/>
      <c r="R9" s="371">
        <v>1.3</v>
      </c>
      <c r="S9" s="229"/>
      <c r="T9" s="229"/>
      <c r="U9" s="229"/>
      <c r="V9" s="233"/>
      <c r="W9" s="370">
        <v>119</v>
      </c>
      <c r="X9" s="229"/>
      <c r="Y9" s="229"/>
      <c r="Z9" s="229"/>
      <c r="AA9" s="349"/>
      <c r="AB9" s="232">
        <v>5.0000000000000001E-3</v>
      </c>
      <c r="AC9" s="229" t="s">
        <v>25</v>
      </c>
      <c r="AD9" s="229"/>
      <c r="AE9" s="229"/>
      <c r="AF9" s="233"/>
      <c r="AG9" s="351"/>
      <c r="AH9" s="298"/>
      <c r="AI9" s="298"/>
      <c r="AJ9" s="298"/>
      <c r="AK9" s="299"/>
      <c r="AL9" s="232">
        <v>5.0000000000000001E-3</v>
      </c>
      <c r="AM9" s="229" t="s">
        <v>25</v>
      </c>
      <c r="AN9" s="229"/>
      <c r="AO9" s="229"/>
      <c r="AP9" s="233"/>
      <c r="AU9" s="33" t="s">
        <v>23</v>
      </c>
    </row>
    <row r="10" spans="1:47" s="214" customFormat="1" x14ac:dyDescent="0.25">
      <c r="A10" s="228" t="s">
        <v>26</v>
      </c>
      <c r="B10" s="222" t="s">
        <v>21</v>
      </c>
      <c r="C10" s="223"/>
      <c r="D10" s="223"/>
      <c r="E10" s="330">
        <v>38.5929</v>
      </c>
      <c r="F10" s="235" t="s">
        <v>22</v>
      </c>
      <c r="G10" s="231" t="s">
        <v>22</v>
      </c>
      <c r="H10" s="370">
        <v>70</v>
      </c>
      <c r="I10" s="229"/>
      <c r="J10" s="229"/>
      <c r="K10" s="229"/>
      <c r="L10" s="233"/>
      <c r="M10" s="370">
        <v>50</v>
      </c>
      <c r="N10" s="229"/>
      <c r="O10" s="229"/>
      <c r="P10" s="229"/>
      <c r="Q10" s="233"/>
      <c r="R10" s="370">
        <v>86</v>
      </c>
      <c r="S10" s="229"/>
      <c r="T10" s="229"/>
      <c r="U10" s="229" t="s">
        <v>233</v>
      </c>
      <c r="V10" s="233"/>
      <c r="W10" s="370">
        <v>380</v>
      </c>
      <c r="X10" s="229"/>
      <c r="Y10" s="229"/>
      <c r="Z10" s="229"/>
      <c r="AA10" s="349"/>
      <c r="AB10" s="237">
        <v>38</v>
      </c>
      <c r="AC10" s="229"/>
      <c r="AD10" s="229"/>
      <c r="AE10" s="229" t="s">
        <v>233</v>
      </c>
      <c r="AF10" s="233"/>
      <c r="AG10" s="352"/>
      <c r="AH10" s="298"/>
      <c r="AI10" s="298"/>
      <c r="AJ10" s="298"/>
      <c r="AK10" s="299"/>
      <c r="AL10" s="237">
        <v>18</v>
      </c>
      <c r="AM10" s="229"/>
      <c r="AN10" s="229"/>
      <c r="AO10" s="229"/>
      <c r="AP10" s="233"/>
      <c r="AU10" s="33" t="s">
        <v>26</v>
      </c>
    </row>
    <row r="11" spans="1:47" s="214" customFormat="1" x14ac:dyDescent="0.25">
      <c r="A11" s="228" t="s">
        <v>27</v>
      </c>
      <c r="B11" s="222" t="s">
        <v>21</v>
      </c>
      <c r="C11" s="229"/>
      <c r="D11" s="229"/>
      <c r="E11" s="325">
        <v>20.0639</v>
      </c>
      <c r="F11" s="230" t="s">
        <v>22</v>
      </c>
      <c r="G11" s="231" t="s">
        <v>22</v>
      </c>
      <c r="H11" s="237">
        <v>12.3</v>
      </c>
      <c r="I11" s="229"/>
      <c r="J11" s="229"/>
      <c r="K11" s="229"/>
      <c r="L11" s="233"/>
      <c r="M11" s="237">
        <v>13.4</v>
      </c>
      <c r="N11" s="229"/>
      <c r="O11" s="229"/>
      <c r="P11" s="229"/>
      <c r="Q11" s="233"/>
      <c r="R11" s="237">
        <v>25.3</v>
      </c>
      <c r="S11" s="229"/>
      <c r="T11" s="229"/>
      <c r="U11" s="229" t="s">
        <v>233</v>
      </c>
      <c r="V11" s="233"/>
      <c r="W11" s="237">
        <v>51.1</v>
      </c>
      <c r="X11" s="229"/>
      <c r="Y11" s="229"/>
      <c r="Z11" s="229"/>
      <c r="AA11" s="349"/>
      <c r="AB11" s="237">
        <v>11.6</v>
      </c>
      <c r="AC11" s="229"/>
      <c r="AD11" s="229"/>
      <c r="AE11" s="229"/>
      <c r="AF11" s="233"/>
      <c r="AG11" s="353"/>
      <c r="AH11" s="298"/>
      <c r="AI11" s="298"/>
      <c r="AJ11" s="298"/>
      <c r="AK11" s="299"/>
      <c r="AL11" s="237">
        <v>7</v>
      </c>
      <c r="AM11" s="229"/>
      <c r="AN11" s="229"/>
      <c r="AO11" s="229"/>
      <c r="AP11" s="233"/>
      <c r="AU11" s="33" t="s">
        <v>27</v>
      </c>
    </row>
    <row r="12" spans="1:47" s="214" customFormat="1" x14ac:dyDescent="0.25">
      <c r="A12" s="238" t="s">
        <v>28</v>
      </c>
      <c r="B12" s="222" t="s">
        <v>24</v>
      </c>
      <c r="C12" s="229"/>
      <c r="D12" s="229"/>
      <c r="E12" s="325">
        <v>26</v>
      </c>
      <c r="F12" s="230" t="s">
        <v>22</v>
      </c>
      <c r="G12" s="231" t="s">
        <v>22</v>
      </c>
      <c r="H12" s="370">
        <v>10</v>
      </c>
      <c r="I12" s="229" t="s">
        <v>25</v>
      </c>
      <c r="J12" s="229"/>
      <c r="K12" s="229"/>
      <c r="L12" s="233"/>
      <c r="M12" s="237">
        <v>46</v>
      </c>
      <c r="N12" s="229"/>
      <c r="O12" s="229"/>
      <c r="P12" s="229"/>
      <c r="Q12" s="233"/>
      <c r="R12" s="237">
        <v>46</v>
      </c>
      <c r="S12" s="229"/>
      <c r="T12" s="229"/>
      <c r="U12" s="229"/>
      <c r="V12" s="233"/>
      <c r="W12" s="237">
        <v>62</v>
      </c>
      <c r="X12" s="229"/>
      <c r="Y12" s="229"/>
      <c r="Z12" s="229"/>
      <c r="AA12" s="349"/>
      <c r="AB12" s="237">
        <v>10</v>
      </c>
      <c r="AC12" s="229" t="s">
        <v>25</v>
      </c>
      <c r="AD12" s="229"/>
      <c r="AE12" s="229"/>
      <c r="AF12" s="233"/>
      <c r="AG12" s="352"/>
      <c r="AH12" s="298"/>
      <c r="AI12" s="298"/>
      <c r="AJ12" s="298"/>
      <c r="AK12" s="299"/>
      <c r="AL12" s="237">
        <v>10</v>
      </c>
      <c r="AM12" s="229" t="s">
        <v>25</v>
      </c>
      <c r="AN12" s="229"/>
      <c r="AO12" s="229"/>
      <c r="AP12" s="233"/>
      <c r="AU12" s="50" t="s">
        <v>28</v>
      </c>
    </row>
    <row r="13" spans="1:47" s="214" customFormat="1" x14ac:dyDescent="0.25">
      <c r="A13" s="228" t="s">
        <v>29</v>
      </c>
      <c r="B13" s="222" t="s">
        <v>30</v>
      </c>
      <c r="C13" s="229"/>
      <c r="D13" s="229"/>
      <c r="E13" s="325">
        <v>50.474200000000003</v>
      </c>
      <c r="F13" s="239">
        <v>250</v>
      </c>
      <c r="G13" s="231">
        <v>250</v>
      </c>
      <c r="H13" s="237">
        <v>7.1</v>
      </c>
      <c r="I13" s="229"/>
      <c r="J13" s="229"/>
      <c r="K13" s="229"/>
      <c r="L13" s="233"/>
      <c r="M13" s="237">
        <v>7.2</v>
      </c>
      <c r="N13" s="229"/>
      <c r="O13" s="229"/>
      <c r="P13" s="229"/>
      <c r="Q13" s="233"/>
      <c r="R13" s="237">
        <v>6.4</v>
      </c>
      <c r="S13" s="229"/>
      <c r="T13" s="229"/>
      <c r="U13" s="229"/>
      <c r="V13" s="233"/>
      <c r="W13" s="237">
        <v>27.9</v>
      </c>
      <c r="X13" s="229"/>
      <c r="Y13" s="229"/>
      <c r="Z13" s="229"/>
      <c r="AA13" s="349"/>
      <c r="AB13" s="237">
        <v>6.3</v>
      </c>
      <c r="AC13" s="229"/>
      <c r="AD13" s="229"/>
      <c r="AE13" s="229" t="s">
        <v>15</v>
      </c>
      <c r="AF13" s="233"/>
      <c r="AG13" s="353"/>
      <c r="AH13" s="298"/>
      <c r="AI13" s="298"/>
      <c r="AJ13" s="298"/>
      <c r="AK13" s="299"/>
      <c r="AL13" s="237">
        <v>3.7</v>
      </c>
      <c r="AM13" s="229"/>
      <c r="AN13" s="229"/>
      <c r="AO13" s="229"/>
      <c r="AP13" s="233"/>
      <c r="AU13" s="33" t="s">
        <v>29</v>
      </c>
    </row>
    <row r="14" spans="1:47" s="214" customFormat="1" x14ac:dyDescent="0.25">
      <c r="A14" s="228" t="s">
        <v>31</v>
      </c>
      <c r="B14" s="222" t="s">
        <v>30</v>
      </c>
      <c r="C14" s="223"/>
      <c r="D14" s="223"/>
      <c r="E14" s="325">
        <v>461.33240000000001</v>
      </c>
      <c r="F14" s="230" t="s">
        <v>22</v>
      </c>
      <c r="G14" s="240">
        <v>700</v>
      </c>
      <c r="H14" s="236">
        <v>190</v>
      </c>
      <c r="I14" s="229"/>
      <c r="J14" s="229"/>
      <c r="K14" s="229"/>
      <c r="L14" s="233"/>
      <c r="M14" s="236">
        <v>150</v>
      </c>
      <c r="N14" s="229"/>
      <c r="O14" s="229"/>
      <c r="P14" s="229"/>
      <c r="Q14" s="233"/>
      <c r="R14" s="236">
        <v>250</v>
      </c>
      <c r="S14" s="229"/>
      <c r="T14" s="229"/>
      <c r="U14" s="229"/>
      <c r="V14" s="233"/>
      <c r="W14" s="236">
        <v>1000</v>
      </c>
      <c r="X14" s="229"/>
      <c r="Y14" s="229"/>
      <c r="Z14" s="229"/>
      <c r="AA14" s="349"/>
      <c r="AB14" s="236">
        <v>140</v>
      </c>
      <c r="AC14" s="229"/>
      <c r="AD14" s="229"/>
      <c r="AE14" s="229"/>
      <c r="AF14" s="233"/>
      <c r="AG14" s="352"/>
      <c r="AH14" s="298"/>
      <c r="AI14" s="298"/>
      <c r="AJ14" s="298"/>
      <c r="AK14" s="299"/>
      <c r="AL14" s="236">
        <v>100</v>
      </c>
      <c r="AM14" s="229"/>
      <c r="AN14" s="229"/>
      <c r="AO14" s="229"/>
      <c r="AP14" s="233"/>
      <c r="AU14" s="33" t="s">
        <v>31</v>
      </c>
    </row>
    <row r="15" spans="1:47" s="214" customFormat="1" x14ac:dyDescent="0.25">
      <c r="A15" s="228" t="s">
        <v>32</v>
      </c>
      <c r="B15" s="222" t="s">
        <v>21</v>
      </c>
      <c r="C15" s="229"/>
      <c r="D15" s="229"/>
      <c r="E15" s="325">
        <v>6.8777999999999997</v>
      </c>
      <c r="F15" s="230" t="s">
        <v>22</v>
      </c>
      <c r="G15" s="231" t="s">
        <v>22</v>
      </c>
      <c r="H15" s="371">
        <v>10.9</v>
      </c>
      <c r="I15" s="229"/>
      <c r="J15" s="229"/>
      <c r="K15" s="229"/>
      <c r="L15" s="233"/>
      <c r="M15" s="234">
        <v>4.43</v>
      </c>
      <c r="N15" s="229"/>
      <c r="O15" s="229"/>
      <c r="P15" s="229"/>
      <c r="Q15" s="233"/>
      <c r="R15" s="371">
        <v>11.9</v>
      </c>
      <c r="S15" s="229"/>
      <c r="T15" s="229"/>
      <c r="U15" s="229" t="s">
        <v>233</v>
      </c>
      <c r="V15" s="233"/>
      <c r="W15" s="371">
        <v>15.5</v>
      </c>
      <c r="X15" s="229"/>
      <c r="Y15" s="229"/>
      <c r="Z15" s="229" t="s">
        <v>15</v>
      </c>
      <c r="AA15" s="349"/>
      <c r="AB15" s="234">
        <v>5.71</v>
      </c>
      <c r="AC15" s="229"/>
      <c r="AD15" s="229"/>
      <c r="AE15" s="229" t="s">
        <v>233</v>
      </c>
      <c r="AF15" s="233"/>
      <c r="AG15" s="353"/>
      <c r="AH15" s="298"/>
      <c r="AI15" s="298"/>
      <c r="AJ15" s="298"/>
      <c r="AK15" s="299"/>
      <c r="AL15" s="234">
        <v>3.38</v>
      </c>
      <c r="AM15" s="229"/>
      <c r="AN15" s="229"/>
      <c r="AO15" s="229" t="s">
        <v>15</v>
      </c>
      <c r="AP15" s="233"/>
      <c r="AU15" s="33" t="s">
        <v>32</v>
      </c>
    </row>
    <row r="16" spans="1:47" s="214" customFormat="1" x14ac:dyDescent="0.25">
      <c r="A16" s="228" t="s">
        <v>33</v>
      </c>
      <c r="B16" s="222" t="s">
        <v>30</v>
      </c>
      <c r="C16" s="229"/>
      <c r="D16" s="229"/>
      <c r="E16" s="325">
        <v>28.032499999999999</v>
      </c>
      <c r="F16" s="239">
        <v>10</v>
      </c>
      <c r="G16" s="240">
        <v>10</v>
      </c>
      <c r="H16" s="369">
        <v>0.11</v>
      </c>
      <c r="I16" s="229"/>
      <c r="J16" s="229"/>
      <c r="K16" s="229"/>
      <c r="L16" s="233"/>
      <c r="M16" s="369">
        <v>0.01</v>
      </c>
      <c r="N16" s="229" t="s">
        <v>25</v>
      </c>
      <c r="O16" s="229"/>
      <c r="P16" s="229"/>
      <c r="Q16" s="233"/>
      <c r="R16" s="369">
        <v>0.01</v>
      </c>
      <c r="S16" s="229" t="s">
        <v>25</v>
      </c>
      <c r="T16" s="229"/>
      <c r="U16" s="229"/>
      <c r="V16" s="233"/>
      <c r="W16" s="369">
        <v>0.01</v>
      </c>
      <c r="X16" s="229" t="s">
        <v>25</v>
      </c>
      <c r="Y16" s="229"/>
      <c r="Z16" s="229"/>
      <c r="AA16" s="349"/>
      <c r="AB16" s="237">
        <v>0.48</v>
      </c>
      <c r="AC16" s="229"/>
      <c r="AD16" s="229"/>
      <c r="AE16" s="229"/>
      <c r="AF16" s="233"/>
      <c r="AG16" s="353"/>
      <c r="AH16" s="298"/>
      <c r="AI16" s="298"/>
      <c r="AJ16" s="298"/>
      <c r="AK16" s="299"/>
      <c r="AL16" s="237">
        <v>1.4</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232">
        <v>1E-3</v>
      </c>
      <c r="I17" s="229"/>
      <c r="J17" s="229"/>
      <c r="K17" s="229"/>
      <c r="L17" s="233"/>
      <c r="M17" s="232">
        <v>1E-3</v>
      </c>
      <c r="N17" s="229" t="s">
        <v>25</v>
      </c>
      <c r="O17" s="229"/>
      <c r="P17" s="229"/>
      <c r="Q17" s="233"/>
      <c r="R17" s="232">
        <v>3.0000000000000001E-3</v>
      </c>
      <c r="S17" s="229"/>
      <c r="T17" s="229"/>
      <c r="U17" s="229" t="s">
        <v>15</v>
      </c>
      <c r="V17" s="233"/>
      <c r="W17" s="232">
        <v>1.0999999999999999E-2</v>
      </c>
      <c r="X17" s="229"/>
      <c r="Y17" s="229"/>
      <c r="Z17" s="229"/>
      <c r="AA17" s="349"/>
      <c r="AB17" s="232">
        <v>1E-3</v>
      </c>
      <c r="AC17" s="229" t="s">
        <v>25</v>
      </c>
      <c r="AD17" s="229"/>
      <c r="AE17" s="229"/>
      <c r="AF17" s="233"/>
      <c r="AG17" s="351"/>
      <c r="AH17" s="298"/>
      <c r="AI17" s="298"/>
      <c r="AJ17" s="298"/>
      <c r="AK17" s="299"/>
      <c r="AL17" s="232">
        <v>1E-3</v>
      </c>
      <c r="AM17" s="229"/>
      <c r="AN17" s="229"/>
      <c r="AO17" s="229"/>
      <c r="AP17" s="233"/>
      <c r="AU17" s="33" t="s">
        <v>34</v>
      </c>
    </row>
    <row r="18" spans="1:47" s="214" customFormat="1" x14ac:dyDescent="0.25">
      <c r="A18" s="228" t="s">
        <v>35</v>
      </c>
      <c r="B18" s="222" t="s">
        <v>24</v>
      </c>
      <c r="C18" s="229"/>
      <c r="D18" s="229"/>
      <c r="E18" s="325" t="s">
        <v>218</v>
      </c>
      <c r="F18" s="239" t="s">
        <v>37</v>
      </c>
      <c r="G18" s="240" t="s">
        <v>37</v>
      </c>
      <c r="H18" s="234">
        <v>6.91</v>
      </c>
      <c r="I18" s="229"/>
      <c r="J18" s="229"/>
      <c r="K18" s="229"/>
      <c r="L18" s="233"/>
      <c r="M18" s="234">
        <v>6.64</v>
      </c>
      <c r="N18" s="229"/>
      <c r="O18" s="229"/>
      <c r="P18" s="229"/>
      <c r="Q18" s="233"/>
      <c r="R18" s="234">
        <v>6.59</v>
      </c>
      <c r="S18" s="229"/>
      <c r="T18" s="229"/>
      <c r="U18" s="229"/>
      <c r="V18" s="233"/>
      <c r="W18" s="234">
        <v>6.58</v>
      </c>
      <c r="X18" s="229"/>
      <c r="Y18" s="229"/>
      <c r="Z18" s="229"/>
      <c r="AA18" s="349"/>
      <c r="AB18" s="234">
        <v>6.36</v>
      </c>
      <c r="AC18" s="229"/>
      <c r="AD18" s="229"/>
      <c r="AE18" s="229"/>
      <c r="AF18" s="233"/>
      <c r="AG18" s="353"/>
      <c r="AH18" s="298"/>
      <c r="AI18" s="298"/>
      <c r="AJ18" s="298"/>
      <c r="AK18" s="299"/>
      <c r="AL18" s="234">
        <v>6.02</v>
      </c>
      <c r="AM18" s="229"/>
      <c r="AN18" s="229"/>
      <c r="AO18" s="229"/>
      <c r="AP18" s="233"/>
      <c r="AQ18" s="340">
        <v>6.5</v>
      </c>
      <c r="AR18" s="341">
        <v>8.5</v>
      </c>
      <c r="AS18" s="341">
        <v>4.9000000000000004</v>
      </c>
      <c r="AT18" s="340">
        <v>7.4</v>
      </c>
      <c r="AU18" s="33" t="s">
        <v>35</v>
      </c>
    </row>
    <row r="19" spans="1:47" s="214" customFormat="1" x14ac:dyDescent="0.25">
      <c r="A19" s="228" t="s">
        <v>38</v>
      </c>
      <c r="B19" s="222" t="s">
        <v>30</v>
      </c>
      <c r="C19" s="229"/>
      <c r="D19" s="229"/>
      <c r="E19" s="325">
        <v>4.8315000000000001</v>
      </c>
      <c r="F19" s="230" t="s">
        <v>22</v>
      </c>
      <c r="G19" s="231" t="s">
        <v>22</v>
      </c>
      <c r="H19" s="234">
        <v>1.1100000000000001</v>
      </c>
      <c r="I19" s="229"/>
      <c r="J19" s="229"/>
      <c r="K19" s="229"/>
      <c r="L19" s="233"/>
      <c r="M19" s="234">
        <v>1.94</v>
      </c>
      <c r="N19" s="229"/>
      <c r="O19" s="229"/>
      <c r="P19" s="229"/>
      <c r="Q19" s="233"/>
      <c r="R19" s="234">
        <v>5.75</v>
      </c>
      <c r="S19" s="229"/>
      <c r="T19" s="229"/>
      <c r="U19" s="229"/>
      <c r="V19" s="233"/>
      <c r="W19" s="371">
        <v>37.4</v>
      </c>
      <c r="X19" s="229"/>
      <c r="Y19" s="229"/>
      <c r="Z19" s="229"/>
      <c r="AA19" s="349"/>
      <c r="AB19" s="234">
        <v>0.9</v>
      </c>
      <c r="AC19" s="229"/>
      <c r="AD19" s="229"/>
      <c r="AE19" s="229"/>
      <c r="AF19" s="233"/>
      <c r="AG19" s="353"/>
      <c r="AH19" s="298"/>
      <c r="AI19" s="298"/>
      <c r="AJ19" s="298"/>
      <c r="AK19" s="299"/>
      <c r="AL19" s="234">
        <v>0.82</v>
      </c>
      <c r="AM19" s="229"/>
      <c r="AN19" s="229"/>
      <c r="AO19" s="229"/>
      <c r="AP19" s="233"/>
      <c r="AU19" s="33" t="s">
        <v>38</v>
      </c>
    </row>
    <row r="20" spans="1:47" s="214" customFormat="1" x14ac:dyDescent="0.25">
      <c r="A20" s="228" t="s">
        <v>39</v>
      </c>
      <c r="B20" s="222" t="s">
        <v>21</v>
      </c>
      <c r="C20" s="229"/>
      <c r="D20" s="229"/>
      <c r="E20" s="325">
        <v>46.239199999999997</v>
      </c>
      <c r="F20" s="230" t="s">
        <v>22</v>
      </c>
      <c r="G20" s="240">
        <v>20</v>
      </c>
      <c r="H20" s="234">
        <v>7.63</v>
      </c>
      <c r="I20" s="229"/>
      <c r="J20" s="229"/>
      <c r="K20" s="229"/>
      <c r="L20" s="233"/>
      <c r="M20" s="234">
        <v>4.88</v>
      </c>
      <c r="N20" s="229"/>
      <c r="O20" s="229"/>
      <c r="P20" s="229"/>
      <c r="Q20" s="233"/>
      <c r="R20" s="234">
        <v>5.49</v>
      </c>
      <c r="S20" s="229"/>
      <c r="T20" s="229"/>
      <c r="U20" s="229"/>
      <c r="V20" s="233"/>
      <c r="W20" s="371">
        <v>21.2</v>
      </c>
      <c r="X20" s="229"/>
      <c r="Y20" s="229"/>
      <c r="Z20" s="229"/>
      <c r="AA20" s="349"/>
      <c r="AB20" s="234">
        <v>6.14</v>
      </c>
      <c r="AC20" s="229"/>
      <c r="AD20" s="229"/>
      <c r="AE20" s="229"/>
      <c r="AF20" s="233"/>
      <c r="AG20" s="352"/>
      <c r="AH20" s="298"/>
      <c r="AI20" s="298"/>
      <c r="AJ20" s="298"/>
      <c r="AK20" s="299"/>
      <c r="AL20" s="234">
        <v>5.65</v>
      </c>
      <c r="AM20" s="229"/>
      <c r="AN20" s="229"/>
      <c r="AO20" s="229"/>
      <c r="AP20" s="233"/>
      <c r="AU20" s="33" t="s">
        <v>39</v>
      </c>
    </row>
    <row r="21" spans="1:47" s="214" customFormat="1" x14ac:dyDescent="0.25">
      <c r="A21" s="228" t="s">
        <v>40</v>
      </c>
      <c r="B21" s="222" t="s">
        <v>21</v>
      </c>
      <c r="C21" s="229"/>
      <c r="D21" s="229"/>
      <c r="E21" s="325">
        <v>35.570099999999996</v>
      </c>
      <c r="F21" s="239">
        <v>250</v>
      </c>
      <c r="G21" s="240">
        <v>250</v>
      </c>
      <c r="H21" s="371">
        <v>7.9</v>
      </c>
      <c r="I21" s="229"/>
      <c r="J21" s="229"/>
      <c r="K21" s="229"/>
      <c r="L21" s="233"/>
      <c r="M21" s="371">
        <v>7.1</v>
      </c>
      <c r="N21" s="229"/>
      <c r="O21" s="229"/>
      <c r="P21" s="229"/>
      <c r="Q21" s="233"/>
      <c r="R21" s="371">
        <v>4.2</v>
      </c>
      <c r="S21" s="229"/>
      <c r="T21" s="229"/>
      <c r="U21" s="229"/>
      <c r="V21" s="233"/>
      <c r="W21" s="371">
        <v>5.9</v>
      </c>
      <c r="X21" s="229"/>
      <c r="Y21" s="229"/>
      <c r="Z21" s="229"/>
      <c r="AA21" s="349"/>
      <c r="AB21" s="237">
        <v>7.5</v>
      </c>
      <c r="AC21" s="229"/>
      <c r="AD21" s="229"/>
      <c r="AE21" s="229"/>
      <c r="AF21" s="233"/>
      <c r="AG21" s="353"/>
      <c r="AH21" s="298"/>
      <c r="AI21" s="298"/>
      <c r="AJ21" s="298"/>
      <c r="AK21" s="299"/>
      <c r="AL21" s="236">
        <v>11</v>
      </c>
      <c r="AM21" s="229"/>
      <c r="AN21" s="229"/>
      <c r="AO21" s="229"/>
      <c r="AP21" s="233"/>
      <c r="AU21" s="33" t="s">
        <v>40</v>
      </c>
    </row>
    <row r="22" spans="1:47" s="214" customFormat="1" x14ac:dyDescent="0.25">
      <c r="A22" s="228" t="s">
        <v>41</v>
      </c>
      <c r="B22" s="222" t="s">
        <v>21</v>
      </c>
      <c r="C22" s="229"/>
      <c r="D22" s="229"/>
      <c r="E22" s="330">
        <v>279.78570000000002</v>
      </c>
      <c r="F22" s="242">
        <v>500</v>
      </c>
      <c r="G22" s="231">
        <v>500</v>
      </c>
      <c r="H22" s="236">
        <v>130</v>
      </c>
      <c r="I22" s="229"/>
      <c r="J22" s="229"/>
      <c r="K22" s="229"/>
      <c r="L22" s="233"/>
      <c r="M22" s="236">
        <v>89</v>
      </c>
      <c r="N22" s="229"/>
      <c r="O22" s="229"/>
      <c r="P22" s="229"/>
      <c r="Q22" s="233"/>
      <c r="R22" s="236">
        <v>140</v>
      </c>
      <c r="S22" s="229"/>
      <c r="T22" s="229"/>
      <c r="U22" s="229"/>
      <c r="V22" s="233"/>
      <c r="W22" s="236">
        <v>410</v>
      </c>
      <c r="X22" s="229"/>
      <c r="Y22" s="229"/>
      <c r="Z22" s="229"/>
      <c r="AA22" s="349"/>
      <c r="AB22" s="236">
        <v>81</v>
      </c>
      <c r="AC22" s="229"/>
      <c r="AD22" s="229"/>
      <c r="AE22" s="229"/>
      <c r="AF22" s="233"/>
      <c r="AG22" s="352"/>
      <c r="AH22" s="298"/>
      <c r="AI22" s="298"/>
      <c r="AJ22" s="298"/>
      <c r="AK22" s="299"/>
      <c r="AL22" s="236">
        <v>91</v>
      </c>
      <c r="AM22" s="229"/>
      <c r="AN22" s="229"/>
      <c r="AO22" s="229"/>
      <c r="AP22" s="233"/>
      <c r="AU22" s="33" t="s">
        <v>41</v>
      </c>
    </row>
    <row r="23" spans="1:47" s="214" customFormat="1" ht="15.75" thickBot="1" x14ac:dyDescent="0.3">
      <c r="A23" s="243" t="s">
        <v>42</v>
      </c>
      <c r="B23" s="222" t="s">
        <v>24</v>
      </c>
      <c r="C23" s="229"/>
      <c r="D23" s="244"/>
      <c r="E23" s="328">
        <v>29</v>
      </c>
      <c r="F23" s="245" t="s">
        <v>22</v>
      </c>
      <c r="G23" s="246" t="s">
        <v>22</v>
      </c>
      <c r="H23" s="378">
        <v>6.8</v>
      </c>
      <c r="I23" s="244"/>
      <c r="J23" s="244"/>
      <c r="K23" s="244"/>
      <c r="L23" s="248"/>
      <c r="M23" s="378">
        <v>5.3</v>
      </c>
      <c r="N23" s="244"/>
      <c r="O23" s="244"/>
      <c r="P23" s="244"/>
      <c r="Q23" s="248"/>
      <c r="R23" s="378">
        <v>12</v>
      </c>
      <c r="S23" s="244"/>
      <c r="T23" s="244"/>
      <c r="U23" s="244"/>
      <c r="V23" s="248"/>
      <c r="W23" s="378">
        <v>13</v>
      </c>
      <c r="X23" s="244"/>
      <c r="Y23" s="244"/>
      <c r="Z23" s="244"/>
      <c r="AA23" s="350"/>
      <c r="AB23" s="342">
        <v>2.8</v>
      </c>
      <c r="AC23" s="263"/>
      <c r="AD23" s="263"/>
      <c r="AE23" s="263"/>
      <c r="AF23" s="264"/>
      <c r="AG23" s="354"/>
      <c r="AH23" s="303"/>
      <c r="AI23" s="303"/>
      <c r="AJ23" s="303"/>
      <c r="AK23" s="304"/>
      <c r="AL23" s="234">
        <v>0.82</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257">
        <v>2.9999999999999997E-4</v>
      </c>
      <c r="AC25" s="223" t="s">
        <v>25</v>
      </c>
      <c r="AD25" s="223"/>
      <c r="AE25" s="223"/>
      <c r="AF25" s="227"/>
      <c r="AG25" s="504" t="s">
        <v>205</v>
      </c>
      <c r="AH25" s="505"/>
      <c r="AI25" s="505"/>
      <c r="AJ25" s="505"/>
      <c r="AK25" s="506"/>
      <c r="AL25" s="257">
        <v>2.9999999999999997E-4</v>
      </c>
      <c r="AM25" s="251" t="s">
        <v>25</v>
      </c>
      <c r="AN25" s="251"/>
      <c r="AO25" s="251"/>
      <c r="AP25" s="252"/>
      <c r="AU25" s="72" t="s">
        <v>45</v>
      </c>
    </row>
    <row r="26" spans="1:47" s="214" customFormat="1" x14ac:dyDescent="0.25">
      <c r="A26" s="228" t="s">
        <v>46</v>
      </c>
      <c r="B26" s="222" t="s">
        <v>24</v>
      </c>
      <c r="C26" s="229"/>
      <c r="D26" s="229"/>
      <c r="E26" s="325">
        <v>1E-3</v>
      </c>
      <c r="F26" s="239">
        <v>0.01</v>
      </c>
      <c r="G26" s="231">
        <v>5.0000000000000002E-5</v>
      </c>
      <c r="H26" s="374">
        <v>5.4000000000000001E-4</v>
      </c>
      <c r="I26" s="375"/>
      <c r="J26" s="229"/>
      <c r="K26" s="229"/>
      <c r="L26" s="233"/>
      <c r="M26" s="374">
        <v>5.3899999999999998E-3</v>
      </c>
      <c r="N26" s="375"/>
      <c r="O26" s="229"/>
      <c r="P26" s="229"/>
      <c r="Q26" s="233"/>
      <c r="R26" s="374">
        <v>6.2399999999999999E-3</v>
      </c>
      <c r="S26" s="375"/>
      <c r="T26" s="229"/>
      <c r="U26" s="229"/>
      <c r="V26" s="233"/>
      <c r="W26" s="373">
        <v>1.77E-2</v>
      </c>
      <c r="X26" s="375"/>
      <c r="Y26" s="229"/>
      <c r="Z26" s="229" t="s">
        <v>233</v>
      </c>
      <c r="AA26" s="233"/>
      <c r="AB26" s="372">
        <v>1.3100000000000001E-4</v>
      </c>
      <c r="AC26" s="229"/>
      <c r="AD26" s="229"/>
      <c r="AE26" s="229" t="s">
        <v>15</v>
      </c>
      <c r="AF26" s="233"/>
      <c r="AG26" s="305"/>
      <c r="AH26" s="298"/>
      <c r="AI26" s="298"/>
      <c r="AJ26" s="298"/>
      <c r="AK26" s="299"/>
      <c r="AL26" s="254">
        <v>8.2000000000000001E-5</v>
      </c>
      <c r="AM26" s="229"/>
      <c r="AN26" s="229"/>
      <c r="AO26" s="229" t="s">
        <v>15</v>
      </c>
      <c r="AP26" s="233"/>
      <c r="AU26" s="77" t="s">
        <v>46</v>
      </c>
    </row>
    <row r="27" spans="1:47" s="214" customFormat="1" x14ac:dyDescent="0.25">
      <c r="A27" s="228" t="s">
        <v>47</v>
      </c>
      <c r="B27" s="222" t="s">
        <v>30</v>
      </c>
      <c r="C27" s="229"/>
      <c r="D27" s="229"/>
      <c r="E27" s="325">
        <v>6.7100000000000007E-2</v>
      </c>
      <c r="F27" s="239">
        <v>2</v>
      </c>
      <c r="G27" s="231">
        <v>1</v>
      </c>
      <c r="H27" s="373">
        <v>7.7000000000000002E-3</v>
      </c>
      <c r="I27" s="375"/>
      <c r="J27" s="229"/>
      <c r="K27" s="229"/>
      <c r="L27" s="233"/>
      <c r="M27" s="373">
        <v>1.2800000000000001E-2</v>
      </c>
      <c r="N27" s="375"/>
      <c r="O27" s="229"/>
      <c r="P27" s="229"/>
      <c r="Q27" s="233"/>
      <c r="R27" s="368">
        <v>3.5999999999999997E-2</v>
      </c>
      <c r="S27" s="375"/>
      <c r="T27" s="229"/>
      <c r="U27" s="229"/>
      <c r="V27" s="233"/>
      <c r="W27" s="368">
        <v>0.82499999999999996</v>
      </c>
      <c r="X27" s="375"/>
      <c r="Y27" s="229"/>
      <c r="Z27" s="229" t="s">
        <v>233</v>
      </c>
      <c r="AA27" s="233"/>
      <c r="AB27" s="373">
        <v>6.8999999999999999E-3</v>
      </c>
      <c r="AC27" s="229"/>
      <c r="AD27" s="229"/>
      <c r="AE27" s="229"/>
      <c r="AF27" s="233"/>
      <c r="AG27" s="306"/>
      <c r="AH27" s="298"/>
      <c r="AI27" s="298"/>
      <c r="AJ27" s="298"/>
      <c r="AK27" s="299"/>
      <c r="AL27" s="232">
        <v>1.4999999999999999E-2</v>
      </c>
      <c r="AM27" s="229"/>
      <c r="AN27" s="229"/>
      <c r="AO27" s="229"/>
      <c r="AP27" s="233"/>
      <c r="AU27" s="77" t="s">
        <v>47</v>
      </c>
    </row>
    <row r="28" spans="1:47" s="214" customFormat="1" x14ac:dyDescent="0.25">
      <c r="A28" s="228" t="s">
        <v>48</v>
      </c>
      <c r="B28" s="222" t="s">
        <v>24</v>
      </c>
      <c r="C28" s="229"/>
      <c r="D28" s="229"/>
      <c r="E28" s="325">
        <v>5.0000000000000001E-4</v>
      </c>
      <c r="F28" s="239">
        <v>4.0000000000000001E-3</v>
      </c>
      <c r="G28" s="231">
        <v>4.0000000000000001E-3</v>
      </c>
      <c r="H28" s="373">
        <v>5.0000000000000001E-4</v>
      </c>
      <c r="I28" s="375" t="s">
        <v>25</v>
      </c>
      <c r="J28" s="229"/>
      <c r="K28" s="229"/>
      <c r="L28" s="233"/>
      <c r="M28" s="373">
        <v>5.0000000000000001E-4</v>
      </c>
      <c r="N28" s="385" t="s">
        <v>25</v>
      </c>
      <c r="O28" s="229"/>
      <c r="P28" s="229"/>
      <c r="Q28" s="233"/>
      <c r="R28" s="373">
        <v>5.0000000000000001E-4</v>
      </c>
      <c r="S28" s="385" t="s">
        <v>25</v>
      </c>
      <c r="T28" s="229"/>
      <c r="U28" s="229"/>
      <c r="V28" s="233"/>
      <c r="W28" s="373">
        <v>5.0000000000000001E-4</v>
      </c>
      <c r="X28" s="385" t="s">
        <v>25</v>
      </c>
      <c r="Y28" s="229"/>
      <c r="Z28" s="229"/>
      <c r="AA28" s="233"/>
      <c r="AB28" s="373">
        <v>5.0000000000000001E-4</v>
      </c>
      <c r="AC28" s="229" t="s">
        <v>25</v>
      </c>
      <c r="AD28" s="229"/>
      <c r="AE28" s="229"/>
      <c r="AF28" s="233"/>
      <c r="AG28" s="306"/>
      <c r="AH28" s="298"/>
      <c r="AI28" s="298"/>
      <c r="AJ28" s="298"/>
      <c r="AK28" s="299"/>
      <c r="AL28" s="257">
        <v>5.0000000000000001E-4</v>
      </c>
      <c r="AM28" s="229" t="s">
        <v>25</v>
      </c>
      <c r="AN28" s="229"/>
      <c r="AO28" s="229"/>
      <c r="AP28" s="233"/>
      <c r="AU28" s="77" t="s">
        <v>48</v>
      </c>
    </row>
    <row r="29" spans="1:47" s="214" customFormat="1" x14ac:dyDescent="0.25">
      <c r="A29" s="228" t="s">
        <v>49</v>
      </c>
      <c r="B29" s="222" t="s">
        <v>21</v>
      </c>
      <c r="C29" s="229"/>
      <c r="D29" s="229"/>
      <c r="E29" s="325">
        <v>2.9999999999999997E-4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261">
        <v>5.0000000000000002E-5</v>
      </c>
      <c r="AM29" s="229" t="s">
        <v>25</v>
      </c>
      <c r="AN29" s="229"/>
      <c r="AO29" s="229"/>
      <c r="AP29" s="233"/>
      <c r="AU29" s="77" t="s">
        <v>49</v>
      </c>
    </row>
    <row r="30" spans="1:47" s="214" customFormat="1" x14ac:dyDescent="0.25">
      <c r="A30" s="228" t="s">
        <v>50</v>
      </c>
      <c r="B30" s="222" t="s">
        <v>24</v>
      </c>
      <c r="C30" s="229"/>
      <c r="D30" s="229"/>
      <c r="E30" s="325">
        <v>4.3E-3</v>
      </c>
      <c r="F30" s="239">
        <v>0.1</v>
      </c>
      <c r="G30" s="345">
        <v>0.05</v>
      </c>
      <c r="H30" s="368">
        <v>5.0000000000000001E-3</v>
      </c>
      <c r="I30" s="375" t="s">
        <v>25</v>
      </c>
      <c r="J30" s="229"/>
      <c r="K30" s="229"/>
      <c r="L30" s="233"/>
      <c r="M30" s="368">
        <v>5.0000000000000001E-3</v>
      </c>
      <c r="N30" s="385" t="s">
        <v>25</v>
      </c>
      <c r="O30" s="229"/>
      <c r="P30" s="229"/>
      <c r="Q30" s="233"/>
      <c r="R30" s="368">
        <v>5.0000000000000001E-3</v>
      </c>
      <c r="S30" s="385" t="s">
        <v>25</v>
      </c>
      <c r="T30" s="229"/>
      <c r="U30" s="229"/>
      <c r="V30" s="233"/>
      <c r="W30" s="373">
        <v>8.5000000000000006E-3</v>
      </c>
      <c r="X30" s="375"/>
      <c r="Y30" s="229"/>
      <c r="Z30" s="229"/>
      <c r="AA30" s="233"/>
      <c r="AB30" s="232">
        <v>5.0000000000000001E-3</v>
      </c>
      <c r="AC30" s="229" t="s">
        <v>25</v>
      </c>
      <c r="AD30" s="229"/>
      <c r="AE30" s="229"/>
      <c r="AF30" s="233"/>
      <c r="AG30" s="301"/>
      <c r="AH30" s="298"/>
      <c r="AI30" s="298"/>
      <c r="AJ30" s="298"/>
      <c r="AK30" s="299"/>
      <c r="AL30" s="232">
        <v>5.0000000000000001E-3</v>
      </c>
      <c r="AM30" s="229" t="s">
        <v>25</v>
      </c>
      <c r="AN30" s="229"/>
      <c r="AO30" s="229"/>
      <c r="AP30" s="233"/>
      <c r="AU30" s="77" t="s">
        <v>50</v>
      </c>
    </row>
    <row r="31" spans="1:47" s="214" customFormat="1" x14ac:dyDescent="0.25">
      <c r="A31" s="228" t="s">
        <v>51</v>
      </c>
      <c r="B31" s="222" t="s">
        <v>24</v>
      </c>
      <c r="C31" s="229"/>
      <c r="D31" s="229"/>
      <c r="E31" s="325">
        <v>6.0000000000000001E-3</v>
      </c>
      <c r="F31" s="239" t="s">
        <v>22</v>
      </c>
      <c r="G31" s="231" t="s">
        <v>22</v>
      </c>
      <c r="H31" s="368">
        <v>5.0000000000000001E-3</v>
      </c>
      <c r="I31" s="375" t="s">
        <v>25</v>
      </c>
      <c r="J31" s="229"/>
      <c r="K31" s="229"/>
      <c r="L31" s="233"/>
      <c r="M31" s="368">
        <v>5.0000000000000001E-3</v>
      </c>
      <c r="N31" s="385" t="s">
        <v>25</v>
      </c>
      <c r="O31" s="229"/>
      <c r="P31" s="229"/>
      <c r="Q31" s="233"/>
      <c r="R31" s="368">
        <v>5.0000000000000001E-3</v>
      </c>
      <c r="S31" s="375" t="s">
        <v>25</v>
      </c>
      <c r="T31" s="229"/>
      <c r="U31" s="229"/>
      <c r="V31" s="233"/>
      <c r="W31" s="368">
        <v>5.0000000000000001E-3</v>
      </c>
      <c r="X31" s="385" t="s">
        <v>25</v>
      </c>
      <c r="Y31" s="229"/>
      <c r="Z31" s="229"/>
      <c r="AA31" s="233"/>
      <c r="AB31" s="232">
        <v>5.0000000000000001E-3</v>
      </c>
      <c r="AC31" s="229" t="s">
        <v>25</v>
      </c>
      <c r="AD31" s="229"/>
      <c r="AE31" s="229"/>
      <c r="AF31" s="233"/>
      <c r="AG31" s="301"/>
      <c r="AH31" s="298"/>
      <c r="AI31" s="298"/>
      <c r="AJ31" s="298"/>
      <c r="AK31" s="299"/>
      <c r="AL31" s="232">
        <v>5.0000000000000001E-3</v>
      </c>
      <c r="AM31" s="229" t="s">
        <v>25</v>
      </c>
      <c r="AN31" s="229"/>
      <c r="AO31" s="229"/>
      <c r="AP31" s="233"/>
      <c r="AU31" s="77" t="s">
        <v>51</v>
      </c>
    </row>
    <row r="32" spans="1:47" s="214" customFormat="1" x14ac:dyDescent="0.25">
      <c r="A32" s="228" t="s">
        <v>52</v>
      </c>
      <c r="B32" s="222" t="s">
        <v>30</v>
      </c>
      <c r="C32" s="229"/>
      <c r="D32" s="229"/>
      <c r="E32" s="325">
        <v>8.3519000000000005</v>
      </c>
      <c r="F32" s="239">
        <v>1.3</v>
      </c>
      <c r="G32" s="231">
        <v>1</v>
      </c>
      <c r="H32" s="379">
        <v>5.0000000000000001E-3</v>
      </c>
      <c r="I32" s="375" t="s">
        <v>25</v>
      </c>
      <c r="J32" s="229"/>
      <c r="K32" s="229"/>
      <c r="L32" s="233"/>
      <c r="M32" s="379">
        <v>5.0000000000000001E-3</v>
      </c>
      <c r="N32" s="375" t="s">
        <v>25</v>
      </c>
      <c r="O32" s="229"/>
      <c r="P32" s="229"/>
      <c r="Q32" s="233"/>
      <c r="R32" s="367">
        <v>0.01</v>
      </c>
      <c r="S32" s="375"/>
      <c r="T32" s="229"/>
      <c r="U32" s="229"/>
      <c r="V32" s="233"/>
      <c r="W32" s="379">
        <v>5.0000000000000001E-3</v>
      </c>
      <c r="X32" s="385" t="s">
        <v>25</v>
      </c>
      <c r="Y32" s="229"/>
      <c r="Z32" s="229"/>
      <c r="AA32" s="233"/>
      <c r="AB32" s="366">
        <v>5.0000000000000001E-3</v>
      </c>
      <c r="AC32" s="229" t="s">
        <v>25</v>
      </c>
      <c r="AD32" s="229"/>
      <c r="AE32" s="229"/>
      <c r="AF32" s="233"/>
      <c r="AG32" s="301"/>
      <c r="AH32" s="298"/>
      <c r="AI32" s="298"/>
      <c r="AJ32" s="298"/>
      <c r="AK32" s="299"/>
      <c r="AL32" s="366">
        <v>5.0000000000000001E-3</v>
      </c>
      <c r="AM32" s="229" t="s">
        <v>25</v>
      </c>
      <c r="AN32" s="229"/>
      <c r="AO32" s="229"/>
      <c r="AP32" s="233"/>
      <c r="AU32" s="77" t="s">
        <v>52</v>
      </c>
    </row>
    <row r="33" spans="1:47" s="214" customFormat="1" x14ac:dyDescent="0.25">
      <c r="A33" s="228" t="s">
        <v>53</v>
      </c>
      <c r="B33" s="222" t="s">
        <v>30</v>
      </c>
      <c r="C33" s="229"/>
      <c r="D33" s="229"/>
      <c r="E33" s="325">
        <v>3.2991000000000001</v>
      </c>
      <c r="F33" s="239">
        <v>0.3</v>
      </c>
      <c r="G33" s="231">
        <v>0.3</v>
      </c>
      <c r="H33" s="369">
        <v>0.01</v>
      </c>
      <c r="I33" s="375" t="s">
        <v>25</v>
      </c>
      <c r="J33" s="229"/>
      <c r="K33" s="229"/>
      <c r="L33" s="233"/>
      <c r="M33" s="369">
        <v>4.43</v>
      </c>
      <c r="N33" s="375"/>
      <c r="O33" s="229"/>
      <c r="P33" s="229"/>
      <c r="Q33" s="233"/>
      <c r="R33" s="369">
        <v>1.76</v>
      </c>
      <c r="S33" s="375"/>
      <c r="T33" s="229"/>
      <c r="U33" s="229" t="s">
        <v>233</v>
      </c>
      <c r="V33" s="233"/>
      <c r="W33" s="371">
        <v>13.2</v>
      </c>
      <c r="X33" s="375"/>
      <c r="Y33" s="229"/>
      <c r="Z33" s="229" t="s">
        <v>233</v>
      </c>
      <c r="AA33" s="233"/>
      <c r="AB33" s="232">
        <v>1.4E-2</v>
      </c>
      <c r="AC33" s="229"/>
      <c r="AD33" s="229"/>
      <c r="AE33" s="229"/>
      <c r="AF33" s="233"/>
      <c r="AG33" s="301"/>
      <c r="AH33" s="298"/>
      <c r="AI33" s="298"/>
      <c r="AJ33" s="298"/>
      <c r="AK33" s="299"/>
      <c r="AL33" s="232">
        <v>2.8000000000000001E-2</v>
      </c>
      <c r="AM33" s="229"/>
      <c r="AN33" s="229"/>
      <c r="AO33" s="229"/>
      <c r="AP33" s="233"/>
      <c r="AU33" s="77" t="s">
        <v>53</v>
      </c>
    </row>
    <row r="34" spans="1:47" s="214" customFormat="1" x14ac:dyDescent="0.25">
      <c r="A34" s="228" t="s">
        <v>54</v>
      </c>
      <c r="B34" s="222" t="s">
        <v>24</v>
      </c>
      <c r="C34" s="229"/>
      <c r="D34" s="229"/>
      <c r="E34" s="325">
        <v>8.0000000000000002E-3</v>
      </c>
      <c r="F34" s="239">
        <v>1.4999999999999999E-2</v>
      </c>
      <c r="G34" s="231">
        <v>0.05</v>
      </c>
      <c r="H34" s="373">
        <v>1E-4</v>
      </c>
      <c r="I34" s="375" t="s">
        <v>25</v>
      </c>
      <c r="J34" s="229"/>
      <c r="K34" s="229"/>
      <c r="L34" s="233"/>
      <c r="M34" s="373">
        <v>1E-4</v>
      </c>
      <c r="N34" s="385" t="s">
        <v>25</v>
      </c>
      <c r="O34" s="229"/>
      <c r="P34" s="229"/>
      <c r="Q34" s="233"/>
      <c r="R34" s="372">
        <v>1.9599999999999999E-4</v>
      </c>
      <c r="S34" s="375"/>
      <c r="T34" s="229"/>
      <c r="U34" s="229"/>
      <c r="V34" s="233"/>
      <c r="W34" s="373">
        <v>1E-4</v>
      </c>
      <c r="X34" s="385" t="s">
        <v>25</v>
      </c>
      <c r="Y34" s="229"/>
      <c r="Z34" s="229"/>
      <c r="AA34" s="233"/>
      <c r="AB34" s="372">
        <v>1.0900000000000001E-4</v>
      </c>
      <c r="AC34" s="229"/>
      <c r="AD34" s="229"/>
      <c r="AE34" s="229"/>
      <c r="AF34" s="233"/>
      <c r="AG34" s="305"/>
      <c r="AH34" s="298"/>
      <c r="AI34" s="298"/>
      <c r="AJ34" s="298"/>
      <c r="AK34" s="299"/>
      <c r="AL34" s="257">
        <v>1E-4</v>
      </c>
      <c r="AM34" s="229" t="s">
        <v>25</v>
      </c>
      <c r="AN34" s="229"/>
      <c r="AO34" s="229"/>
      <c r="AP34" s="233"/>
      <c r="AU34" s="77" t="s">
        <v>54</v>
      </c>
    </row>
    <row r="35" spans="1:47" s="214" customFormat="1" x14ac:dyDescent="0.25">
      <c r="A35" s="228" t="s">
        <v>55</v>
      </c>
      <c r="B35" s="222" t="s">
        <v>30</v>
      </c>
      <c r="C35" s="229"/>
      <c r="D35" s="229"/>
      <c r="E35" s="325">
        <v>0.43390000000000001</v>
      </c>
      <c r="F35" s="239">
        <v>0.05</v>
      </c>
      <c r="G35" s="231">
        <v>0.05</v>
      </c>
      <c r="H35" s="373">
        <v>8.4900000000000003E-2</v>
      </c>
      <c r="I35" s="375"/>
      <c r="J35" s="229"/>
      <c r="K35" s="229" t="s">
        <v>233</v>
      </c>
      <c r="L35" s="233"/>
      <c r="M35" s="368">
        <v>0.75800000000000001</v>
      </c>
      <c r="N35" s="375"/>
      <c r="O35" s="229"/>
      <c r="P35" s="229"/>
      <c r="Q35" s="233"/>
      <c r="R35" s="368">
        <v>1.7350000000000001</v>
      </c>
      <c r="S35" s="375"/>
      <c r="T35" s="229"/>
      <c r="U35" s="229"/>
      <c r="V35" s="233"/>
      <c r="W35" s="368">
        <v>4.6980000000000004</v>
      </c>
      <c r="X35" s="375"/>
      <c r="Y35" s="229"/>
      <c r="Z35" s="229"/>
      <c r="AA35" s="233"/>
      <c r="AB35" s="232">
        <v>5.0000000000000001E-3</v>
      </c>
      <c r="AC35" s="229" t="s">
        <v>25</v>
      </c>
      <c r="AD35" s="229"/>
      <c r="AE35" s="229"/>
      <c r="AF35" s="233"/>
      <c r="AG35" s="306"/>
      <c r="AH35" s="298"/>
      <c r="AI35" s="298"/>
      <c r="AJ35" s="298"/>
      <c r="AK35" s="299"/>
      <c r="AL35" s="257">
        <v>8.3999999999999995E-3</v>
      </c>
      <c r="AM35" s="229"/>
      <c r="AN35" s="229"/>
      <c r="AO35" s="229" t="s">
        <v>15</v>
      </c>
      <c r="AP35" s="233"/>
      <c r="AU35" s="77" t="s">
        <v>55</v>
      </c>
    </row>
    <row r="36" spans="1:47" s="214" customFormat="1" x14ac:dyDescent="0.25">
      <c r="A36" s="228" t="s">
        <v>56</v>
      </c>
      <c r="B36" s="222" t="s">
        <v>24</v>
      </c>
      <c r="C36" s="229"/>
      <c r="D36" s="229"/>
      <c r="E36" s="325">
        <v>0.01</v>
      </c>
      <c r="F36" s="239" t="s">
        <v>22</v>
      </c>
      <c r="G36" s="231">
        <v>0.1</v>
      </c>
      <c r="H36" s="368">
        <v>5.0000000000000001E-3</v>
      </c>
      <c r="I36" s="375" t="s">
        <v>25</v>
      </c>
      <c r="J36" s="229"/>
      <c r="K36" s="229"/>
      <c r="L36" s="233"/>
      <c r="M36" s="368">
        <v>5.0000000000000001E-3</v>
      </c>
      <c r="N36" s="385" t="s">
        <v>25</v>
      </c>
      <c r="O36" s="229"/>
      <c r="P36" s="229"/>
      <c r="Q36" s="233"/>
      <c r="R36" s="368">
        <v>5.0000000000000001E-3</v>
      </c>
      <c r="S36" s="385" t="s">
        <v>25</v>
      </c>
      <c r="T36" s="229"/>
      <c r="U36" s="229"/>
      <c r="V36" s="233"/>
      <c r="W36" s="368">
        <v>5.0000000000000001E-3</v>
      </c>
      <c r="X36" s="385" t="s">
        <v>25</v>
      </c>
      <c r="Y36" s="229"/>
      <c r="Z36" s="229"/>
      <c r="AA36" s="233"/>
      <c r="AB36" s="232">
        <v>5.0000000000000001E-3</v>
      </c>
      <c r="AC36" s="229" t="s">
        <v>25</v>
      </c>
      <c r="AD36" s="229"/>
      <c r="AE36" s="229"/>
      <c r="AF36" s="233"/>
      <c r="AG36" s="301"/>
      <c r="AH36" s="298"/>
      <c r="AI36" s="298"/>
      <c r="AJ36" s="298"/>
      <c r="AK36" s="299"/>
      <c r="AL36" s="232">
        <v>5.0000000000000001E-3</v>
      </c>
      <c r="AM36" s="229" t="s">
        <v>25</v>
      </c>
      <c r="AN36" s="229"/>
      <c r="AO36" s="229"/>
      <c r="AP36" s="233"/>
      <c r="AU36" s="77" t="s">
        <v>56</v>
      </c>
    </row>
    <row r="37" spans="1:47" s="214" customFormat="1" x14ac:dyDescent="0.25">
      <c r="A37" s="228" t="s">
        <v>57</v>
      </c>
      <c r="B37" s="222" t="s">
        <v>24</v>
      </c>
      <c r="C37" s="229"/>
      <c r="D37" s="229"/>
      <c r="E37" s="325">
        <v>1E-3</v>
      </c>
      <c r="F37" s="230">
        <v>0.05</v>
      </c>
      <c r="G37" s="231">
        <v>0.01</v>
      </c>
      <c r="H37" s="373">
        <v>2.9999999999999997E-4</v>
      </c>
      <c r="I37" s="375" t="s">
        <v>25</v>
      </c>
      <c r="J37" s="229"/>
      <c r="K37" s="229"/>
      <c r="L37" s="233"/>
      <c r="M37" s="373">
        <v>2.9999999999999997E-4</v>
      </c>
      <c r="N37" s="385" t="s">
        <v>25</v>
      </c>
      <c r="O37" s="229"/>
      <c r="P37" s="229"/>
      <c r="Q37" s="233"/>
      <c r="R37" s="374">
        <v>1.34E-3</v>
      </c>
      <c r="S37" s="375"/>
      <c r="T37" s="229"/>
      <c r="U37" s="229"/>
      <c r="V37" s="233"/>
      <c r="W37" s="374">
        <v>3.0599999999999998E-3</v>
      </c>
      <c r="X37" s="375"/>
      <c r="Y37" s="229"/>
      <c r="Z37" s="229"/>
      <c r="AA37" s="233"/>
      <c r="AB37" s="373">
        <v>2.9999999999999997E-4</v>
      </c>
      <c r="AC37" s="229" t="s">
        <v>25</v>
      </c>
      <c r="AD37" s="229"/>
      <c r="AE37" s="229"/>
      <c r="AF37" s="233"/>
      <c r="AG37" s="307"/>
      <c r="AH37" s="298"/>
      <c r="AI37" s="298"/>
      <c r="AJ37" s="298"/>
      <c r="AK37" s="299"/>
      <c r="AL37" s="257">
        <v>2.9999999999999997E-4</v>
      </c>
      <c r="AM37" s="229" t="s">
        <v>25</v>
      </c>
      <c r="AN37" s="229"/>
      <c r="AO37" s="229"/>
      <c r="AP37" s="233"/>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257">
        <v>1E-4</v>
      </c>
      <c r="AM38" s="229" t="s">
        <v>25</v>
      </c>
      <c r="AN38" s="229"/>
      <c r="AO38" s="229"/>
      <c r="AP38" s="233"/>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261">
        <v>5.0000000000000002E-5</v>
      </c>
      <c r="AM39" s="229" t="s">
        <v>25</v>
      </c>
      <c r="AN39" s="229"/>
      <c r="AO39" s="229"/>
      <c r="AP39" s="233"/>
      <c r="AU39" s="77" t="s">
        <v>59</v>
      </c>
    </row>
    <row r="40" spans="1:47" s="214" customFormat="1" x14ac:dyDescent="0.25">
      <c r="A40" s="228" t="s">
        <v>60</v>
      </c>
      <c r="B40" s="222" t="s">
        <v>24</v>
      </c>
      <c r="C40" s="229"/>
      <c r="D40" s="229"/>
      <c r="E40" s="325">
        <v>5.0000000000000001E-3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c r="Z40" s="229"/>
      <c r="AA40" s="233"/>
      <c r="AB40" s="369">
        <v>0.01</v>
      </c>
      <c r="AC40" s="229" t="s">
        <v>25</v>
      </c>
      <c r="AD40" s="229"/>
      <c r="AE40" s="229"/>
      <c r="AF40" s="233"/>
      <c r="AG40" s="300"/>
      <c r="AH40" s="298"/>
      <c r="AI40" s="298"/>
      <c r="AJ40" s="298"/>
      <c r="AK40" s="299"/>
      <c r="AL40" s="234">
        <v>0.01</v>
      </c>
      <c r="AM40" s="229" t="s">
        <v>25</v>
      </c>
      <c r="AN40" s="229"/>
      <c r="AO40" s="229"/>
      <c r="AP40" s="233"/>
      <c r="AU40" s="77" t="s">
        <v>60</v>
      </c>
    </row>
    <row r="41" spans="1:47" s="214" customFormat="1" ht="15.75" thickBot="1" x14ac:dyDescent="0.3">
      <c r="A41" s="243" t="s">
        <v>61</v>
      </c>
      <c r="B41" s="222" t="s">
        <v>30</v>
      </c>
      <c r="C41" s="244"/>
      <c r="D41" s="244"/>
      <c r="E41" s="328">
        <v>21.257999999999999</v>
      </c>
      <c r="F41" s="245">
        <v>5</v>
      </c>
      <c r="G41" s="246">
        <v>5</v>
      </c>
      <c r="H41" s="379">
        <v>5.0000000000000001E-3</v>
      </c>
      <c r="I41" s="384" t="s">
        <v>25</v>
      </c>
      <c r="J41" s="263"/>
      <c r="K41" s="263"/>
      <c r="L41" s="264"/>
      <c r="M41" s="379">
        <v>5.0000000000000001E-3</v>
      </c>
      <c r="N41" s="386" t="s">
        <v>25</v>
      </c>
      <c r="O41" s="244"/>
      <c r="P41" s="244"/>
      <c r="Q41" s="248"/>
      <c r="R41" s="379">
        <v>5.0000000000000001E-3</v>
      </c>
      <c r="S41" s="375" t="s">
        <v>25</v>
      </c>
      <c r="T41" s="244"/>
      <c r="U41" s="244"/>
      <c r="V41" s="248"/>
      <c r="W41" s="379">
        <v>5.0000000000000001E-3</v>
      </c>
      <c r="X41" s="386" t="s">
        <v>25</v>
      </c>
      <c r="Y41" s="244"/>
      <c r="Z41" s="244"/>
      <c r="AA41" s="248"/>
      <c r="AB41" s="366">
        <v>4.2999999999999997E-2</v>
      </c>
      <c r="AC41" s="263"/>
      <c r="AD41" s="263"/>
      <c r="AE41" s="263"/>
      <c r="AF41" s="264"/>
      <c r="AG41" s="308"/>
      <c r="AH41" s="303"/>
      <c r="AI41" s="303"/>
      <c r="AJ41" s="303"/>
      <c r="AK41" s="304"/>
      <c r="AL41" s="366">
        <v>5.0000000000000001E-3</v>
      </c>
      <c r="AM41" s="263" t="s">
        <v>25</v>
      </c>
      <c r="AN41" s="263"/>
      <c r="AO41" s="263" t="s">
        <v>15</v>
      </c>
      <c r="AP41" s="26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222"/>
      <c r="AO43" s="222"/>
      <c r="AP43" s="272"/>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row>
    <row r="46" spans="1:4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271">
        <v>5</v>
      </c>
      <c r="AM50" s="229" t="s">
        <v>25</v>
      </c>
      <c r="AN50" s="267"/>
      <c r="AO50" s="267"/>
      <c r="AP50" s="273"/>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271">
        <v>0.5</v>
      </c>
      <c r="AM53" s="229" t="s">
        <v>25</v>
      </c>
      <c r="AN53" s="267"/>
      <c r="AO53" s="267"/>
      <c r="AP53" s="273"/>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271">
        <v>0.6</v>
      </c>
      <c r="AM54" s="229" t="s">
        <v>25</v>
      </c>
      <c r="AN54" s="267"/>
      <c r="AO54" s="267"/>
      <c r="AP54" s="273"/>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356">
        <v>0.54</v>
      </c>
      <c r="X60" s="229"/>
      <c r="Y60" s="267"/>
      <c r="Z60" s="267"/>
      <c r="AA60" s="273"/>
      <c r="AB60" s="271">
        <v>0.01</v>
      </c>
      <c r="AC60" s="229" t="s">
        <v>25</v>
      </c>
      <c r="AD60" s="267"/>
      <c r="AE60" s="267"/>
      <c r="AF60" s="273"/>
      <c r="AG60" s="309"/>
      <c r="AH60" s="298"/>
      <c r="AI60" s="310"/>
      <c r="AJ60" s="310"/>
      <c r="AK60" s="311"/>
      <c r="AL60" s="271">
        <v>0.01</v>
      </c>
      <c r="AM60" s="229" t="s">
        <v>25</v>
      </c>
      <c r="AN60" s="267"/>
      <c r="AO60" s="267"/>
      <c r="AP60" s="273"/>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271">
        <v>0.3</v>
      </c>
      <c r="AM62" s="229" t="s">
        <v>25</v>
      </c>
      <c r="AN62" s="267"/>
      <c r="AO62" s="267"/>
      <c r="AP62" s="273"/>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271">
        <v>0.3</v>
      </c>
      <c r="AM66" s="229" t="s">
        <v>25</v>
      </c>
      <c r="AN66" s="267"/>
      <c r="AO66" s="267"/>
      <c r="AP66" s="273"/>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0.5</v>
      </c>
      <c r="N67" s="229"/>
      <c r="O67" s="267"/>
      <c r="P67" s="267"/>
      <c r="Q67" s="273"/>
      <c r="R67" s="294">
        <v>0.54</v>
      </c>
      <c r="S67" s="229"/>
      <c r="T67" s="267"/>
      <c r="U67" s="267"/>
      <c r="V67" s="273"/>
      <c r="W67" s="294">
        <v>2.33</v>
      </c>
      <c r="X67" s="229"/>
      <c r="Y67" s="267"/>
      <c r="Z67" s="267" t="s">
        <v>233</v>
      </c>
      <c r="AA67" s="273"/>
      <c r="AB67" s="278">
        <v>0.2</v>
      </c>
      <c r="AC67" s="229" t="s">
        <v>25</v>
      </c>
      <c r="AD67" s="267"/>
      <c r="AE67" s="267"/>
      <c r="AF67" s="273"/>
      <c r="AG67" s="312"/>
      <c r="AH67" s="298"/>
      <c r="AI67" s="310"/>
      <c r="AJ67" s="310"/>
      <c r="AK67" s="311"/>
      <c r="AL67" s="278">
        <v>0.2</v>
      </c>
      <c r="AM67" s="229" t="s">
        <v>25</v>
      </c>
      <c r="AN67" s="267"/>
      <c r="AO67" s="267"/>
      <c r="AP67" s="273"/>
      <c r="AR67" s="363" t="s">
        <v>88</v>
      </c>
    </row>
    <row r="68" spans="1:44" s="214" customFormat="1"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312"/>
      <c r="AH68" s="298"/>
      <c r="AI68" s="310"/>
      <c r="AJ68" s="310"/>
      <c r="AK68" s="311"/>
      <c r="AL68" s="237">
        <v>0.5</v>
      </c>
      <c r="AM68" s="229" t="s">
        <v>25</v>
      </c>
      <c r="AN68" s="267"/>
      <c r="AO68" s="267"/>
      <c r="AP68" s="273"/>
      <c r="AR68" s="364" t="s">
        <v>89</v>
      </c>
    </row>
    <row r="69" spans="1:44" s="214" customFormat="1"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97"/>
      <c r="AH69" s="298"/>
      <c r="AI69" s="310"/>
      <c r="AJ69" s="310"/>
      <c r="AK69" s="311"/>
      <c r="AL69" s="236">
        <v>1</v>
      </c>
      <c r="AM69" s="229" t="s">
        <v>25</v>
      </c>
      <c r="AN69" s="267"/>
      <c r="AO69" s="267"/>
      <c r="AP69" s="273"/>
      <c r="AR69" s="363" t="s">
        <v>90</v>
      </c>
    </row>
    <row r="70" spans="1:44" s="214" customFormat="1" x14ac:dyDescent="0.25">
      <c r="A70" s="228" t="s">
        <v>91</v>
      </c>
      <c r="B70" s="222" t="s">
        <v>24</v>
      </c>
      <c r="C70" s="229"/>
      <c r="D70" s="229"/>
      <c r="E70" s="329">
        <v>2.1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97"/>
      <c r="AH70" s="298"/>
      <c r="AI70" s="310"/>
      <c r="AJ70" s="310"/>
      <c r="AK70" s="311"/>
      <c r="AL70" s="236">
        <v>1</v>
      </c>
      <c r="AM70" s="229" t="s">
        <v>25</v>
      </c>
      <c r="AN70" s="267"/>
      <c r="AO70" s="267"/>
      <c r="AP70" s="273"/>
      <c r="AR70" s="363" t="s">
        <v>91</v>
      </c>
    </row>
    <row r="71" spans="1:44" s="214" customFormat="1"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97"/>
      <c r="AH71" s="298"/>
      <c r="AI71" s="310"/>
      <c r="AJ71" s="310"/>
      <c r="AK71" s="311"/>
      <c r="AL71" s="236">
        <v>1</v>
      </c>
      <c r="AM71" s="229" t="s">
        <v>25</v>
      </c>
      <c r="AN71" s="267"/>
      <c r="AO71" s="267"/>
      <c r="AP71" s="273"/>
      <c r="AR71" s="363" t="s">
        <v>92</v>
      </c>
    </row>
    <row r="72" spans="1:44" s="214" customFormat="1" x14ac:dyDescent="0.25">
      <c r="A72" s="228" t="s">
        <v>93</v>
      </c>
      <c r="B72" s="222" t="s">
        <v>24</v>
      </c>
      <c r="C72" s="229"/>
      <c r="D72" s="229"/>
      <c r="E72" s="322">
        <v>1</v>
      </c>
      <c r="F72" s="239">
        <v>70</v>
      </c>
      <c r="G72" s="231" t="s">
        <v>22</v>
      </c>
      <c r="H72" s="237">
        <v>0.2</v>
      </c>
      <c r="I72" s="229" t="s">
        <v>25</v>
      </c>
      <c r="J72" s="267"/>
      <c r="K72" s="267"/>
      <c r="L72" s="273"/>
      <c r="M72" s="237">
        <v>0.2</v>
      </c>
      <c r="N72" s="229" t="s">
        <v>25</v>
      </c>
      <c r="O72" s="267"/>
      <c r="P72" s="267"/>
      <c r="Q72" s="273"/>
      <c r="R72" s="279">
        <v>0.2</v>
      </c>
      <c r="S72" s="229" t="s">
        <v>25</v>
      </c>
      <c r="T72" s="267"/>
      <c r="U72" s="267"/>
      <c r="V72" s="273"/>
      <c r="W72" s="295">
        <v>0.27</v>
      </c>
      <c r="X72" s="229"/>
      <c r="Y72" s="267"/>
      <c r="Z72" s="267"/>
      <c r="AA72" s="273"/>
      <c r="AB72" s="237">
        <v>0.2</v>
      </c>
      <c r="AC72" s="229" t="s">
        <v>25</v>
      </c>
      <c r="AD72" s="267"/>
      <c r="AE72" s="267"/>
      <c r="AF72" s="273"/>
      <c r="AG72" s="312"/>
      <c r="AH72" s="298"/>
      <c r="AI72" s="310"/>
      <c r="AJ72" s="310"/>
      <c r="AK72" s="311"/>
      <c r="AL72" s="237">
        <v>0.2</v>
      </c>
      <c r="AM72" s="229" t="s">
        <v>25</v>
      </c>
      <c r="AN72" s="267"/>
      <c r="AO72" s="267"/>
      <c r="AP72" s="273"/>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279">
        <v>0.2</v>
      </c>
      <c r="AM73" s="229" t="s">
        <v>25</v>
      </c>
      <c r="AN73" s="267"/>
      <c r="AO73" s="267"/>
      <c r="AP73" s="273"/>
      <c r="AR73" s="364" t="s">
        <v>94</v>
      </c>
    </row>
    <row r="74" spans="1:44" s="214" customFormat="1"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300"/>
      <c r="AH74" s="298"/>
      <c r="AI74" s="310"/>
      <c r="AJ74" s="310"/>
      <c r="AK74" s="311"/>
      <c r="AL74" s="234">
        <v>0.01</v>
      </c>
      <c r="AM74" s="229" t="s">
        <v>25</v>
      </c>
      <c r="AN74" s="267"/>
      <c r="AO74" s="267"/>
      <c r="AP74" s="273"/>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280">
        <v>1</v>
      </c>
      <c r="AM75" s="229" t="s">
        <v>25</v>
      </c>
      <c r="AN75" s="267"/>
      <c r="AO75" s="267"/>
      <c r="AP75" s="273"/>
      <c r="AR75" s="363" t="s">
        <v>96</v>
      </c>
    </row>
    <row r="76" spans="1:44" s="214" customFormat="1"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97"/>
      <c r="AH76" s="298"/>
      <c r="AI76" s="310"/>
      <c r="AJ76" s="310"/>
      <c r="AK76" s="311"/>
      <c r="AL76" s="236">
        <v>1</v>
      </c>
      <c r="AM76" s="229" t="s">
        <v>25</v>
      </c>
      <c r="AN76" s="267"/>
      <c r="AO76" s="267"/>
      <c r="AP76" s="273"/>
      <c r="AR76" s="364" t="s">
        <v>97</v>
      </c>
    </row>
    <row r="77" spans="1:44" s="214" customFormat="1"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97"/>
      <c r="AH77" s="298"/>
      <c r="AI77" s="310"/>
      <c r="AJ77" s="310"/>
      <c r="AK77" s="311"/>
      <c r="AL77" s="236">
        <v>1</v>
      </c>
      <c r="AM77" s="229" t="s">
        <v>25</v>
      </c>
      <c r="AN77" s="267"/>
      <c r="AO77" s="267"/>
      <c r="AP77" s="273"/>
      <c r="AR77" s="364" t="s">
        <v>98</v>
      </c>
    </row>
    <row r="78" spans="1:44" s="214" customFormat="1"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97"/>
      <c r="AH78" s="298"/>
      <c r="AI78" s="310"/>
      <c r="AJ78" s="310"/>
      <c r="AK78" s="311"/>
      <c r="AL78" s="236">
        <v>2</v>
      </c>
      <c r="AM78" s="229" t="s">
        <v>25</v>
      </c>
      <c r="AN78" s="267"/>
      <c r="AO78" s="267"/>
      <c r="AP78" s="273"/>
      <c r="AR78" s="363" t="s">
        <v>99</v>
      </c>
    </row>
    <row r="79" spans="1:44" s="214" customFormat="1" x14ac:dyDescent="0.25">
      <c r="A79" s="228" t="s">
        <v>100</v>
      </c>
      <c r="B79" s="222" t="s">
        <v>24</v>
      </c>
      <c r="C79" s="229"/>
      <c r="D79" s="229"/>
      <c r="E79" s="329">
        <v>1.2</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97"/>
      <c r="AH79" s="298"/>
      <c r="AI79" s="310"/>
      <c r="AJ79" s="310"/>
      <c r="AK79" s="311"/>
      <c r="AL79" s="236">
        <v>1</v>
      </c>
      <c r="AM79" s="229" t="s">
        <v>25</v>
      </c>
      <c r="AN79" s="267"/>
      <c r="AO79" s="267"/>
      <c r="AP79" s="273"/>
      <c r="AR79" s="364" t="s">
        <v>100</v>
      </c>
    </row>
    <row r="80" spans="1:44" s="214" customFormat="1"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97"/>
      <c r="AH80" s="298"/>
      <c r="AI80" s="310"/>
      <c r="AJ80" s="310"/>
      <c r="AK80" s="311"/>
      <c r="AL80" s="236">
        <v>1</v>
      </c>
      <c r="AM80" s="229" t="s">
        <v>25</v>
      </c>
      <c r="AN80" s="267"/>
      <c r="AO80" s="267"/>
      <c r="AP80" s="273"/>
      <c r="AR80" s="363" t="s">
        <v>101</v>
      </c>
    </row>
    <row r="81" spans="1:44" s="214" customFormat="1"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312"/>
      <c r="AH81" s="298"/>
      <c r="AI81" s="310"/>
      <c r="AJ81" s="310"/>
      <c r="AK81" s="311"/>
      <c r="AL81" s="237">
        <v>0.8</v>
      </c>
      <c r="AM81" s="229" t="s">
        <v>25</v>
      </c>
      <c r="AN81" s="267"/>
      <c r="AO81" s="267"/>
      <c r="AP81" s="273"/>
      <c r="AR81" s="363" t="s">
        <v>102</v>
      </c>
    </row>
    <row r="82" spans="1:44" s="214" customFormat="1" x14ac:dyDescent="0.25">
      <c r="A82" s="228" t="s">
        <v>103</v>
      </c>
      <c r="B82" s="222" t="s">
        <v>24</v>
      </c>
      <c r="C82" s="229"/>
      <c r="D82" s="229"/>
      <c r="E82" s="322">
        <v>1.4</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97"/>
      <c r="AH82" s="298"/>
      <c r="AI82" s="310"/>
      <c r="AJ82" s="310"/>
      <c r="AK82" s="311"/>
      <c r="AL82" s="236">
        <v>1</v>
      </c>
      <c r="AM82" s="229" t="s">
        <v>25</v>
      </c>
      <c r="AN82" s="267"/>
      <c r="AO82" s="267"/>
      <c r="AP82" s="273"/>
      <c r="AR82" s="363" t="s">
        <v>103</v>
      </c>
    </row>
    <row r="83" spans="1:44" s="214" customFormat="1"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97"/>
      <c r="AH83" s="298"/>
      <c r="AI83" s="310"/>
      <c r="AJ83" s="310"/>
      <c r="AK83" s="311"/>
      <c r="AL83" s="236">
        <v>1</v>
      </c>
      <c r="AM83" s="229" t="s">
        <v>25</v>
      </c>
      <c r="AN83" s="267"/>
      <c r="AO83" s="267"/>
      <c r="AP83" s="273"/>
      <c r="AR83" s="364" t="s">
        <v>104</v>
      </c>
    </row>
    <row r="84" spans="1:44" s="214" customFormat="1"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312"/>
      <c r="AH84" s="298"/>
      <c r="AI84" s="310"/>
      <c r="AJ84" s="310"/>
      <c r="AK84" s="311"/>
      <c r="AL84" s="237">
        <v>0.2</v>
      </c>
      <c r="AM84" s="229" t="s">
        <v>25</v>
      </c>
      <c r="AN84" s="267"/>
      <c r="AO84" s="267"/>
      <c r="AP84" s="273"/>
      <c r="AR84" s="364" t="s">
        <v>105</v>
      </c>
    </row>
    <row r="85" spans="1:44" s="214" customFormat="1" x14ac:dyDescent="0.25">
      <c r="A85" s="228" t="s">
        <v>106</v>
      </c>
      <c r="B85" s="222" t="s">
        <v>24</v>
      </c>
      <c r="C85" s="229"/>
      <c r="D85" s="229"/>
      <c r="E85" s="322">
        <v>5</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97"/>
      <c r="AH85" s="298"/>
      <c r="AI85" s="310"/>
      <c r="AJ85" s="310"/>
      <c r="AK85" s="311"/>
      <c r="AL85" s="236">
        <v>5</v>
      </c>
      <c r="AM85" s="229" t="s">
        <v>25</v>
      </c>
      <c r="AN85" s="267"/>
      <c r="AO85" s="267"/>
      <c r="AP85" s="273"/>
      <c r="AR85" s="364" t="s">
        <v>106</v>
      </c>
    </row>
    <row r="86" spans="1:44" s="214" customFormat="1"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97"/>
      <c r="AH86" s="298"/>
      <c r="AI86" s="310"/>
      <c r="AJ86" s="310"/>
      <c r="AK86" s="311"/>
      <c r="AL86" s="236">
        <v>1</v>
      </c>
      <c r="AM86" s="229" t="s">
        <v>25</v>
      </c>
      <c r="AN86" s="267"/>
      <c r="AO86" s="267"/>
      <c r="AP86" s="273"/>
      <c r="AR86" s="364" t="s">
        <v>107</v>
      </c>
    </row>
    <row r="87" spans="1:44" s="214" customFormat="1"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97"/>
      <c r="AH87" s="298"/>
      <c r="AI87" s="310"/>
      <c r="AJ87" s="310"/>
      <c r="AK87" s="311"/>
      <c r="AL87" s="236">
        <v>1</v>
      </c>
      <c r="AM87" s="229" t="s">
        <v>25</v>
      </c>
      <c r="AN87" s="267"/>
      <c r="AO87" s="267"/>
      <c r="AP87" s="273"/>
      <c r="AR87" s="363" t="s">
        <v>108</v>
      </c>
    </row>
    <row r="88" spans="1:44" s="214" customFormat="1"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97"/>
      <c r="AH88" s="298"/>
      <c r="AI88" s="310"/>
      <c r="AJ88" s="310"/>
      <c r="AK88" s="311"/>
      <c r="AL88" s="236">
        <v>5</v>
      </c>
      <c r="AM88" s="229" t="s">
        <v>25</v>
      </c>
      <c r="AN88" s="267"/>
      <c r="AO88" s="267"/>
      <c r="AP88" s="273"/>
      <c r="AR88" s="363" t="s">
        <v>109</v>
      </c>
    </row>
    <row r="89" spans="1:44" s="214" customFormat="1" ht="15.75" thickBot="1" x14ac:dyDescent="0.3">
      <c r="A89" s="268" t="s">
        <v>110</v>
      </c>
      <c r="B89" s="275" t="s">
        <v>24</v>
      </c>
      <c r="C89" s="263"/>
      <c r="D89" s="263"/>
      <c r="E89" s="323">
        <v>0.2</v>
      </c>
      <c r="F89" s="281">
        <v>2</v>
      </c>
      <c r="G89" s="282">
        <v>0.02</v>
      </c>
      <c r="H89" s="283">
        <v>0.01</v>
      </c>
      <c r="I89" s="263" t="s">
        <v>25</v>
      </c>
      <c r="J89" s="275"/>
      <c r="K89" s="275"/>
      <c r="L89" s="276"/>
      <c r="M89" s="283">
        <v>0.01</v>
      </c>
      <c r="N89" s="263" t="s">
        <v>25</v>
      </c>
      <c r="O89" s="275"/>
      <c r="P89" s="275"/>
      <c r="Q89" s="276"/>
      <c r="R89" s="377">
        <v>0.18</v>
      </c>
      <c r="S89" s="263"/>
      <c r="T89" s="275"/>
      <c r="U89" s="275"/>
      <c r="V89" s="276"/>
      <c r="W89" s="283">
        <v>1.04</v>
      </c>
      <c r="X89" s="263"/>
      <c r="Y89" s="275"/>
      <c r="Z89" s="275"/>
      <c r="AA89" s="276"/>
      <c r="AB89" s="283">
        <v>0.01</v>
      </c>
      <c r="AC89" s="263" t="s">
        <v>25</v>
      </c>
      <c r="AD89" s="275"/>
      <c r="AE89" s="275"/>
      <c r="AF89" s="276"/>
      <c r="AG89" s="315"/>
      <c r="AH89" s="303"/>
      <c r="AI89" s="316"/>
      <c r="AJ89" s="316"/>
      <c r="AK89" s="317"/>
      <c r="AL89" s="283">
        <v>0.01</v>
      </c>
      <c r="AM89" s="263" t="s">
        <v>25</v>
      </c>
      <c r="AN89" s="275"/>
      <c r="AO89" s="275"/>
      <c r="AP89" s="276"/>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266"/>
      <c r="AQ1048558"/>
      <c r="AR1048558"/>
      <c r="AS1048558"/>
      <c r="AT1048558"/>
      <c r="AU1048558"/>
      <c r="AV1048558"/>
      <c r="AW1048558"/>
      <c r="AX1048558"/>
      <c r="AY1048558"/>
      <c r="AZ1048558"/>
      <c r="BA1048558"/>
      <c r="BB1048558"/>
      <c r="BC1048558"/>
      <c r="BD1048558"/>
    </row>
  </sheetData>
  <mergeCells count="25">
    <mergeCell ref="A1:AP1"/>
    <mergeCell ref="A2:AP2"/>
    <mergeCell ref="B4:B6"/>
    <mergeCell ref="C4:C6"/>
    <mergeCell ref="D4:D6"/>
    <mergeCell ref="E4:E6"/>
    <mergeCell ref="F4:F6"/>
    <mergeCell ref="G4:G6"/>
    <mergeCell ref="H4:AF4"/>
    <mergeCell ref="AG4:AP4"/>
    <mergeCell ref="AG43:AK43"/>
    <mergeCell ref="A47:AP47"/>
    <mergeCell ref="AG48:AK48"/>
    <mergeCell ref="AL5:AP5"/>
    <mergeCell ref="A7:AP7"/>
    <mergeCell ref="AG8:AK8"/>
    <mergeCell ref="A24:AP24"/>
    <mergeCell ref="AG25:AK25"/>
    <mergeCell ref="A42:AP42"/>
    <mergeCell ref="H5:L5"/>
    <mergeCell ref="M5:Q5"/>
    <mergeCell ref="R5:V5"/>
    <mergeCell ref="W5:AA5"/>
    <mergeCell ref="AB5:AF5"/>
    <mergeCell ref="AG5:AK5"/>
  </mergeCells>
  <conditionalFormatting sqref="AL10">
    <cfRule type="cellIs" dxfId="13012" priority="686" operator="greaterThan">
      <formula>$E$10</formula>
    </cfRule>
  </conditionalFormatting>
  <conditionalFormatting sqref="AL11">
    <cfRule type="cellIs" dxfId="13011" priority="685" operator="greaterThan">
      <formula>$E$11</formula>
    </cfRule>
  </conditionalFormatting>
  <conditionalFormatting sqref="AL12">
    <cfRule type="cellIs" dxfId="13010" priority="684" operator="greaterThan">
      <formula>$E$12</formula>
    </cfRule>
  </conditionalFormatting>
  <conditionalFormatting sqref="AL13">
    <cfRule type="cellIs" dxfId="13009" priority="682" operator="greaterThan">
      <formula>$E13</formula>
    </cfRule>
    <cfRule type="cellIs" dxfId="13008" priority="683" operator="greaterThan">
      <formula>$G13</formula>
    </cfRule>
  </conditionalFormatting>
  <conditionalFormatting sqref="AL18">
    <cfRule type="cellIs" dxfId="13007" priority="662" operator="lessThan">
      <formula>$AS$18</formula>
    </cfRule>
    <cfRule type="cellIs" dxfId="13006" priority="663" operator="greaterThan">
      <formula>$AT$18</formula>
    </cfRule>
    <cfRule type="cellIs" dxfId="13005" priority="664" operator="lessThan">
      <formula>$AQ$18</formula>
    </cfRule>
    <cfRule type="cellIs" dxfId="13004" priority="665" operator="greaterThan">
      <formula>$AR$18</formula>
    </cfRule>
  </conditionalFormatting>
  <conditionalFormatting sqref="AG10">
    <cfRule type="cellIs" dxfId="13003" priority="601" operator="greaterThan">
      <formula>$E$10</formula>
    </cfRule>
  </conditionalFormatting>
  <conditionalFormatting sqref="AG11">
    <cfRule type="cellIs" dxfId="13002" priority="600" operator="greaterThan">
      <formula>$E$11</formula>
    </cfRule>
  </conditionalFormatting>
  <conditionalFormatting sqref="AG12">
    <cfRule type="cellIs" dxfId="13001" priority="599" operator="greaterThan">
      <formula>$E$12</formula>
    </cfRule>
  </conditionalFormatting>
  <conditionalFormatting sqref="AG13">
    <cfRule type="cellIs" dxfId="13000" priority="597" operator="greaterThan">
      <formula>$E$13</formula>
    </cfRule>
    <cfRule type="cellIs" dxfId="12999" priority="598" operator="greaterThan">
      <formula>$G$13</formula>
    </cfRule>
  </conditionalFormatting>
  <conditionalFormatting sqref="AG14">
    <cfRule type="cellIs" dxfId="12998" priority="595" operator="greaterThan">
      <formula>$E$14</formula>
    </cfRule>
    <cfRule type="cellIs" dxfId="12997" priority="596" operator="greaterThan">
      <formula>$G$14</formula>
    </cfRule>
  </conditionalFormatting>
  <conditionalFormatting sqref="AG15">
    <cfRule type="cellIs" dxfId="12996" priority="594" operator="greaterThan">
      <formula>$E$15</formula>
    </cfRule>
  </conditionalFormatting>
  <conditionalFormatting sqref="AG16">
    <cfRule type="cellIs" dxfId="12995" priority="593" operator="greaterThan">
      <formula>$E$16</formula>
    </cfRule>
  </conditionalFormatting>
  <conditionalFormatting sqref="AG16">
    <cfRule type="cellIs" dxfId="12994" priority="592" operator="greaterThan">
      <formula>$G$16</formula>
    </cfRule>
  </conditionalFormatting>
  <conditionalFormatting sqref="AG17">
    <cfRule type="cellIs" dxfId="12993" priority="590" operator="greaterThan">
      <formula>$E$17</formula>
    </cfRule>
  </conditionalFormatting>
  <conditionalFormatting sqref="AG17">
    <cfRule type="cellIs" dxfId="12992" priority="591" operator="greaterThan">
      <formula>$G$17</formula>
    </cfRule>
  </conditionalFormatting>
  <conditionalFormatting sqref="AG19">
    <cfRule type="cellIs" dxfId="12991" priority="589" operator="greaterThan">
      <formula>$E$19</formula>
    </cfRule>
  </conditionalFormatting>
  <conditionalFormatting sqref="AG20">
    <cfRule type="cellIs" dxfId="12990" priority="587" operator="greaterThan">
      <formula>$E$20</formula>
    </cfRule>
    <cfRule type="cellIs" dxfId="12989" priority="588" operator="greaterThan">
      <formula>$G$20</formula>
    </cfRule>
  </conditionalFormatting>
  <conditionalFormatting sqref="AG21">
    <cfRule type="cellIs" dxfId="12988" priority="585" operator="greaterThan">
      <formula>$E$21</formula>
    </cfRule>
    <cfRule type="cellIs" dxfId="12987" priority="586" operator="greaterThan">
      <formula>$G$21</formula>
    </cfRule>
  </conditionalFormatting>
  <conditionalFormatting sqref="AG22">
    <cfRule type="cellIs" dxfId="12986" priority="583" operator="greaterThan">
      <formula>$E$22</formula>
    </cfRule>
    <cfRule type="cellIs" dxfId="12985" priority="584" operator="greaterThan">
      <formula>$G$22</formula>
    </cfRule>
  </conditionalFormatting>
  <conditionalFormatting sqref="AG23">
    <cfRule type="cellIs" dxfId="12984" priority="582" operator="greaterThan">
      <formula>$E$23</formula>
    </cfRule>
  </conditionalFormatting>
  <conditionalFormatting sqref="AG9">
    <cfRule type="cellIs" dxfId="12983" priority="581" operator="greaterThan">
      <formula>$E$9</formula>
    </cfRule>
  </conditionalFormatting>
  <conditionalFormatting sqref="AG18">
    <cfRule type="cellIs" dxfId="12982" priority="577" operator="lessThan">
      <formula>$AS$18</formula>
    </cfRule>
    <cfRule type="cellIs" dxfId="12981" priority="578" operator="greaterThan">
      <formula>$AT$18</formula>
    </cfRule>
    <cfRule type="cellIs" dxfId="12980" priority="579" operator="lessThan">
      <formula>$AQ$18</formula>
    </cfRule>
    <cfRule type="cellIs" dxfId="12979" priority="580" operator="greaterThan">
      <formula>$AR$18</formula>
    </cfRule>
  </conditionalFormatting>
  <conditionalFormatting sqref="AG26">
    <cfRule type="cellIs" dxfId="12978" priority="519" operator="greaterThan">
      <formula>$E$26</formula>
    </cfRule>
    <cfRule type="cellIs" dxfId="12977" priority="520" operator="greaterThan">
      <formula>$G$26</formula>
    </cfRule>
  </conditionalFormatting>
  <conditionalFormatting sqref="AG27">
    <cfRule type="cellIs" dxfId="12976" priority="517" operator="greaterThan">
      <formula>$E$27</formula>
    </cfRule>
    <cfRule type="cellIs" dxfId="12975" priority="518" operator="greaterThan">
      <formula>$G$27</formula>
    </cfRule>
  </conditionalFormatting>
  <conditionalFormatting sqref="AG28">
    <cfRule type="cellIs" dxfId="12974" priority="515" operator="greaterThan">
      <formula>$E$28</formula>
    </cfRule>
    <cfRule type="cellIs" dxfId="12973" priority="516" operator="greaterThan">
      <formula>$G$28</formula>
    </cfRule>
  </conditionalFormatting>
  <conditionalFormatting sqref="AG31">
    <cfRule type="cellIs" dxfId="12972" priority="514" operator="greaterThan">
      <formula>$E$31</formula>
    </cfRule>
  </conditionalFormatting>
  <conditionalFormatting sqref="AG32">
    <cfRule type="cellIs" dxfId="12971" priority="512" operator="greaterThan">
      <formula>$E$32</formula>
    </cfRule>
    <cfRule type="cellIs" dxfId="12970" priority="513" operator="greaterThan">
      <formula>$G$32</formula>
    </cfRule>
  </conditionalFormatting>
  <conditionalFormatting sqref="AG33">
    <cfRule type="cellIs" dxfId="12969" priority="510" operator="greaterThan">
      <formula>$E$33</formula>
    </cfRule>
    <cfRule type="cellIs" dxfId="12968" priority="511" operator="greaterThan">
      <formula>$G$33</formula>
    </cfRule>
  </conditionalFormatting>
  <conditionalFormatting sqref="AG34">
    <cfRule type="cellIs" dxfId="12967" priority="507" operator="greaterThan">
      <formula>$E$34</formula>
    </cfRule>
    <cfRule type="cellIs" dxfId="12966" priority="508" operator="greaterThan">
      <formula>$G$34</formula>
    </cfRule>
    <cfRule type="cellIs" dxfId="12965" priority="509" operator="greaterThan">
      <formula>$F$34</formula>
    </cfRule>
  </conditionalFormatting>
  <conditionalFormatting sqref="AG35">
    <cfRule type="cellIs" dxfId="12964" priority="505" operator="greaterThan">
      <formula>$E$35</formula>
    </cfRule>
    <cfRule type="cellIs" dxfId="12963" priority="506" operator="greaterThan">
      <formula>$G$35</formula>
    </cfRule>
  </conditionalFormatting>
  <conditionalFormatting sqref="AG36">
    <cfRule type="cellIs" dxfId="12962" priority="503" operator="greaterThan">
      <formula>$E$36</formula>
    </cfRule>
    <cfRule type="cellIs" dxfId="12961" priority="504" operator="greaterThan">
      <formula>$G$36</formula>
    </cfRule>
  </conditionalFormatting>
  <conditionalFormatting sqref="AG37">
    <cfRule type="cellIs" dxfId="12960" priority="502" operator="greaterThan">
      <formula>$E$37</formula>
    </cfRule>
  </conditionalFormatting>
  <conditionalFormatting sqref="AG38">
    <cfRule type="cellIs" dxfId="12959" priority="500" operator="greaterThan">
      <formula>$E$38</formula>
    </cfRule>
    <cfRule type="cellIs" dxfId="12958" priority="501" operator="greaterThan">
      <formula>$G$38</formula>
    </cfRule>
  </conditionalFormatting>
  <conditionalFormatting sqref="AG39">
    <cfRule type="cellIs" dxfId="12957" priority="498" operator="greaterThan">
      <formula>$E$39</formula>
    </cfRule>
    <cfRule type="cellIs" dxfId="12956" priority="499" operator="greaterThan">
      <formula>$G$39</formula>
    </cfRule>
  </conditionalFormatting>
  <conditionalFormatting sqref="AG40">
    <cfRule type="cellIs" dxfId="12955" priority="496" operator="greaterThan">
      <formula>$E$40</formula>
    </cfRule>
    <cfRule type="cellIs" dxfId="12954" priority="497" operator="greaterThan">
      <formula>$G$40</formula>
    </cfRule>
  </conditionalFormatting>
  <conditionalFormatting sqref="AG41">
    <cfRule type="cellIs" dxfId="12953" priority="494" operator="greaterThan">
      <formula>$E$41</formula>
    </cfRule>
    <cfRule type="cellIs" dxfId="12952" priority="495" operator="greaterThan">
      <formula>$G$41</formula>
    </cfRule>
  </conditionalFormatting>
  <conditionalFormatting sqref="AG37">
    <cfRule type="cellIs" dxfId="12951" priority="493" operator="greaterThan">
      <formula>$G$37</formula>
    </cfRule>
  </conditionalFormatting>
  <conditionalFormatting sqref="AG72">
    <cfRule type="cellIs" dxfId="12950" priority="492" operator="greaterThan">
      <formula>$F$72</formula>
    </cfRule>
  </conditionalFormatting>
  <conditionalFormatting sqref="AG55">
    <cfRule type="cellIs" dxfId="12949" priority="491" operator="greaterThan">
      <formula>$G$55</formula>
    </cfRule>
  </conditionalFormatting>
  <conditionalFormatting sqref="AG60">
    <cfRule type="cellIs" dxfId="12948" priority="490" operator="greaterThan">
      <formula>$G$60</formula>
    </cfRule>
  </conditionalFormatting>
  <conditionalFormatting sqref="AG63">
    <cfRule type="cellIs" dxfId="12947" priority="489" operator="greaterThan">
      <formula>$G$63</formula>
    </cfRule>
  </conditionalFormatting>
  <conditionalFormatting sqref="AG66">
    <cfRule type="cellIs" dxfId="12946" priority="487" operator="greaterThan">
      <formula>$G$66</formula>
    </cfRule>
    <cfRule type="cellIs" dxfId="12945" priority="488" operator="greaterThan">
      <formula>$F$66</formula>
    </cfRule>
  </conditionalFormatting>
  <conditionalFormatting sqref="AG53">
    <cfRule type="cellIs" dxfId="12944" priority="486" operator="greaterThan">
      <formula>$F$53</formula>
    </cfRule>
  </conditionalFormatting>
  <conditionalFormatting sqref="AG52">
    <cfRule type="cellIs" dxfId="12943" priority="484" operator="greaterThan">
      <formula>$F$52</formula>
    </cfRule>
  </conditionalFormatting>
  <conditionalFormatting sqref="AG61">
    <cfRule type="cellIs" dxfId="12942" priority="481" operator="greaterThan">
      <formula>$F$61</formula>
    </cfRule>
  </conditionalFormatting>
  <conditionalFormatting sqref="AG62">
    <cfRule type="cellIs" dxfId="12941" priority="479" operator="greaterThan">
      <formula>$G$62</formula>
    </cfRule>
  </conditionalFormatting>
  <conditionalFormatting sqref="AG54">
    <cfRule type="cellIs" dxfId="12940" priority="482" operator="greaterThan">
      <formula>$G$54</formula>
    </cfRule>
    <cfRule type="cellIs" dxfId="12939" priority="483" operator="greaterThan">
      <formula>$F$54</formula>
    </cfRule>
  </conditionalFormatting>
  <conditionalFormatting sqref="AG61">
    <cfRule type="cellIs" dxfId="12938" priority="480" operator="greaterThan">
      <formula>$G$61</formula>
    </cfRule>
  </conditionalFormatting>
  <conditionalFormatting sqref="AG67">
    <cfRule type="cellIs" dxfId="12937" priority="478" operator="greaterThan">
      <formula>$F$67</formula>
    </cfRule>
  </conditionalFormatting>
  <conditionalFormatting sqref="AG68">
    <cfRule type="cellIs" dxfId="12936" priority="477" operator="greaterThan">
      <formula>$G$68</formula>
    </cfRule>
  </conditionalFormatting>
  <conditionalFormatting sqref="AG70">
    <cfRule type="cellIs" dxfId="12935" priority="476" operator="greaterThan">
      <formula>$G$70</formula>
    </cfRule>
  </conditionalFormatting>
  <conditionalFormatting sqref="AG73">
    <cfRule type="cellIs" dxfId="12934" priority="475" operator="greaterThan">
      <formula>$G$73</formula>
    </cfRule>
  </conditionalFormatting>
  <conditionalFormatting sqref="AG75">
    <cfRule type="cellIs" dxfId="12933" priority="474" operator="greaterThan">
      <formula>$F$75</formula>
    </cfRule>
  </conditionalFormatting>
  <conditionalFormatting sqref="AG76">
    <cfRule type="cellIs" dxfId="12932" priority="473" operator="greaterThan">
      <formula>$F$76</formula>
    </cfRule>
  </conditionalFormatting>
  <conditionalFormatting sqref="AG78">
    <cfRule type="cellIs" dxfId="12931" priority="472" operator="greaterThan">
      <formula>$G$78</formula>
    </cfRule>
  </conditionalFormatting>
  <conditionalFormatting sqref="AG80">
    <cfRule type="cellIs" dxfId="12930" priority="471" operator="greaterThan">
      <formula>$F$80</formula>
    </cfRule>
  </conditionalFormatting>
  <conditionalFormatting sqref="AG82">
    <cfRule type="cellIs" dxfId="12929" priority="470" operator="greaterThan">
      <formula>$F$82</formula>
    </cfRule>
  </conditionalFormatting>
  <conditionalFormatting sqref="AG81">
    <cfRule type="cellIs" dxfId="12928" priority="468" operator="greaterThan">
      <formula>$G$81</formula>
    </cfRule>
    <cfRule type="cellIs" dxfId="12927" priority="469" operator="greaterThan">
      <formula>$F$81</formula>
    </cfRule>
  </conditionalFormatting>
  <conditionalFormatting sqref="AG84">
    <cfRule type="cellIs" dxfId="12926" priority="467" operator="greaterThan">
      <formula>$G$84</formula>
    </cfRule>
  </conditionalFormatting>
  <conditionalFormatting sqref="AG86">
    <cfRule type="cellIs" dxfId="12925" priority="465" operator="greaterThan">
      <formula>$G$86</formula>
    </cfRule>
    <cfRule type="cellIs" dxfId="12924" priority="466" operator="greaterThan">
      <formula>$F$86</formula>
    </cfRule>
  </conditionalFormatting>
  <conditionalFormatting sqref="AG89">
    <cfRule type="cellIs" dxfId="12923" priority="463" operator="greaterThan">
      <formula>$G$89</formula>
    </cfRule>
    <cfRule type="cellIs" dxfId="12922" priority="464" operator="greaterThan">
      <formula>$F$89</formula>
    </cfRule>
  </conditionalFormatting>
  <conditionalFormatting sqref="AG53">
    <cfRule type="cellIs" dxfId="12921" priority="485" operator="greaterThan">
      <formula>$G$53</formula>
    </cfRule>
  </conditionalFormatting>
  <conditionalFormatting sqref="R48">
    <cfRule type="cellIs" dxfId="12920" priority="434" operator="greaterThan">
      <formula>$F$48</formula>
    </cfRule>
  </conditionalFormatting>
  <conditionalFormatting sqref="R55">
    <cfRule type="cellIs" dxfId="12919" priority="462" operator="greaterThan">
      <formula>$G$55</formula>
    </cfRule>
  </conditionalFormatting>
  <conditionalFormatting sqref="R60">
    <cfRule type="cellIs" dxfId="12918" priority="461" operator="greaterThan">
      <formula>$G$60</formula>
    </cfRule>
  </conditionalFormatting>
  <conditionalFormatting sqref="R63">
    <cfRule type="cellIs" dxfId="12917" priority="460" operator="greaterThan">
      <formula>$G$63</formula>
    </cfRule>
  </conditionalFormatting>
  <conditionalFormatting sqref="R66">
    <cfRule type="cellIs" dxfId="12916" priority="458" operator="greaterThan">
      <formula>$G$66</formula>
    </cfRule>
    <cfRule type="cellIs" dxfId="12915" priority="459" operator="greaterThan">
      <formula>$F$66</formula>
    </cfRule>
  </conditionalFormatting>
  <conditionalFormatting sqref="R53">
    <cfRule type="cellIs" dxfId="12914" priority="457" operator="greaterThan">
      <formula>$F$53</formula>
    </cfRule>
  </conditionalFormatting>
  <conditionalFormatting sqref="R52">
    <cfRule type="cellIs" dxfId="12913" priority="455" operator="greaterThan">
      <formula>$F$52</formula>
    </cfRule>
  </conditionalFormatting>
  <conditionalFormatting sqref="R61">
    <cfRule type="cellIs" dxfId="12912" priority="452" operator="greaterThan">
      <formula>$F$61</formula>
    </cfRule>
  </conditionalFormatting>
  <conditionalFormatting sqref="R62">
    <cfRule type="cellIs" dxfId="12911" priority="450" operator="greaterThan">
      <formula>$G$62</formula>
    </cfRule>
  </conditionalFormatting>
  <conditionalFormatting sqref="R54">
    <cfRule type="cellIs" dxfId="12910" priority="453" operator="greaterThan">
      <formula>$G$54</formula>
    </cfRule>
    <cfRule type="cellIs" dxfId="12909" priority="454" operator="greaterThan">
      <formula>$F$54</formula>
    </cfRule>
  </conditionalFormatting>
  <conditionalFormatting sqref="R61">
    <cfRule type="cellIs" dxfId="12908" priority="451" operator="greaterThan">
      <formula>$G$61</formula>
    </cfRule>
  </conditionalFormatting>
  <conditionalFormatting sqref="R68">
    <cfRule type="cellIs" dxfId="12907" priority="449" operator="greaterThan">
      <formula>$G$68</formula>
    </cfRule>
  </conditionalFormatting>
  <conditionalFormatting sqref="R70">
    <cfRule type="cellIs" dxfId="12906" priority="448" operator="greaterThan">
      <formula>$G$70</formula>
    </cfRule>
  </conditionalFormatting>
  <conditionalFormatting sqref="R73">
    <cfRule type="cellIs" dxfId="12905" priority="447" operator="greaterThan">
      <formula>$G$73</formula>
    </cfRule>
  </conditionalFormatting>
  <conditionalFormatting sqref="R75">
    <cfRule type="cellIs" dxfId="12904" priority="446" operator="greaterThan">
      <formula>$F$75</formula>
    </cfRule>
  </conditionalFormatting>
  <conditionalFormatting sqref="R76">
    <cfRule type="cellIs" dxfId="12903" priority="445" operator="greaterThan">
      <formula>$F$76</formula>
    </cfRule>
  </conditionalFormatting>
  <conditionalFormatting sqref="R78">
    <cfRule type="cellIs" dxfId="12902" priority="444" operator="greaterThan">
      <formula>$G$78</formula>
    </cfRule>
  </conditionalFormatting>
  <conditionalFormatting sqref="R80">
    <cfRule type="cellIs" dxfId="12901" priority="443" operator="greaterThan">
      <formula>$F$80</formula>
    </cfRule>
  </conditionalFormatting>
  <conditionalFormatting sqref="R82">
    <cfRule type="cellIs" dxfId="12900" priority="442" operator="greaterThan">
      <formula>$F$82</formula>
    </cfRule>
  </conditionalFormatting>
  <conditionalFormatting sqref="R81">
    <cfRule type="cellIs" dxfId="12899" priority="440" operator="greaterThan">
      <formula>$G$81</formula>
    </cfRule>
    <cfRule type="cellIs" dxfId="12898" priority="441" operator="greaterThan">
      <formula>$F$81</formula>
    </cfRule>
  </conditionalFormatting>
  <conditionalFormatting sqref="R84">
    <cfRule type="cellIs" dxfId="12897" priority="439" operator="greaterThan">
      <formula>$G$84</formula>
    </cfRule>
  </conditionalFormatting>
  <conditionalFormatting sqref="R86">
    <cfRule type="cellIs" dxfId="12896" priority="437" operator="greaterThan">
      <formula>$G$86</formula>
    </cfRule>
    <cfRule type="cellIs" dxfId="12895" priority="438" operator="greaterThan">
      <formula>$F$86</formula>
    </cfRule>
  </conditionalFormatting>
  <conditionalFormatting sqref="R53">
    <cfRule type="cellIs" dxfId="12894" priority="456" operator="greaterThan">
      <formula>$G$53</formula>
    </cfRule>
  </conditionalFormatting>
  <conditionalFormatting sqref="W48">
    <cfRule type="cellIs" dxfId="12893" priority="405" operator="greaterThan">
      <formula>$F$48</formula>
    </cfRule>
  </conditionalFormatting>
  <conditionalFormatting sqref="W55">
    <cfRule type="cellIs" dxfId="12892" priority="432" operator="greaterThan">
      <formula>$G$55</formula>
    </cfRule>
  </conditionalFormatting>
  <conditionalFormatting sqref="W60">
    <cfRule type="cellIs" dxfId="12891" priority="431" operator="greaterThan">
      <formula>$G$60</formula>
    </cfRule>
  </conditionalFormatting>
  <conditionalFormatting sqref="W63">
    <cfRule type="cellIs" dxfId="12890" priority="430" operator="greaterThan">
      <formula>$G$63</formula>
    </cfRule>
  </conditionalFormatting>
  <conditionalFormatting sqref="W66">
    <cfRule type="cellIs" dxfId="12889" priority="428" operator="greaterThan">
      <formula>$G$66</formula>
    </cfRule>
    <cfRule type="cellIs" dxfId="12888" priority="429" operator="greaterThan">
      <formula>$F$66</formula>
    </cfRule>
  </conditionalFormatting>
  <conditionalFormatting sqref="W53">
    <cfRule type="cellIs" dxfId="12887" priority="427" operator="greaterThan">
      <formula>$F$53</formula>
    </cfRule>
  </conditionalFormatting>
  <conditionalFormatting sqref="W52">
    <cfRule type="cellIs" dxfId="12886" priority="425" operator="greaterThan">
      <formula>$F$52</formula>
    </cfRule>
  </conditionalFormatting>
  <conditionalFormatting sqref="W61">
    <cfRule type="cellIs" dxfId="12885" priority="422" operator="greaterThan">
      <formula>$F$61</formula>
    </cfRule>
  </conditionalFormatting>
  <conditionalFormatting sqref="W62">
    <cfRule type="cellIs" dxfId="12884" priority="420" operator="greaterThan">
      <formula>$G$62</formula>
    </cfRule>
  </conditionalFormatting>
  <conditionalFormatting sqref="W54">
    <cfRule type="cellIs" dxfId="12883" priority="423" operator="greaterThan">
      <formula>$G$54</formula>
    </cfRule>
    <cfRule type="cellIs" dxfId="12882" priority="424" operator="greaterThan">
      <formula>$F$54</formula>
    </cfRule>
  </conditionalFormatting>
  <conditionalFormatting sqref="W61">
    <cfRule type="cellIs" dxfId="12881" priority="421" operator="greaterThan">
      <formula>$G$61</formula>
    </cfRule>
  </conditionalFormatting>
  <conditionalFormatting sqref="W68">
    <cfRule type="cellIs" dxfId="12880" priority="419" operator="greaterThan">
      <formula>$G$68</formula>
    </cfRule>
  </conditionalFormatting>
  <conditionalFormatting sqref="W70">
    <cfRule type="cellIs" dxfId="12879" priority="418" operator="greaterThan">
      <formula>$G$70</formula>
    </cfRule>
  </conditionalFormatting>
  <conditionalFormatting sqref="W73">
    <cfRule type="cellIs" dxfId="12878" priority="417" operator="greaterThan">
      <formula>$G$73</formula>
    </cfRule>
  </conditionalFormatting>
  <conditionalFormatting sqref="W75">
    <cfRule type="cellIs" dxfId="12877" priority="416" operator="greaterThan">
      <formula>$F$75</formula>
    </cfRule>
  </conditionalFormatting>
  <conditionalFormatting sqref="W76">
    <cfRule type="cellIs" dxfId="12876" priority="415" operator="greaterThan">
      <formula>$F$76</formula>
    </cfRule>
  </conditionalFormatting>
  <conditionalFormatting sqref="W78">
    <cfRule type="cellIs" dxfId="12875" priority="414" operator="greaterThan">
      <formula>$G$78</formula>
    </cfRule>
  </conditionalFormatting>
  <conditionalFormatting sqref="W80">
    <cfRule type="cellIs" dxfId="12874" priority="413" operator="greaterThan">
      <formula>$F$80</formula>
    </cfRule>
  </conditionalFormatting>
  <conditionalFormatting sqref="W82">
    <cfRule type="cellIs" dxfId="12873" priority="412" operator="greaterThan">
      <formula>$F$82</formula>
    </cfRule>
  </conditionalFormatting>
  <conditionalFormatting sqref="W81">
    <cfRule type="cellIs" dxfId="12872" priority="410" operator="greaterThan">
      <formula>$G$81</formula>
    </cfRule>
    <cfRule type="cellIs" dxfId="12871" priority="411" operator="greaterThan">
      <formula>$F$81</formula>
    </cfRule>
  </conditionalFormatting>
  <conditionalFormatting sqref="W84">
    <cfRule type="cellIs" dxfId="12870" priority="409" operator="greaterThan">
      <formula>$G$84</formula>
    </cfRule>
  </conditionalFormatting>
  <conditionalFormatting sqref="W86">
    <cfRule type="cellIs" dxfId="12869" priority="407" operator="greaterThan">
      <formula>$G$86</formula>
    </cfRule>
    <cfRule type="cellIs" dxfId="12868" priority="408" operator="greaterThan">
      <formula>$F$86</formula>
    </cfRule>
  </conditionalFormatting>
  <conditionalFormatting sqref="W89">
    <cfRule type="expression" dxfId="12867" priority="231">
      <formula>$W$89&gt;$E$89</formula>
    </cfRule>
    <cfRule type="cellIs" dxfId="12866" priority="406" operator="greaterThan">
      <formula>$G$89</formula>
    </cfRule>
  </conditionalFormatting>
  <conditionalFormatting sqref="W53">
    <cfRule type="cellIs" dxfId="12865" priority="426" operator="greaterThan">
      <formula>$G$53</formula>
    </cfRule>
  </conditionalFormatting>
  <conditionalFormatting sqref="M48">
    <cfRule type="cellIs" dxfId="12864" priority="377" operator="greaterThan">
      <formula>$F$48</formula>
    </cfRule>
  </conditionalFormatting>
  <conditionalFormatting sqref="M72">
    <cfRule type="cellIs" dxfId="12863" priority="404" operator="greaterThan">
      <formula>$F$72</formula>
    </cfRule>
  </conditionalFormatting>
  <conditionalFormatting sqref="M55">
    <cfRule type="cellIs" dxfId="12862" priority="403" operator="greaterThan">
      <formula>$G$55</formula>
    </cfRule>
  </conditionalFormatting>
  <conditionalFormatting sqref="M60">
    <cfRule type="cellIs" dxfId="12861" priority="402" operator="greaterThan">
      <formula>$G$60</formula>
    </cfRule>
  </conditionalFormatting>
  <conditionalFormatting sqref="M63">
    <cfRule type="cellIs" dxfId="12860" priority="401" operator="greaterThan">
      <formula>$G$63</formula>
    </cfRule>
  </conditionalFormatting>
  <conditionalFormatting sqref="M66">
    <cfRule type="cellIs" dxfId="12859" priority="399" operator="greaterThan">
      <formula>$G$66</formula>
    </cfRule>
    <cfRule type="cellIs" dxfId="12858" priority="400" operator="greaterThan">
      <formula>$F$66</formula>
    </cfRule>
  </conditionalFormatting>
  <conditionalFormatting sqref="M53">
    <cfRule type="cellIs" dxfId="12857" priority="398" operator="greaterThan">
      <formula>$F$53</formula>
    </cfRule>
  </conditionalFormatting>
  <conditionalFormatting sqref="M52">
    <cfRule type="cellIs" dxfId="12856" priority="396" operator="greaterThan">
      <formula>$F$52</formula>
    </cfRule>
  </conditionalFormatting>
  <conditionalFormatting sqref="M61">
    <cfRule type="cellIs" dxfId="12855" priority="393" operator="greaterThan">
      <formula>$F$61</formula>
    </cfRule>
  </conditionalFormatting>
  <conditionalFormatting sqref="M62">
    <cfRule type="cellIs" dxfId="12854" priority="391" operator="greaterThan">
      <formula>$G$62</formula>
    </cfRule>
  </conditionalFormatting>
  <conditionalFormatting sqref="M54">
    <cfRule type="cellIs" dxfId="12853" priority="394" operator="greaterThan">
      <formula>$G$54</formula>
    </cfRule>
    <cfRule type="cellIs" dxfId="12852" priority="395" operator="greaterThan">
      <formula>$F$54</formula>
    </cfRule>
  </conditionalFormatting>
  <conditionalFormatting sqref="M61">
    <cfRule type="cellIs" dxfId="12851" priority="392" operator="greaterThan">
      <formula>$G$61</formula>
    </cfRule>
  </conditionalFormatting>
  <conditionalFormatting sqref="M68">
    <cfRule type="cellIs" dxfId="12850" priority="390" operator="greaterThan">
      <formula>$G$68</formula>
    </cfRule>
  </conditionalFormatting>
  <conditionalFormatting sqref="M70">
    <cfRule type="cellIs" dxfId="12849" priority="389" operator="greaterThan">
      <formula>$G$70</formula>
    </cfRule>
  </conditionalFormatting>
  <conditionalFormatting sqref="M73">
    <cfRule type="cellIs" dxfId="12848" priority="388" operator="greaterThan">
      <formula>$G$73</formula>
    </cfRule>
  </conditionalFormatting>
  <conditionalFormatting sqref="M75">
    <cfRule type="cellIs" dxfId="12847" priority="387" operator="greaterThan">
      <formula>$F$75</formula>
    </cfRule>
  </conditionalFormatting>
  <conditionalFormatting sqref="M76">
    <cfRule type="cellIs" dxfId="12846" priority="386" operator="greaterThan">
      <formula>$F$76</formula>
    </cfRule>
  </conditionalFormatting>
  <conditionalFormatting sqref="M78">
    <cfRule type="cellIs" dxfId="12845" priority="385" operator="greaterThan">
      <formula>$G$78</formula>
    </cfRule>
  </conditionalFormatting>
  <conditionalFormatting sqref="M80">
    <cfRule type="cellIs" dxfId="12844" priority="384" operator="greaterThan">
      <formula>$F$80</formula>
    </cfRule>
  </conditionalFormatting>
  <conditionalFormatting sqref="M82">
    <cfRule type="cellIs" dxfId="12843" priority="383" operator="greaterThan">
      <formula>$F$82</formula>
    </cfRule>
  </conditionalFormatting>
  <conditionalFormatting sqref="M81">
    <cfRule type="cellIs" dxfId="12842" priority="381" operator="greaterThan">
      <formula>$G$81</formula>
    </cfRule>
    <cfRule type="cellIs" dxfId="12841" priority="382" operator="greaterThan">
      <formula>$F$81</formula>
    </cfRule>
  </conditionalFormatting>
  <conditionalFormatting sqref="M84">
    <cfRule type="cellIs" dxfId="12840" priority="380" operator="greaterThan">
      <formula>$G$84</formula>
    </cfRule>
  </conditionalFormatting>
  <conditionalFormatting sqref="M86">
    <cfRule type="cellIs" dxfId="12839" priority="378" operator="greaterThan">
      <formula>$G$86</formula>
    </cfRule>
    <cfRule type="cellIs" dxfId="12838" priority="379" operator="greaterThan">
      <formula>$F$86</formula>
    </cfRule>
  </conditionalFormatting>
  <conditionalFormatting sqref="M53">
    <cfRule type="cellIs" dxfId="12837" priority="397" operator="greaterThan">
      <formula>$G$53</formula>
    </cfRule>
  </conditionalFormatting>
  <conditionalFormatting sqref="H43">
    <cfRule type="cellIs" dxfId="12836" priority="376" operator="greaterThan">
      <formula>$G$43</formula>
    </cfRule>
  </conditionalFormatting>
  <conditionalFormatting sqref="H45">
    <cfRule type="cellIs" dxfId="12835" priority="375" operator="greaterThan">
      <formula>$F$45</formula>
    </cfRule>
  </conditionalFormatting>
  <conditionalFormatting sqref="H46">
    <cfRule type="cellIs" dxfId="12834" priority="374" operator="greaterThan">
      <formula>$G$46</formula>
    </cfRule>
  </conditionalFormatting>
  <conditionalFormatting sqref="H48">
    <cfRule type="cellIs" dxfId="12833" priority="343" operator="greaterThan">
      <formula>$F$48</formula>
    </cfRule>
  </conditionalFormatting>
  <conditionalFormatting sqref="H72">
    <cfRule type="cellIs" dxfId="12832" priority="373" operator="greaterThan">
      <formula>$F$72</formula>
    </cfRule>
  </conditionalFormatting>
  <conditionalFormatting sqref="H55">
    <cfRule type="cellIs" dxfId="12831" priority="372" operator="greaterThan">
      <formula>$G$55</formula>
    </cfRule>
  </conditionalFormatting>
  <conditionalFormatting sqref="H60">
    <cfRule type="cellIs" dxfId="12830" priority="371" operator="greaterThan">
      <formula>$G$60</formula>
    </cfRule>
  </conditionalFormatting>
  <conditionalFormatting sqref="H63">
    <cfRule type="cellIs" dxfId="12829" priority="370" operator="greaterThan">
      <formula>$G$63</formula>
    </cfRule>
  </conditionalFormatting>
  <conditionalFormatting sqref="H66">
    <cfRule type="cellIs" dxfId="12828" priority="368" operator="greaterThan">
      <formula>$G$66</formula>
    </cfRule>
    <cfRule type="cellIs" dxfId="12827" priority="369" operator="greaterThan">
      <formula>$F$66</formula>
    </cfRule>
  </conditionalFormatting>
  <conditionalFormatting sqref="H53">
    <cfRule type="cellIs" dxfId="12826" priority="367" operator="greaterThan">
      <formula>$F$53</formula>
    </cfRule>
  </conditionalFormatting>
  <conditionalFormatting sqref="H52">
    <cfRule type="cellIs" dxfId="12825" priority="365" operator="greaterThan">
      <formula>$F$52</formula>
    </cfRule>
  </conditionalFormatting>
  <conditionalFormatting sqref="H61">
    <cfRule type="cellIs" dxfId="12824" priority="362" operator="greaterThan">
      <formula>$F$61</formula>
    </cfRule>
  </conditionalFormatting>
  <conditionalFormatting sqref="H62">
    <cfRule type="cellIs" dxfId="12823" priority="360" operator="greaterThan">
      <formula>$G$62</formula>
    </cfRule>
  </conditionalFormatting>
  <conditionalFormatting sqref="H54">
    <cfRule type="cellIs" dxfId="12822" priority="363" operator="greaterThan">
      <formula>$G$54</formula>
    </cfRule>
    <cfRule type="cellIs" dxfId="12821" priority="364" operator="greaterThan">
      <formula>$F$54</formula>
    </cfRule>
  </conditionalFormatting>
  <conditionalFormatting sqref="H61">
    <cfRule type="cellIs" dxfId="12820" priority="361" operator="greaterThan">
      <formula>$G$61</formula>
    </cfRule>
  </conditionalFormatting>
  <conditionalFormatting sqref="H67">
    <cfRule type="cellIs" dxfId="12819" priority="359" operator="greaterThan">
      <formula>$F$67</formula>
    </cfRule>
  </conditionalFormatting>
  <conditionalFormatting sqref="H68">
    <cfRule type="cellIs" dxfId="12818" priority="358" operator="greaterThan">
      <formula>$G$68</formula>
    </cfRule>
  </conditionalFormatting>
  <conditionalFormatting sqref="H70">
    <cfRule type="cellIs" dxfId="12817" priority="357" operator="greaterThan">
      <formula>$G$70</formula>
    </cfRule>
  </conditionalFormatting>
  <conditionalFormatting sqref="H73">
    <cfRule type="cellIs" dxfId="12816" priority="356" operator="greaterThan">
      <formula>$G$73</formula>
    </cfRule>
  </conditionalFormatting>
  <conditionalFormatting sqref="H75">
    <cfRule type="cellIs" dxfId="12815" priority="355" operator="greaterThan">
      <formula>$F$75</formula>
    </cfRule>
  </conditionalFormatting>
  <conditionalFormatting sqref="H76">
    <cfRule type="cellIs" dxfId="12814" priority="354" operator="greaterThan">
      <formula>$F$76</formula>
    </cfRule>
  </conditionalFormatting>
  <conditionalFormatting sqref="H78">
    <cfRule type="cellIs" dxfId="12813" priority="353" operator="greaterThan">
      <formula>$G$78</formula>
    </cfRule>
  </conditionalFormatting>
  <conditionalFormatting sqref="H80">
    <cfRule type="cellIs" dxfId="12812" priority="352" operator="greaterThan">
      <formula>$F$80</formula>
    </cfRule>
  </conditionalFormatting>
  <conditionalFormatting sqref="H82">
    <cfRule type="cellIs" dxfId="12811" priority="351" operator="greaterThan">
      <formula>$F$82</formula>
    </cfRule>
  </conditionalFormatting>
  <conditionalFormatting sqref="H81">
    <cfRule type="cellIs" dxfId="12810" priority="349" operator="greaterThan">
      <formula>$G$81</formula>
    </cfRule>
    <cfRule type="cellIs" dxfId="12809" priority="350" operator="greaterThan">
      <formula>$F$81</formula>
    </cfRule>
  </conditionalFormatting>
  <conditionalFormatting sqref="H84">
    <cfRule type="cellIs" dxfId="12808" priority="348" operator="greaterThan">
      <formula>$G$84</formula>
    </cfRule>
  </conditionalFormatting>
  <conditionalFormatting sqref="H86">
    <cfRule type="cellIs" dxfId="12807" priority="346" operator="greaterThan">
      <formula>$G$86</formula>
    </cfRule>
    <cfRule type="cellIs" dxfId="12806" priority="347" operator="greaterThan">
      <formula>$F$86</formula>
    </cfRule>
  </conditionalFormatting>
  <conditionalFormatting sqref="H89">
    <cfRule type="cellIs" dxfId="12805" priority="344" operator="greaterThan">
      <formula>$G$89</formula>
    </cfRule>
    <cfRule type="cellIs" dxfId="12804" priority="345" operator="greaterThan">
      <formula>$E$89</formula>
    </cfRule>
  </conditionalFormatting>
  <conditionalFormatting sqref="H53">
    <cfRule type="cellIs" dxfId="12803" priority="366" operator="greaterThan">
      <formula>$G$53</formula>
    </cfRule>
  </conditionalFormatting>
  <conditionalFormatting sqref="AG29">
    <cfRule type="cellIs" dxfId="12802" priority="341" operator="greaterThan">
      <formula>$E$29</formula>
    </cfRule>
  </conditionalFormatting>
  <conditionalFormatting sqref="AG29">
    <cfRule type="cellIs" dxfId="12801" priority="342" operator="greaterThan">
      <formula>$G$29</formula>
    </cfRule>
  </conditionalFormatting>
  <conditionalFormatting sqref="AG44">
    <cfRule type="cellIs" dxfId="12800" priority="339" operator="greaterThan">
      <formula>$E$26</formula>
    </cfRule>
    <cfRule type="cellIs" dxfId="12799" priority="340" operator="greaterThan">
      <formula>$G$26</formula>
    </cfRule>
  </conditionalFormatting>
  <conditionalFormatting sqref="AG45">
    <cfRule type="cellIs" dxfId="12798" priority="337" operator="greaterThan">
      <formula>$E$27</formula>
    </cfRule>
    <cfRule type="cellIs" dxfId="12797" priority="338" operator="greaterThan">
      <formula>$G$27</formula>
    </cfRule>
  </conditionalFormatting>
  <conditionalFormatting sqref="AG46">
    <cfRule type="cellIs" dxfId="12796" priority="335" operator="greaterThan">
      <formula>$E$28</formula>
    </cfRule>
    <cfRule type="cellIs" dxfId="12795" priority="336" operator="greaterThan">
      <formula>$G$28</formula>
    </cfRule>
  </conditionalFormatting>
  <conditionalFormatting sqref="AG49">
    <cfRule type="cellIs" dxfId="12794" priority="333" operator="greaterThan">
      <formula>$E$26</formula>
    </cfRule>
    <cfRule type="cellIs" dxfId="12793" priority="334" operator="greaterThan">
      <formula>$G$26</formula>
    </cfRule>
  </conditionalFormatting>
  <conditionalFormatting sqref="R43 M43">
    <cfRule type="cellIs" dxfId="12792" priority="332" operator="greaterThan">
      <formula>$G$43</formula>
    </cfRule>
  </conditionalFormatting>
  <conditionalFormatting sqref="R45 M45">
    <cfRule type="cellIs" dxfId="12791" priority="331" operator="greaterThan">
      <formula>$F$45</formula>
    </cfRule>
  </conditionalFormatting>
  <conditionalFormatting sqref="R46 M46">
    <cfRule type="cellIs" dxfId="12790" priority="330" operator="greaterThan">
      <formula>$G$46</formula>
    </cfRule>
  </conditionalFormatting>
  <conditionalFormatting sqref="W43">
    <cfRule type="cellIs" dxfId="12789" priority="329" operator="greaterThan">
      <formula>$G$43</formula>
    </cfRule>
  </conditionalFormatting>
  <conditionalFormatting sqref="W45">
    <cfRule type="cellIs" dxfId="12788" priority="328" operator="greaterThan">
      <formula>$F$45</formula>
    </cfRule>
  </conditionalFormatting>
  <conditionalFormatting sqref="W46">
    <cfRule type="cellIs" dxfId="12787" priority="327" operator="greaterThan">
      <formula>$G$46</formula>
    </cfRule>
  </conditionalFormatting>
  <conditionalFormatting sqref="AG30">
    <cfRule type="expression" priority="236" stopIfTrue="1">
      <formula>$S$30="U"</formula>
    </cfRule>
    <cfRule type="cellIs" dxfId="12786" priority="237" operator="greaterThan">
      <formula>$E$30</formula>
    </cfRule>
    <cfRule type="cellIs" dxfId="12785" priority="238" operator="greaterThan">
      <formula>$G$30</formula>
    </cfRule>
  </conditionalFormatting>
  <conditionalFormatting sqref="M67">
    <cfRule type="expression" priority="234" stopIfTrue="1">
      <formula>$N$67="U"</formula>
    </cfRule>
    <cfRule type="expression" dxfId="12784" priority="235">
      <formula>$M$67&gt;$E$67</formula>
    </cfRule>
  </conditionalFormatting>
  <conditionalFormatting sqref="W67">
    <cfRule type="expression" priority="232" stopIfTrue="1">
      <formula>$X$67="U"</formula>
    </cfRule>
    <cfRule type="expression" dxfId="12783" priority="233">
      <formula>$W$67&gt;$E$67</formula>
    </cfRule>
  </conditionalFormatting>
  <conditionalFormatting sqref="AB43">
    <cfRule type="cellIs" dxfId="12782" priority="218" operator="greaterThan">
      <formula>$G$43</formula>
    </cfRule>
  </conditionalFormatting>
  <conditionalFormatting sqref="AB45">
    <cfRule type="cellIs" dxfId="12781" priority="217" operator="greaterThan">
      <formula>$F$45</formula>
    </cfRule>
  </conditionalFormatting>
  <conditionalFormatting sqref="AB46">
    <cfRule type="cellIs" dxfId="12780" priority="216" operator="greaterThan">
      <formula>$G$46</formula>
    </cfRule>
  </conditionalFormatting>
  <conditionalFormatting sqref="AB48">
    <cfRule type="cellIs" dxfId="12779" priority="188" operator="greaterThan">
      <formula>$F$48</formula>
    </cfRule>
  </conditionalFormatting>
  <conditionalFormatting sqref="AB72">
    <cfRule type="cellIs" dxfId="12778" priority="215" operator="greaterThan">
      <formula>$F$72</formula>
    </cfRule>
  </conditionalFormatting>
  <conditionalFormatting sqref="AB55">
    <cfRule type="cellIs" dxfId="12777" priority="214" operator="greaterThan">
      <formula>$G$55</formula>
    </cfRule>
  </conditionalFormatting>
  <conditionalFormatting sqref="AB60">
    <cfRule type="cellIs" dxfId="12776" priority="213" operator="greaterThan">
      <formula>$G$60</formula>
    </cfRule>
  </conditionalFormatting>
  <conditionalFormatting sqref="AB63">
    <cfRule type="cellIs" dxfId="12775" priority="212" operator="greaterThan">
      <formula>$G$63</formula>
    </cfRule>
  </conditionalFormatting>
  <conditionalFormatting sqref="AB66">
    <cfRule type="cellIs" dxfId="12774" priority="210" operator="greaterThan">
      <formula>$G$66</formula>
    </cfRule>
    <cfRule type="cellIs" dxfId="12773" priority="211" operator="greaterThan">
      <formula>$F$66</formula>
    </cfRule>
  </conditionalFormatting>
  <conditionalFormatting sqref="AB53">
    <cfRule type="cellIs" dxfId="12772" priority="209" operator="greaterThan">
      <formula>$F$53</formula>
    </cfRule>
  </conditionalFormatting>
  <conditionalFormatting sqref="AB52">
    <cfRule type="cellIs" dxfId="12771" priority="207" operator="greaterThan">
      <formula>$F$52</formula>
    </cfRule>
  </conditionalFormatting>
  <conditionalFormatting sqref="AB61">
    <cfRule type="cellIs" dxfId="12770" priority="204" operator="greaterThan">
      <formula>$F$61</formula>
    </cfRule>
  </conditionalFormatting>
  <conditionalFormatting sqref="AB62">
    <cfRule type="cellIs" dxfId="12769" priority="202" operator="greaterThan">
      <formula>$G$62</formula>
    </cfRule>
  </conditionalFormatting>
  <conditionalFormatting sqref="AB54">
    <cfRule type="cellIs" dxfId="12768" priority="205" operator="greaterThan">
      <formula>$G$54</formula>
    </cfRule>
    <cfRule type="cellIs" dxfId="12767" priority="206" operator="greaterThan">
      <formula>$F$54</formula>
    </cfRule>
  </conditionalFormatting>
  <conditionalFormatting sqref="AB61">
    <cfRule type="cellIs" dxfId="12766" priority="203" operator="greaterThan">
      <formula>$G$61</formula>
    </cfRule>
  </conditionalFormatting>
  <conditionalFormatting sqref="AB68">
    <cfRule type="cellIs" dxfId="12765" priority="201" operator="greaterThan">
      <formula>$G$68</formula>
    </cfRule>
  </conditionalFormatting>
  <conditionalFormatting sqref="AB70">
    <cfRule type="cellIs" dxfId="12764" priority="200" operator="greaterThan">
      <formula>$G$70</formula>
    </cfRule>
  </conditionalFormatting>
  <conditionalFormatting sqref="AB73">
    <cfRule type="cellIs" dxfId="12763" priority="199" operator="greaterThan">
      <formula>$G$73</formula>
    </cfRule>
  </conditionalFormatting>
  <conditionalFormatting sqref="AB75">
    <cfRule type="cellIs" dxfId="12762" priority="198" operator="greaterThan">
      <formula>$F$75</formula>
    </cfRule>
  </conditionalFormatting>
  <conditionalFormatting sqref="AB76">
    <cfRule type="cellIs" dxfId="12761" priority="197" operator="greaterThan">
      <formula>$F$76</formula>
    </cfRule>
  </conditionalFormatting>
  <conditionalFormatting sqref="AB78">
    <cfRule type="cellIs" dxfId="12760" priority="196" operator="greaterThan">
      <formula>$G$78</formula>
    </cfRule>
  </conditionalFormatting>
  <conditionalFormatting sqref="AB80">
    <cfRule type="cellIs" dxfId="12759" priority="195" operator="greaterThan">
      <formula>$F$80</formula>
    </cfRule>
  </conditionalFormatting>
  <conditionalFormatting sqref="AB82">
    <cfRule type="cellIs" dxfId="12758" priority="194" operator="greaterThan">
      <formula>$F$82</formula>
    </cfRule>
  </conditionalFormatting>
  <conditionalFormatting sqref="AB81">
    <cfRule type="cellIs" dxfId="12757" priority="192" operator="greaterThan">
      <formula>$G$81</formula>
    </cfRule>
    <cfRule type="cellIs" dxfId="12756" priority="193" operator="greaterThan">
      <formula>$F$81</formula>
    </cfRule>
  </conditionalFormatting>
  <conditionalFormatting sqref="AB84">
    <cfRule type="cellIs" dxfId="12755" priority="191" operator="greaterThan">
      <formula>$G$84</formula>
    </cfRule>
  </conditionalFormatting>
  <conditionalFormatting sqref="AB86">
    <cfRule type="cellIs" dxfId="12754" priority="189" operator="greaterThan">
      <formula>$G$86</formula>
    </cfRule>
    <cfRule type="cellIs" dxfId="12753" priority="190" operator="greaterThan">
      <formula>$F$86</formula>
    </cfRule>
  </conditionalFormatting>
  <conditionalFormatting sqref="AB53">
    <cfRule type="cellIs" dxfId="12752" priority="208" operator="greaterThan">
      <formula>$G$53</formula>
    </cfRule>
  </conditionalFormatting>
  <conditionalFormatting sqref="AB67">
    <cfRule type="expression" priority="186" stopIfTrue="1">
      <formula>$AC$67="U"</formula>
    </cfRule>
    <cfRule type="cellIs" dxfId="12751" priority="187" operator="greaterThan">
      <formula>$E$67</formula>
    </cfRule>
  </conditionalFormatting>
  <conditionalFormatting sqref="R67">
    <cfRule type="expression" priority="184" stopIfTrue="1">
      <formula>$S$67="U"</formula>
    </cfRule>
    <cfRule type="expression" dxfId="12750" priority="185">
      <formula>$R$67&gt;$E$67</formula>
    </cfRule>
  </conditionalFormatting>
  <conditionalFormatting sqref="AL9:AL12">
    <cfRule type="cellIs" dxfId="12749" priority="180" operator="greaterThan">
      <formula>$E9</formula>
    </cfRule>
  </conditionalFormatting>
  <conditionalFormatting sqref="AL43">
    <cfRule type="cellIs" dxfId="12748" priority="174" operator="greaterThan">
      <formula>$G$43</formula>
    </cfRule>
  </conditionalFormatting>
  <conditionalFormatting sqref="AL45">
    <cfRule type="cellIs" dxfId="12747" priority="173" operator="greaterThan">
      <formula>$F$45</formula>
    </cfRule>
  </conditionalFormatting>
  <conditionalFormatting sqref="AL46">
    <cfRule type="cellIs" dxfId="12746" priority="172" operator="greaterThan">
      <formula>$G$46</formula>
    </cfRule>
  </conditionalFormatting>
  <conditionalFormatting sqref="AL48">
    <cfRule type="cellIs" dxfId="12745" priority="144" operator="greaterThan">
      <formula>$F$48</formula>
    </cfRule>
  </conditionalFormatting>
  <conditionalFormatting sqref="AL72">
    <cfRule type="cellIs" dxfId="12744" priority="171" operator="greaterThan">
      <formula>$F$72</formula>
    </cfRule>
  </conditionalFormatting>
  <conditionalFormatting sqref="AL55">
    <cfRule type="cellIs" dxfId="12743" priority="170" operator="greaterThan">
      <formula>$G$55</formula>
    </cfRule>
  </conditionalFormatting>
  <conditionalFormatting sqref="AL60">
    <cfRule type="cellIs" dxfId="12742" priority="169" operator="greaterThan">
      <formula>$G$60</formula>
    </cfRule>
  </conditionalFormatting>
  <conditionalFormatting sqref="AL63">
    <cfRule type="cellIs" dxfId="12741" priority="168" operator="greaterThan">
      <formula>$G$63</formula>
    </cfRule>
  </conditionalFormatting>
  <conditionalFormatting sqref="AL66">
    <cfRule type="cellIs" dxfId="12740" priority="166" operator="greaterThan">
      <formula>$G$66</formula>
    </cfRule>
    <cfRule type="cellIs" dxfId="12739" priority="167" operator="greaterThan">
      <formula>$F$66</formula>
    </cfRule>
  </conditionalFormatting>
  <conditionalFormatting sqref="AL53">
    <cfRule type="cellIs" dxfId="12738" priority="165" operator="greaterThan">
      <formula>$F$53</formula>
    </cfRule>
  </conditionalFormatting>
  <conditionalFormatting sqref="AL52">
    <cfRule type="cellIs" dxfId="12737" priority="163" operator="greaterThan">
      <formula>$F$52</formula>
    </cfRule>
  </conditionalFormatting>
  <conditionalFormatting sqref="AL61">
    <cfRule type="cellIs" dxfId="12736" priority="160" operator="greaterThan">
      <formula>$F$61</formula>
    </cfRule>
  </conditionalFormatting>
  <conditionalFormatting sqref="AL62">
    <cfRule type="cellIs" dxfId="12735" priority="158" operator="greaterThan">
      <formula>$G$62</formula>
    </cfRule>
  </conditionalFormatting>
  <conditionalFormatting sqref="AL54">
    <cfRule type="cellIs" dxfId="12734" priority="161" operator="greaterThan">
      <formula>$G$54</formula>
    </cfRule>
    <cfRule type="cellIs" dxfId="12733" priority="162" operator="greaterThan">
      <formula>$F$54</formula>
    </cfRule>
  </conditionalFormatting>
  <conditionalFormatting sqref="AL61">
    <cfRule type="cellIs" dxfId="12732" priority="159" operator="greaterThan">
      <formula>$G$61</formula>
    </cfRule>
  </conditionalFormatting>
  <conditionalFormatting sqref="AL68">
    <cfRule type="cellIs" dxfId="12731" priority="157" operator="greaterThan">
      <formula>$G$68</formula>
    </cfRule>
  </conditionalFormatting>
  <conditionalFormatting sqref="AL70">
    <cfRule type="cellIs" dxfId="12730" priority="156" operator="greaterThan">
      <formula>$G$70</formula>
    </cfRule>
  </conditionalFormatting>
  <conditionalFormatting sqref="AL73">
    <cfRule type="cellIs" dxfId="12729" priority="155" operator="greaterThan">
      <formula>$G$73</formula>
    </cfRule>
  </conditionalFormatting>
  <conditionalFormatting sqref="AL75">
    <cfRule type="cellIs" dxfId="12728" priority="154" operator="greaterThan">
      <formula>$F$75</formula>
    </cfRule>
  </conditionalFormatting>
  <conditionalFormatting sqref="AL76">
    <cfRule type="cellIs" dxfId="12727" priority="153" operator="greaterThan">
      <formula>$F$76</formula>
    </cfRule>
  </conditionalFormatting>
  <conditionalFormatting sqref="AL78">
    <cfRule type="cellIs" dxfId="12726" priority="152" operator="greaterThan">
      <formula>$G$78</formula>
    </cfRule>
  </conditionalFormatting>
  <conditionalFormatting sqref="AL80">
    <cfRule type="cellIs" dxfId="12725" priority="151" operator="greaterThan">
      <formula>$F$80</formula>
    </cfRule>
  </conditionalFormatting>
  <conditionalFormatting sqref="AL82">
    <cfRule type="cellIs" dxfId="12724" priority="150" operator="greaterThan">
      <formula>$F$82</formula>
    </cfRule>
  </conditionalFormatting>
  <conditionalFormatting sqref="AL81">
    <cfRule type="cellIs" dxfId="12723" priority="148" operator="greaterThan">
      <formula>$G$81</formula>
    </cfRule>
    <cfRule type="cellIs" dxfId="12722" priority="149" operator="greaterThan">
      <formula>$F$81</formula>
    </cfRule>
  </conditionalFormatting>
  <conditionalFormatting sqref="AL84">
    <cfRule type="cellIs" dxfId="12721" priority="147" operator="greaterThan">
      <formula>$G$84</formula>
    </cfRule>
  </conditionalFormatting>
  <conditionalFormatting sqref="AL86">
    <cfRule type="cellIs" dxfId="12720" priority="145" operator="greaterThan">
      <formula>$G$86</formula>
    </cfRule>
    <cfRule type="cellIs" dxfId="12719" priority="146" operator="greaterThan">
      <formula>$F$86</formula>
    </cfRule>
  </conditionalFormatting>
  <conditionalFormatting sqref="AL53">
    <cfRule type="cellIs" dxfId="12718" priority="164" operator="greaterThan">
      <formula>$G$53</formula>
    </cfRule>
  </conditionalFormatting>
  <conditionalFormatting sqref="AL67">
    <cfRule type="expression" priority="142" stopIfTrue="1">
      <formula>$AC$67="U"</formula>
    </cfRule>
    <cfRule type="cellIs" dxfId="12717" priority="143" operator="greaterThan">
      <formula>$E$67</formula>
    </cfRule>
  </conditionalFormatting>
  <conditionalFormatting sqref="AL89 AB89 M89">
    <cfRule type="cellIs" dxfId="12716" priority="137" operator="greaterThan">
      <formula>$G$89</formula>
    </cfRule>
    <cfRule type="cellIs" dxfId="12715" priority="138" operator="greaterThan">
      <formula>$E$89</formula>
    </cfRule>
  </conditionalFormatting>
  <conditionalFormatting sqref="R72">
    <cfRule type="cellIs" dxfId="12714" priority="136" operator="greaterThan">
      <formula>$G$73</formula>
    </cfRule>
  </conditionalFormatting>
  <conditionalFormatting sqref="AL20:AL22 AL16:AL17 AL14">
    <cfRule type="cellIs" dxfId="12713" priority="134" operator="greaterThan">
      <formula>$E14</formula>
    </cfRule>
    <cfRule type="cellIs" dxfId="12712" priority="135" operator="greaterThan">
      <formula>$G14</formula>
    </cfRule>
  </conditionalFormatting>
  <conditionalFormatting sqref="AL25">
    <cfRule type="cellIs" dxfId="12711" priority="132" operator="greaterThan">
      <formula>$E25</formula>
    </cfRule>
    <cfRule type="cellIs" dxfId="12710" priority="133" operator="greaterThan">
      <formula>$G25</formula>
    </cfRule>
  </conditionalFormatting>
  <conditionalFormatting sqref="AL41 AL32:AL39 AL26:AL30">
    <cfRule type="cellIs" dxfId="12709" priority="130" operator="greaterThan">
      <formula>$E26</formula>
    </cfRule>
    <cfRule type="cellIs" dxfId="12708" priority="131" operator="greaterThan">
      <formula>$G26</formula>
    </cfRule>
  </conditionalFormatting>
  <conditionalFormatting sqref="AL40 AL31">
    <cfRule type="cellIs" dxfId="12707" priority="128" operator="greaterThan">
      <formula>$E31</formula>
    </cfRule>
  </conditionalFormatting>
  <conditionalFormatting sqref="AB25">
    <cfRule type="cellIs" dxfId="12706" priority="126" operator="greaterThan">
      <formula>$E25</formula>
    </cfRule>
    <cfRule type="cellIs" dxfId="12705" priority="127" operator="greaterThan">
      <formula>$G25</formula>
    </cfRule>
  </conditionalFormatting>
  <conditionalFormatting sqref="AB41 AB32:AB39 AB26:AB29">
    <cfRule type="cellIs" dxfId="12704" priority="124" operator="greaterThan">
      <formula>$E26</formula>
    </cfRule>
    <cfRule type="cellIs" dxfId="12703" priority="125" operator="greaterThan">
      <formula>$G26</formula>
    </cfRule>
  </conditionalFormatting>
  <conditionalFormatting sqref="AB40 AB31">
    <cfRule type="cellIs" dxfId="12702" priority="123" operator="greaterThan">
      <formula>$E31</formula>
    </cfRule>
  </conditionalFormatting>
  <conditionalFormatting sqref="W25">
    <cfRule type="cellIs" dxfId="12701" priority="121" operator="greaterThan">
      <formula>$E25</formula>
    </cfRule>
    <cfRule type="cellIs" dxfId="12700" priority="122" operator="greaterThan">
      <formula>$G25</formula>
    </cfRule>
  </conditionalFormatting>
  <conditionalFormatting sqref="W41 W32:W39 W26:W30">
    <cfRule type="cellIs" dxfId="12699" priority="119" operator="greaterThan">
      <formula>$E26</formula>
    </cfRule>
    <cfRule type="cellIs" dxfId="12698" priority="120" operator="greaterThan">
      <formula>$G26</formula>
    </cfRule>
  </conditionalFormatting>
  <conditionalFormatting sqref="W40 W31">
    <cfRule type="cellIs" dxfId="12697" priority="118" operator="greaterThan">
      <formula>$E31</formula>
    </cfRule>
  </conditionalFormatting>
  <conditionalFormatting sqref="R25">
    <cfRule type="cellIs" dxfId="12696" priority="116" operator="greaterThan">
      <formula>$E25</formula>
    </cfRule>
    <cfRule type="cellIs" dxfId="12695" priority="117" operator="greaterThan">
      <formula>$G25</formula>
    </cfRule>
  </conditionalFormatting>
  <conditionalFormatting sqref="R41 R32:R39 R26:R29">
    <cfRule type="cellIs" dxfId="12694" priority="114" operator="greaterThan">
      <formula>$E26</formula>
    </cfRule>
    <cfRule type="cellIs" dxfId="12693" priority="115" operator="greaterThan">
      <formula>$G26</formula>
    </cfRule>
  </conditionalFormatting>
  <conditionalFormatting sqref="R40 R31">
    <cfRule type="cellIs" dxfId="12692" priority="113" operator="greaterThan">
      <formula>$E31</formula>
    </cfRule>
  </conditionalFormatting>
  <conditionalFormatting sqref="M25">
    <cfRule type="cellIs" dxfId="12691" priority="111" operator="greaterThan">
      <formula>$E25</formula>
    </cfRule>
    <cfRule type="cellIs" dxfId="12690" priority="112" operator="greaterThan">
      <formula>$G25</formula>
    </cfRule>
  </conditionalFormatting>
  <conditionalFormatting sqref="M41 M32:M39 M26:M29">
    <cfRule type="cellIs" dxfId="12689" priority="109" operator="greaterThan">
      <formula>$E26</formula>
    </cfRule>
    <cfRule type="cellIs" dxfId="12688" priority="110" operator="greaterThan">
      <formula>$G26</formula>
    </cfRule>
  </conditionalFormatting>
  <conditionalFormatting sqref="M40 M31">
    <cfRule type="cellIs" dxfId="12687" priority="108" operator="greaterThan">
      <formula>$E31</formula>
    </cfRule>
  </conditionalFormatting>
  <conditionalFormatting sqref="H25">
    <cfRule type="cellIs" dxfId="12686" priority="106" operator="greaterThan">
      <formula>$E25</formula>
    </cfRule>
    <cfRule type="cellIs" dxfId="12685" priority="107" operator="greaterThan">
      <formula>$G25</formula>
    </cfRule>
  </conditionalFormatting>
  <conditionalFormatting sqref="H41 H32:H39 H26:H30">
    <cfRule type="cellIs" dxfId="12684" priority="104" operator="greaterThan">
      <formula>$E26</formula>
    </cfRule>
    <cfRule type="cellIs" dxfId="12683" priority="105" operator="greaterThan">
      <formula>$G26</formula>
    </cfRule>
  </conditionalFormatting>
  <conditionalFormatting sqref="H40 H31">
    <cfRule type="cellIs" dxfId="12682" priority="103" operator="greaterThan">
      <formula>$E31</formula>
    </cfRule>
  </conditionalFormatting>
  <conditionalFormatting sqref="AL23 AL19 AL15">
    <cfRule type="cellIs" dxfId="12681" priority="102" operator="greaterThan">
      <formula>$E15</formula>
    </cfRule>
  </conditionalFormatting>
  <conditionalFormatting sqref="W10">
    <cfRule type="cellIs" dxfId="12680" priority="88" operator="greaterThan">
      <formula>$E$10</formula>
    </cfRule>
  </conditionalFormatting>
  <conditionalFormatting sqref="W11">
    <cfRule type="cellIs" dxfId="12679" priority="87" operator="greaterThan">
      <formula>$E$11</formula>
    </cfRule>
  </conditionalFormatting>
  <conditionalFormatting sqref="W12">
    <cfRule type="cellIs" dxfId="12678" priority="86" operator="greaterThan">
      <formula>$E$12</formula>
    </cfRule>
  </conditionalFormatting>
  <conditionalFormatting sqref="W13">
    <cfRule type="cellIs" dxfId="12677" priority="84" operator="greaterThan">
      <formula>$E13</formula>
    </cfRule>
    <cfRule type="cellIs" dxfId="12676" priority="85" operator="greaterThan">
      <formula>$G13</formula>
    </cfRule>
  </conditionalFormatting>
  <conditionalFormatting sqref="W9:W12">
    <cfRule type="cellIs" dxfId="12675" priority="79" operator="greaterThan">
      <formula>$E9</formula>
    </cfRule>
  </conditionalFormatting>
  <conditionalFormatting sqref="W20:W22 W16:W17 W14">
    <cfRule type="cellIs" dxfId="12674" priority="77" operator="greaterThan">
      <formula>$E14</formula>
    </cfRule>
    <cfRule type="cellIs" dxfId="12673" priority="78" operator="greaterThan">
      <formula>$G14</formula>
    </cfRule>
  </conditionalFormatting>
  <conditionalFormatting sqref="W23 W19 W15">
    <cfRule type="cellIs" dxfId="12672" priority="76" operator="greaterThan">
      <formula>$E15</formula>
    </cfRule>
  </conditionalFormatting>
  <conditionalFormatting sqref="R10">
    <cfRule type="cellIs" dxfId="12671" priority="75" operator="greaterThan">
      <formula>$E$10</formula>
    </cfRule>
  </conditionalFormatting>
  <conditionalFormatting sqref="R11">
    <cfRule type="cellIs" dxfId="12670" priority="74" operator="greaterThan">
      <formula>$E$11</formula>
    </cfRule>
  </conditionalFormatting>
  <conditionalFormatting sqref="R12">
    <cfRule type="cellIs" dxfId="12669" priority="73" operator="greaterThan">
      <formula>$E$12</formula>
    </cfRule>
  </conditionalFormatting>
  <conditionalFormatting sqref="R13">
    <cfRule type="cellIs" dxfId="12668" priority="71" operator="greaterThan">
      <formula>$E13</formula>
    </cfRule>
    <cfRule type="cellIs" dxfId="12667" priority="72" operator="greaterThan">
      <formula>$G13</formula>
    </cfRule>
  </conditionalFormatting>
  <conditionalFormatting sqref="R9:R12">
    <cfRule type="cellIs" dxfId="12666" priority="66" operator="greaterThan">
      <formula>$E9</formula>
    </cfRule>
  </conditionalFormatting>
  <conditionalFormatting sqref="R20:R22 R16:R17 R14">
    <cfRule type="cellIs" dxfId="12665" priority="64" operator="greaterThan">
      <formula>$E14</formula>
    </cfRule>
    <cfRule type="cellIs" dxfId="12664" priority="65" operator="greaterThan">
      <formula>$G14</formula>
    </cfRule>
  </conditionalFormatting>
  <conditionalFormatting sqref="R23 R19 R15">
    <cfRule type="cellIs" dxfId="12663" priority="63" operator="greaterThan">
      <formula>$E15</formula>
    </cfRule>
  </conditionalFormatting>
  <conditionalFormatting sqref="M10">
    <cfRule type="cellIs" dxfId="12662" priority="62" operator="greaterThan">
      <formula>$E$10</formula>
    </cfRule>
  </conditionalFormatting>
  <conditionalFormatting sqref="M11">
    <cfRule type="cellIs" dxfId="12661" priority="61" operator="greaterThan">
      <formula>$E$11</formula>
    </cfRule>
  </conditionalFormatting>
  <conditionalFormatting sqref="M12">
    <cfRule type="cellIs" dxfId="12660" priority="60" operator="greaterThan">
      <formula>$E$12</formula>
    </cfRule>
  </conditionalFormatting>
  <conditionalFormatting sqref="M13">
    <cfRule type="cellIs" dxfId="12659" priority="58" operator="greaterThan">
      <formula>$E13</formula>
    </cfRule>
    <cfRule type="cellIs" dxfId="12658" priority="59" operator="greaterThan">
      <formula>$G13</formula>
    </cfRule>
  </conditionalFormatting>
  <conditionalFormatting sqref="M9:M12">
    <cfRule type="cellIs" dxfId="12657" priority="53" operator="greaterThan">
      <formula>$E9</formula>
    </cfRule>
  </conditionalFormatting>
  <conditionalFormatting sqref="M20:M22 M16:M17 M14">
    <cfRule type="cellIs" dxfId="12656" priority="51" operator="greaterThan">
      <formula>$E14</formula>
    </cfRule>
    <cfRule type="cellIs" dxfId="12655" priority="52" operator="greaterThan">
      <formula>$G14</formula>
    </cfRule>
  </conditionalFormatting>
  <conditionalFormatting sqref="M23 M19 M15">
    <cfRule type="cellIs" dxfId="12654" priority="50" operator="greaterThan">
      <formula>$E15</formula>
    </cfRule>
  </conditionalFormatting>
  <conditionalFormatting sqref="H10">
    <cfRule type="cellIs" dxfId="12653" priority="49" operator="greaterThan">
      <formula>$E$10</formula>
    </cfRule>
  </conditionalFormatting>
  <conditionalFormatting sqref="H11">
    <cfRule type="cellIs" dxfId="12652" priority="48" operator="greaterThan">
      <formula>$E$11</formula>
    </cfRule>
  </conditionalFormatting>
  <conditionalFormatting sqref="H12">
    <cfRule type="cellIs" dxfId="12651" priority="47" operator="greaterThan">
      <formula>$E$12</formula>
    </cfRule>
  </conditionalFormatting>
  <conditionalFormatting sqref="H13">
    <cfRule type="cellIs" dxfId="12650" priority="45" operator="greaterThan">
      <formula>$E13</formula>
    </cfRule>
    <cfRule type="cellIs" dxfId="12649" priority="46" operator="greaterThan">
      <formula>$G13</formula>
    </cfRule>
  </conditionalFormatting>
  <conditionalFormatting sqref="H9:H12">
    <cfRule type="cellIs" dxfId="12648" priority="40" operator="greaterThan">
      <formula>$E9</formula>
    </cfRule>
  </conditionalFormatting>
  <conditionalFormatting sqref="H20:H22 H16:H17 H14">
    <cfRule type="cellIs" dxfId="12647" priority="38" operator="greaterThan">
      <formula>$E14</formula>
    </cfRule>
    <cfRule type="cellIs" dxfId="12646" priority="39" operator="greaterThan">
      <formula>$G14</formula>
    </cfRule>
  </conditionalFormatting>
  <conditionalFormatting sqref="H23 H19 H15">
    <cfRule type="cellIs" dxfId="12645" priority="37" operator="greaterThan">
      <formula>$E15</formula>
    </cfRule>
  </conditionalFormatting>
  <conditionalFormatting sqref="AB10">
    <cfRule type="cellIs" dxfId="12644" priority="36" operator="greaterThan">
      <formula>$E$10</formula>
    </cfRule>
  </conditionalFormatting>
  <conditionalFormatting sqref="AB11">
    <cfRule type="cellIs" dxfId="12643" priority="35" operator="greaterThan">
      <formula>$E$11</formula>
    </cfRule>
  </conditionalFormatting>
  <conditionalFormatting sqref="AB12">
    <cfRule type="cellIs" dxfId="12642" priority="34" operator="greaterThan">
      <formula>$E$12</formula>
    </cfRule>
  </conditionalFormatting>
  <conditionalFormatting sqref="AB13">
    <cfRule type="cellIs" dxfId="12641" priority="32" operator="greaterThan">
      <formula>$E13</formula>
    </cfRule>
    <cfRule type="cellIs" dxfId="12640" priority="33" operator="greaterThan">
      <formula>$G13</formula>
    </cfRule>
  </conditionalFormatting>
  <conditionalFormatting sqref="AB9:AB12">
    <cfRule type="cellIs" dxfId="12639" priority="27" operator="greaterThan">
      <formula>$E9</formula>
    </cfRule>
  </conditionalFormatting>
  <conditionalFormatting sqref="AB20:AB22 AB16:AB17 AB14">
    <cfRule type="cellIs" dxfId="12638" priority="25" operator="greaterThan">
      <formula>$E14</formula>
    </cfRule>
    <cfRule type="cellIs" dxfId="12637" priority="26" operator="greaterThan">
      <formula>$G14</formula>
    </cfRule>
  </conditionalFormatting>
  <conditionalFormatting sqref="AB23 AB19 AB15">
    <cfRule type="cellIs" dxfId="12636" priority="24" operator="greaterThan">
      <formula>$E15</formula>
    </cfRule>
  </conditionalFormatting>
  <conditionalFormatting sqref="AB18">
    <cfRule type="cellIs" dxfId="12635" priority="20" operator="lessThan">
      <formula>$AS$18</formula>
    </cfRule>
    <cfRule type="cellIs" dxfId="12634" priority="21" operator="greaterThan">
      <formula>$AT$18</formula>
    </cfRule>
    <cfRule type="cellIs" dxfId="12633" priority="22" operator="lessThan">
      <formula>$AQ$18</formula>
    </cfRule>
    <cfRule type="cellIs" dxfId="12632" priority="23" operator="greaterThan">
      <formula>$AR$18</formula>
    </cfRule>
  </conditionalFormatting>
  <conditionalFormatting sqref="H18 M18 R18 W18">
    <cfRule type="cellIs" dxfId="12631" priority="16" operator="lessThan">
      <formula>$AS$18</formula>
    </cfRule>
    <cfRule type="cellIs" dxfId="12630" priority="17" operator="greaterThan">
      <formula>$AT$18</formula>
    </cfRule>
    <cfRule type="cellIs" dxfId="12629" priority="18" operator="lessThan">
      <formula>$AQ$18</formula>
    </cfRule>
    <cfRule type="cellIs" dxfId="12628" priority="19" operator="greaterThan">
      <formula>$AR$18</formula>
    </cfRule>
  </conditionalFormatting>
  <conditionalFormatting sqref="AL30">
    <cfRule type="expression" priority="15" stopIfTrue="1">
      <formula>AM$30="U"</formula>
    </cfRule>
  </conditionalFormatting>
  <conditionalFormatting sqref="AB30">
    <cfRule type="cellIs" dxfId="12627" priority="13" operator="greaterThan">
      <formula>$E30</formula>
    </cfRule>
    <cfRule type="cellIs" dxfId="12626" priority="14" operator="greaterThan">
      <formula>$G30</formula>
    </cfRule>
  </conditionalFormatting>
  <conditionalFormatting sqref="AB30">
    <cfRule type="expression" priority="12" stopIfTrue="1">
      <formula>AC$30="U"</formula>
    </cfRule>
  </conditionalFormatting>
  <conditionalFormatting sqref="W30">
    <cfRule type="expression" priority="11" stopIfTrue="1">
      <formula>$X$30="U"</formula>
    </cfRule>
  </conditionalFormatting>
  <conditionalFormatting sqref="R30">
    <cfRule type="cellIs" dxfId="12625" priority="9" operator="greaterThan">
      <formula>$E30</formula>
    </cfRule>
    <cfRule type="cellIs" dxfId="12624" priority="10" operator="greaterThan">
      <formula>$G30</formula>
    </cfRule>
  </conditionalFormatting>
  <conditionalFormatting sqref="R30">
    <cfRule type="expression" priority="8" stopIfTrue="1">
      <formula>$S$30="U"</formula>
    </cfRule>
  </conditionalFormatting>
  <conditionalFormatting sqref="M30">
    <cfRule type="cellIs" dxfId="12623" priority="6" operator="greaterThan">
      <formula>$E30</formula>
    </cfRule>
    <cfRule type="cellIs" dxfId="12622" priority="7" operator="greaterThan">
      <formula>$G30</formula>
    </cfRule>
  </conditionalFormatting>
  <conditionalFormatting sqref="M30">
    <cfRule type="expression" priority="5" stopIfTrue="1">
      <formula>$N$30="U"</formula>
    </cfRule>
  </conditionalFormatting>
  <conditionalFormatting sqref="H30">
    <cfRule type="expression" priority="4" stopIfTrue="1">
      <formula>$I$30="U"</formula>
    </cfRule>
  </conditionalFormatting>
  <conditionalFormatting sqref="W72">
    <cfRule type="expression" dxfId="12621" priority="3">
      <formula>$W$72&gt;$E$72</formula>
    </cfRule>
  </conditionalFormatting>
  <conditionalFormatting sqref="R89">
    <cfRule type="expression" dxfId="12620" priority="1">
      <formula>$W$89&gt;$E$89</formula>
    </cfRule>
    <cfRule type="cellIs" dxfId="12619" priority="2" operator="greaterThan">
      <formula>$G$89</formula>
    </cfRule>
  </conditionalFormatting>
  <printOptions horizontalCentered="1"/>
  <pageMargins left="1" right="1" top="0.6" bottom="0.6" header="0.3" footer="0.3"/>
  <pageSetup paperSize="17" scale="58" orientation="landscape" r:id="rId1"/>
  <headerFooter>
    <oddFooter>&amp;L&amp;8&amp;Z&amp;F&amp;RPage &amp;P of &amp;N</oddFooter>
  </headerFooter>
  <rowBreaks count="1" manualBreakCount="1">
    <brk id="46" max="4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N1048557"/>
  <sheetViews>
    <sheetView view="pageBreakPreview" topLeftCell="A4" zoomScale="85" zoomScaleNormal="145" zoomScaleSheetLayoutView="85" workbookViewId="0">
      <pane xSplit="5895" ySplit="1035" topLeftCell="A4" activePane="bottomRight"/>
      <selection activeCell="M67" sqref="M67"/>
      <selection pane="topRight" activeCell="M67" sqref="M67"/>
      <selection pane="bottomLeft" activeCell="M67" sqref="M67"/>
      <selection pane="bottomRight" activeCell="M67" sqref="M67"/>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249</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380"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381"/>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382"/>
      <c r="G6" s="489"/>
      <c r="H6" s="218">
        <v>43257</v>
      </c>
      <c r="I6" s="219" t="s">
        <v>15</v>
      </c>
      <c r="J6" s="219" t="s">
        <v>16</v>
      </c>
      <c r="K6" s="219" t="s">
        <v>190</v>
      </c>
      <c r="L6" s="220" t="s">
        <v>191</v>
      </c>
      <c r="M6" s="218">
        <v>43256</v>
      </c>
      <c r="N6" s="219" t="s">
        <v>15</v>
      </c>
      <c r="O6" s="219" t="s">
        <v>16</v>
      </c>
      <c r="P6" s="219" t="s">
        <v>190</v>
      </c>
      <c r="Q6" s="220" t="s">
        <v>191</v>
      </c>
      <c r="R6" s="218">
        <v>43256</v>
      </c>
      <c r="S6" s="219" t="s">
        <v>15</v>
      </c>
      <c r="T6" s="219" t="s">
        <v>16</v>
      </c>
      <c r="U6" s="219" t="s">
        <v>190</v>
      </c>
      <c r="V6" s="220" t="s">
        <v>191</v>
      </c>
      <c r="W6" s="218">
        <v>43257</v>
      </c>
      <c r="X6" s="219" t="s">
        <v>15</v>
      </c>
      <c r="Y6" s="219" t="s">
        <v>16</v>
      </c>
      <c r="Z6" s="219" t="s">
        <v>190</v>
      </c>
      <c r="AA6" s="220" t="s">
        <v>191</v>
      </c>
      <c r="AB6" s="218">
        <v>43257</v>
      </c>
      <c r="AC6" s="219" t="s">
        <v>15</v>
      </c>
      <c r="AD6" s="219" t="s">
        <v>16</v>
      </c>
      <c r="AE6" s="219" t="s">
        <v>190</v>
      </c>
      <c r="AF6" s="220" t="s">
        <v>191</v>
      </c>
      <c r="AG6" s="218">
        <v>43256</v>
      </c>
      <c r="AH6" s="219" t="s">
        <v>15</v>
      </c>
      <c r="AI6" s="219" t="s">
        <v>16</v>
      </c>
      <c r="AJ6" s="219" t="s">
        <v>190</v>
      </c>
      <c r="AK6" s="220" t="s">
        <v>191</v>
      </c>
      <c r="AL6" s="218">
        <v>43256</v>
      </c>
      <c r="AM6" s="219" t="s">
        <v>15</v>
      </c>
      <c r="AN6" s="219" t="s">
        <v>16</v>
      </c>
      <c r="AO6" s="219" t="s">
        <v>190</v>
      </c>
      <c r="AP6" s="220" t="s">
        <v>191</v>
      </c>
      <c r="AQ6" s="218"/>
      <c r="AR6" s="219" t="s">
        <v>15</v>
      </c>
      <c r="AS6" s="219" t="s">
        <v>16</v>
      </c>
      <c r="AT6" s="219" t="s">
        <v>190</v>
      </c>
      <c r="AU6" s="220" t="s">
        <v>191</v>
      </c>
      <c r="AV6" s="218">
        <v>43256</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181.04429999999999</v>
      </c>
      <c r="F8" s="224" t="s">
        <v>22</v>
      </c>
      <c r="G8" s="225" t="s">
        <v>22</v>
      </c>
      <c r="H8" s="226">
        <v>96</v>
      </c>
      <c r="I8" s="223"/>
      <c r="J8" s="223"/>
      <c r="K8" s="223" t="s">
        <v>233</v>
      </c>
      <c r="L8" s="227"/>
      <c r="M8" s="226">
        <v>58</v>
      </c>
      <c r="N8" s="223"/>
      <c r="O8" s="223"/>
      <c r="P8" s="223"/>
      <c r="Q8" s="227"/>
      <c r="R8" s="226">
        <v>300</v>
      </c>
      <c r="S8" s="223"/>
      <c r="T8" s="223"/>
      <c r="U8" s="223"/>
      <c r="V8" s="227"/>
      <c r="W8" s="226">
        <v>130</v>
      </c>
      <c r="X8" s="223"/>
      <c r="Y8" s="223"/>
      <c r="Z8" s="223" t="s">
        <v>233</v>
      </c>
      <c r="AA8" s="227"/>
      <c r="AB8" s="226">
        <v>560</v>
      </c>
      <c r="AC8" s="223"/>
      <c r="AD8" s="223"/>
      <c r="AE8" s="223"/>
      <c r="AF8" s="227"/>
      <c r="AG8" s="226">
        <v>100</v>
      </c>
      <c r="AH8" s="223"/>
      <c r="AI8" s="223"/>
      <c r="AJ8" s="223" t="s">
        <v>15</v>
      </c>
      <c r="AK8" s="227"/>
      <c r="AL8" s="226">
        <v>110</v>
      </c>
      <c r="AM8" s="223"/>
      <c r="AN8" s="223"/>
      <c r="AO8" s="223"/>
      <c r="AP8" s="227"/>
      <c r="AQ8" s="504" t="s">
        <v>205</v>
      </c>
      <c r="AR8" s="505"/>
      <c r="AS8" s="505"/>
      <c r="AT8" s="505"/>
      <c r="AU8" s="506"/>
      <c r="AV8" s="226">
        <v>90</v>
      </c>
      <c r="AW8" s="223"/>
      <c r="AX8" s="223"/>
      <c r="AY8" s="223" t="s">
        <v>233</v>
      </c>
      <c r="AZ8" s="227"/>
      <c r="BE8" s="20" t="s">
        <v>20</v>
      </c>
    </row>
    <row r="9" spans="1:57" s="214" customFormat="1" x14ac:dyDescent="0.25">
      <c r="A9" s="228" t="s">
        <v>23</v>
      </c>
      <c r="B9" s="222" t="s">
        <v>30</v>
      </c>
      <c r="C9" s="229"/>
      <c r="D9" s="229"/>
      <c r="E9" s="325">
        <v>0.1</v>
      </c>
      <c r="F9" s="230" t="s">
        <v>22</v>
      </c>
      <c r="G9" s="231" t="s">
        <v>22</v>
      </c>
      <c r="H9" s="232">
        <v>2.7E-2</v>
      </c>
      <c r="I9" s="229"/>
      <c r="J9" s="229"/>
      <c r="K9" s="223"/>
      <c r="L9" s="233"/>
      <c r="M9" s="232">
        <v>5.0000000000000001E-3</v>
      </c>
      <c r="N9" s="229" t="s">
        <v>25</v>
      </c>
      <c r="O9" s="229"/>
      <c r="P9" s="229"/>
      <c r="Q9" s="233"/>
      <c r="R9" s="232">
        <v>2.8000000000000001E-2</v>
      </c>
      <c r="S9" s="229"/>
      <c r="T9" s="229"/>
      <c r="U9" s="229"/>
      <c r="V9" s="233"/>
      <c r="W9" s="371">
        <v>24.3</v>
      </c>
      <c r="X9" s="229"/>
      <c r="Y9" s="229"/>
      <c r="Z9" s="229"/>
      <c r="AA9" s="233"/>
      <c r="AB9" s="369">
        <v>0.05</v>
      </c>
      <c r="AC9" s="229"/>
      <c r="AD9" s="229"/>
      <c r="AE9" s="229"/>
      <c r="AF9" s="233"/>
      <c r="AG9" s="232">
        <v>5.0000000000000001E-3</v>
      </c>
      <c r="AH9" s="229" t="s">
        <v>25</v>
      </c>
      <c r="AI9" s="229"/>
      <c r="AJ9" s="229"/>
      <c r="AK9" s="233"/>
      <c r="AL9" s="232">
        <v>5.0000000000000001E-3</v>
      </c>
      <c r="AM9" s="229" t="s">
        <v>25</v>
      </c>
      <c r="AN9" s="229"/>
      <c r="AO9" s="229"/>
      <c r="AP9" s="233"/>
      <c r="AQ9" s="301"/>
      <c r="AR9" s="298"/>
      <c r="AS9" s="298"/>
      <c r="AT9" s="298"/>
      <c r="AU9" s="299"/>
      <c r="AV9" s="232">
        <v>5.0000000000000001E-3</v>
      </c>
      <c r="AW9" s="229" t="s">
        <v>25</v>
      </c>
      <c r="AX9" s="229"/>
      <c r="AY9" s="229"/>
      <c r="AZ9" s="233"/>
      <c r="BE9" s="33" t="s">
        <v>23</v>
      </c>
    </row>
    <row r="10" spans="1:57" s="214" customFormat="1" x14ac:dyDescent="0.25">
      <c r="A10" s="228" t="s">
        <v>26</v>
      </c>
      <c r="B10" s="222" t="s">
        <v>21</v>
      </c>
      <c r="C10" s="223"/>
      <c r="D10" s="223"/>
      <c r="E10" s="330">
        <v>181.32769999999999</v>
      </c>
      <c r="F10" s="235" t="s">
        <v>22</v>
      </c>
      <c r="G10" s="231" t="s">
        <v>22</v>
      </c>
      <c r="H10" s="236">
        <v>96</v>
      </c>
      <c r="I10" s="229"/>
      <c r="J10" s="229"/>
      <c r="K10" s="223" t="s">
        <v>233</v>
      </c>
      <c r="L10" s="233"/>
      <c r="M10" s="236">
        <v>58</v>
      </c>
      <c r="N10" s="229"/>
      <c r="O10" s="229"/>
      <c r="P10" s="223"/>
      <c r="Q10" s="233"/>
      <c r="R10" s="236">
        <v>300</v>
      </c>
      <c r="S10" s="229"/>
      <c r="T10" s="229"/>
      <c r="U10" s="229"/>
      <c r="V10" s="233"/>
      <c r="W10" s="236">
        <v>130</v>
      </c>
      <c r="X10" s="229"/>
      <c r="Y10" s="229"/>
      <c r="Z10" s="229" t="s">
        <v>233</v>
      </c>
      <c r="AA10" s="233"/>
      <c r="AB10" s="236">
        <v>560</v>
      </c>
      <c r="AC10" s="229"/>
      <c r="AD10" s="229"/>
      <c r="AE10" s="229"/>
      <c r="AF10" s="233"/>
      <c r="AG10" s="236">
        <v>100</v>
      </c>
      <c r="AH10" s="229"/>
      <c r="AI10" s="229"/>
      <c r="AJ10" s="229" t="s">
        <v>15</v>
      </c>
      <c r="AK10" s="233"/>
      <c r="AL10" s="236">
        <v>110</v>
      </c>
      <c r="AM10" s="229"/>
      <c r="AN10" s="229"/>
      <c r="AO10" s="229"/>
      <c r="AP10" s="233"/>
      <c r="AQ10" s="297"/>
      <c r="AR10" s="298"/>
      <c r="AS10" s="298"/>
      <c r="AT10" s="298"/>
      <c r="AU10" s="299"/>
      <c r="AV10" s="236">
        <v>90</v>
      </c>
      <c r="AW10" s="229"/>
      <c r="AX10" s="229"/>
      <c r="AY10" s="223" t="s">
        <v>233</v>
      </c>
      <c r="AZ10" s="233"/>
      <c r="BE10" s="33" t="s">
        <v>26</v>
      </c>
    </row>
    <row r="11" spans="1:57" s="214" customFormat="1" x14ac:dyDescent="0.25">
      <c r="A11" s="228" t="s">
        <v>27</v>
      </c>
      <c r="B11" s="222" t="s">
        <v>21</v>
      </c>
      <c r="C11" s="229"/>
      <c r="D11" s="229"/>
      <c r="E11" s="325">
        <v>33.089700000000001</v>
      </c>
      <c r="F11" s="230" t="s">
        <v>22</v>
      </c>
      <c r="G11" s="231" t="s">
        <v>22</v>
      </c>
      <c r="H11" s="237">
        <v>15.9</v>
      </c>
      <c r="I11" s="229"/>
      <c r="J11" s="229"/>
      <c r="K11" s="223" t="s">
        <v>233</v>
      </c>
      <c r="L11" s="233"/>
      <c r="M11" s="237">
        <v>13.3</v>
      </c>
      <c r="N11" s="229"/>
      <c r="O11" s="229"/>
      <c r="P11" s="223" t="s">
        <v>233</v>
      </c>
      <c r="Q11" s="233"/>
      <c r="R11" s="237">
        <v>50.4</v>
      </c>
      <c r="S11" s="229"/>
      <c r="T11" s="229"/>
      <c r="U11" s="229"/>
      <c r="V11" s="233"/>
      <c r="W11" s="237">
        <v>14.5</v>
      </c>
      <c r="X11" s="229"/>
      <c r="Y11" s="229"/>
      <c r="Z11" s="229"/>
      <c r="AA11" s="233"/>
      <c r="AB11" s="237">
        <v>68.7</v>
      </c>
      <c r="AC11" s="229"/>
      <c r="AD11" s="229"/>
      <c r="AE11" s="229" t="s">
        <v>233</v>
      </c>
      <c r="AF11" s="233"/>
      <c r="AG11" s="237">
        <v>16.399999999999999</v>
      </c>
      <c r="AH11" s="229"/>
      <c r="AI11" s="229"/>
      <c r="AJ11" s="229" t="s">
        <v>15</v>
      </c>
      <c r="AK11" s="233"/>
      <c r="AL11" s="237">
        <v>19.600000000000001</v>
      </c>
      <c r="AM11" s="229"/>
      <c r="AN11" s="229"/>
      <c r="AO11" s="229" t="s">
        <v>15</v>
      </c>
      <c r="AP11" s="233"/>
      <c r="AQ11" s="300"/>
      <c r="AR11" s="298"/>
      <c r="AS11" s="298"/>
      <c r="AT11" s="298"/>
      <c r="AU11" s="299"/>
      <c r="AV11" s="237">
        <v>19.899999999999999</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236">
        <v>54</v>
      </c>
      <c r="I12" s="229"/>
      <c r="J12" s="229"/>
      <c r="K12" s="229"/>
      <c r="L12" s="233"/>
      <c r="M12" s="236">
        <v>10</v>
      </c>
      <c r="N12" s="229" t="s">
        <v>25</v>
      </c>
      <c r="O12" s="229"/>
      <c r="P12" s="229"/>
      <c r="Q12" s="233"/>
      <c r="R12" s="236">
        <v>10</v>
      </c>
      <c r="S12" s="229" t="s">
        <v>25</v>
      </c>
      <c r="T12" s="229"/>
      <c r="U12" s="229"/>
      <c r="V12" s="233"/>
      <c r="W12" s="236">
        <v>59</v>
      </c>
      <c r="X12" s="229"/>
      <c r="Y12" s="229"/>
      <c r="Z12" s="229"/>
      <c r="AA12" s="233"/>
      <c r="AB12" s="236">
        <v>16</v>
      </c>
      <c r="AC12" s="229"/>
      <c r="AD12" s="229"/>
      <c r="AE12" s="229" t="s">
        <v>15</v>
      </c>
      <c r="AF12" s="233"/>
      <c r="AG12" s="236">
        <v>10</v>
      </c>
      <c r="AH12" s="229" t="s">
        <v>25</v>
      </c>
      <c r="AI12" s="229"/>
      <c r="AJ12" s="229"/>
      <c r="AK12" s="233"/>
      <c r="AL12" s="236">
        <v>10</v>
      </c>
      <c r="AM12" s="229" t="s">
        <v>25</v>
      </c>
      <c r="AN12" s="229"/>
      <c r="AO12" s="229"/>
      <c r="AP12" s="233"/>
      <c r="AQ12" s="297"/>
      <c r="AR12" s="298"/>
      <c r="AS12" s="298"/>
      <c r="AT12" s="298"/>
      <c r="AU12" s="299"/>
      <c r="AV12" s="236">
        <v>10</v>
      </c>
      <c r="AW12" s="229" t="s">
        <v>25</v>
      </c>
      <c r="AX12" s="229"/>
      <c r="AY12" s="229"/>
      <c r="AZ12" s="233"/>
      <c r="BE12" s="50" t="s">
        <v>28</v>
      </c>
    </row>
    <row r="13" spans="1:57" s="214" customFormat="1" x14ac:dyDescent="0.25">
      <c r="A13" s="228" t="s">
        <v>29</v>
      </c>
      <c r="B13" s="222" t="s">
        <v>30</v>
      </c>
      <c r="C13" s="229"/>
      <c r="D13" s="229"/>
      <c r="E13" s="325">
        <v>14.052899999999999</v>
      </c>
      <c r="F13" s="239">
        <v>250</v>
      </c>
      <c r="G13" s="231">
        <v>250</v>
      </c>
      <c r="H13" s="237">
        <v>10</v>
      </c>
      <c r="I13" s="229"/>
      <c r="J13" s="229"/>
      <c r="K13" s="223"/>
      <c r="L13" s="233"/>
      <c r="M13" s="237">
        <v>6.9</v>
      </c>
      <c r="N13" s="229"/>
      <c r="O13" s="229"/>
      <c r="P13" s="223" t="s">
        <v>233</v>
      </c>
      <c r="Q13" s="233"/>
      <c r="R13" s="237">
        <v>8.1</v>
      </c>
      <c r="S13" s="229"/>
      <c r="T13" s="229"/>
      <c r="U13" s="229" t="s">
        <v>15</v>
      </c>
      <c r="V13" s="233"/>
      <c r="W13" s="237">
        <v>8.3000000000000007</v>
      </c>
      <c r="X13" s="229"/>
      <c r="Y13" s="229"/>
      <c r="Z13" s="229"/>
      <c r="AA13" s="233"/>
      <c r="AB13" s="237">
        <v>8</v>
      </c>
      <c r="AC13" s="229"/>
      <c r="AD13" s="229"/>
      <c r="AE13" s="229" t="s">
        <v>15</v>
      </c>
      <c r="AF13" s="233"/>
      <c r="AG13" s="237">
        <v>5.3</v>
      </c>
      <c r="AH13" s="229"/>
      <c r="AI13" s="229"/>
      <c r="AJ13" s="229" t="s">
        <v>15</v>
      </c>
      <c r="AK13" s="233"/>
      <c r="AL13" s="237">
        <v>5.9</v>
      </c>
      <c r="AM13" s="229"/>
      <c r="AN13" s="229"/>
      <c r="AO13" s="229" t="s">
        <v>15</v>
      </c>
      <c r="AP13" s="233"/>
      <c r="AQ13" s="300"/>
      <c r="AR13" s="298"/>
      <c r="AS13" s="298"/>
      <c r="AT13" s="298"/>
      <c r="AU13" s="299"/>
      <c r="AV13" s="237">
        <v>8.8000000000000007</v>
      </c>
      <c r="AW13" s="229"/>
      <c r="AX13" s="229"/>
      <c r="AY13" s="229"/>
      <c r="AZ13" s="233"/>
      <c r="BE13" s="33" t="s">
        <v>29</v>
      </c>
    </row>
    <row r="14" spans="1:57" s="214" customFormat="1" x14ac:dyDescent="0.25">
      <c r="A14" s="228" t="s">
        <v>31</v>
      </c>
      <c r="B14" s="222" t="s">
        <v>30</v>
      </c>
      <c r="C14" s="223"/>
      <c r="D14" s="223"/>
      <c r="E14" s="325">
        <v>433.02859999999998</v>
      </c>
      <c r="F14" s="230" t="s">
        <v>22</v>
      </c>
      <c r="G14" s="240">
        <v>700</v>
      </c>
      <c r="H14" s="370">
        <v>250</v>
      </c>
      <c r="I14" s="229"/>
      <c r="J14" s="229"/>
      <c r="K14" s="223" t="s">
        <v>233</v>
      </c>
      <c r="L14" s="233"/>
      <c r="M14" s="370">
        <v>170</v>
      </c>
      <c r="N14" s="229"/>
      <c r="O14" s="229"/>
      <c r="P14" s="223"/>
      <c r="Q14" s="233"/>
      <c r="R14" s="370">
        <v>610</v>
      </c>
      <c r="S14" s="229"/>
      <c r="T14" s="229"/>
      <c r="U14" s="229"/>
      <c r="V14" s="233"/>
      <c r="W14" s="370">
        <v>350</v>
      </c>
      <c r="X14" s="229"/>
      <c r="Y14" s="229"/>
      <c r="Z14" s="229"/>
      <c r="AA14" s="233"/>
      <c r="AB14" s="370">
        <v>1000</v>
      </c>
      <c r="AC14" s="229"/>
      <c r="AD14" s="229"/>
      <c r="AE14" s="229"/>
      <c r="AF14" s="233"/>
      <c r="AG14" s="370">
        <v>250</v>
      </c>
      <c r="AH14" s="229"/>
      <c r="AI14" s="229"/>
      <c r="AJ14" s="229" t="s">
        <v>15</v>
      </c>
      <c r="AK14" s="233"/>
      <c r="AL14" s="370">
        <v>280</v>
      </c>
      <c r="AM14" s="229"/>
      <c r="AN14" s="229"/>
      <c r="AO14" s="229" t="s">
        <v>15</v>
      </c>
      <c r="AP14" s="233"/>
      <c r="AQ14" s="297"/>
      <c r="AR14" s="298"/>
      <c r="AS14" s="298"/>
      <c r="AT14" s="298"/>
      <c r="AU14" s="299"/>
      <c r="AV14" s="236">
        <v>290</v>
      </c>
      <c r="AW14" s="229"/>
      <c r="AX14" s="229"/>
      <c r="AY14" s="229"/>
      <c r="AZ14" s="233"/>
      <c r="BE14" s="33" t="s">
        <v>31</v>
      </c>
    </row>
    <row r="15" spans="1:57" s="214" customFormat="1" x14ac:dyDescent="0.25">
      <c r="A15" s="228" t="s">
        <v>32</v>
      </c>
      <c r="B15" s="222" t="s">
        <v>21</v>
      </c>
      <c r="C15" s="229"/>
      <c r="D15" s="229"/>
      <c r="E15" s="325">
        <v>29.421900000000001</v>
      </c>
      <c r="F15" s="230" t="s">
        <v>22</v>
      </c>
      <c r="G15" s="231" t="s">
        <v>22</v>
      </c>
      <c r="H15" s="237">
        <v>14.7</v>
      </c>
      <c r="I15" s="229"/>
      <c r="J15" s="229"/>
      <c r="K15" s="223" t="s">
        <v>233</v>
      </c>
      <c r="L15" s="233"/>
      <c r="M15" s="369">
        <v>8.25</v>
      </c>
      <c r="N15" s="229"/>
      <c r="O15" s="229"/>
      <c r="P15" s="223" t="s">
        <v>233</v>
      </c>
      <c r="Q15" s="233"/>
      <c r="R15" s="237">
        <v>39.299999999999997</v>
      </c>
      <c r="S15" s="229"/>
      <c r="T15" s="229"/>
      <c r="U15" s="229"/>
      <c r="V15" s="233"/>
      <c r="W15" s="237">
        <v>11.6</v>
      </c>
      <c r="X15" s="229"/>
      <c r="Y15" s="229"/>
      <c r="Z15" s="229"/>
      <c r="AA15" s="233"/>
      <c r="AB15" s="237">
        <v>65.5</v>
      </c>
      <c r="AC15" s="229"/>
      <c r="AD15" s="229"/>
      <c r="AE15" s="229"/>
      <c r="AF15" s="233"/>
      <c r="AG15" s="237">
        <v>15.1</v>
      </c>
      <c r="AH15" s="229"/>
      <c r="AI15" s="229"/>
      <c r="AJ15" s="229" t="s">
        <v>15</v>
      </c>
      <c r="AK15" s="233"/>
      <c r="AL15" s="237">
        <v>16.899999999999999</v>
      </c>
      <c r="AM15" s="229"/>
      <c r="AN15" s="229"/>
      <c r="AO15" s="229" t="s">
        <v>15</v>
      </c>
      <c r="AP15" s="233"/>
      <c r="AQ15" s="300"/>
      <c r="AR15" s="298"/>
      <c r="AS15" s="298"/>
      <c r="AT15" s="298"/>
      <c r="AU15" s="299"/>
      <c r="AV15" s="237">
        <v>18.100000000000001</v>
      </c>
      <c r="AW15" s="229"/>
      <c r="AX15" s="229"/>
      <c r="AY15" s="223" t="s">
        <v>233</v>
      </c>
      <c r="AZ15" s="233"/>
      <c r="BE15" s="33" t="s">
        <v>32</v>
      </c>
    </row>
    <row r="16" spans="1:57" s="214" customFormat="1" x14ac:dyDescent="0.25">
      <c r="A16" s="228" t="s">
        <v>33</v>
      </c>
      <c r="B16" s="222" t="s">
        <v>30</v>
      </c>
      <c r="C16" s="229"/>
      <c r="D16" s="229"/>
      <c r="E16" s="325">
        <v>4.5514000000000001</v>
      </c>
      <c r="F16" s="239">
        <v>10</v>
      </c>
      <c r="G16" s="240">
        <v>10</v>
      </c>
      <c r="H16" s="237">
        <v>2.4</v>
      </c>
      <c r="I16" s="229"/>
      <c r="J16" s="229"/>
      <c r="K16" s="229"/>
      <c r="L16" s="233"/>
      <c r="M16" s="369">
        <v>0.39</v>
      </c>
      <c r="N16" s="229"/>
      <c r="O16" s="229"/>
      <c r="P16" s="229" t="s">
        <v>15</v>
      </c>
      <c r="Q16" s="233"/>
      <c r="R16" s="369">
        <v>0.01</v>
      </c>
      <c r="S16" s="229" t="s">
        <v>25</v>
      </c>
      <c r="T16" s="229"/>
      <c r="U16" s="229"/>
      <c r="V16" s="233"/>
      <c r="W16" s="369">
        <v>0.01</v>
      </c>
      <c r="X16" s="229" t="s">
        <v>25</v>
      </c>
      <c r="Y16" s="229"/>
      <c r="Z16" s="229"/>
      <c r="AA16" s="233"/>
      <c r="AB16" s="369">
        <v>0.01</v>
      </c>
      <c r="AC16" s="229" t="s">
        <v>25</v>
      </c>
      <c r="AD16" s="229"/>
      <c r="AE16" s="229"/>
      <c r="AF16" s="233"/>
      <c r="AG16" s="369">
        <v>0.56000000000000005</v>
      </c>
      <c r="AH16" s="229"/>
      <c r="AI16" s="229"/>
      <c r="AJ16" s="229" t="s">
        <v>233</v>
      </c>
      <c r="AK16" s="233"/>
      <c r="AL16" s="369">
        <v>0.72</v>
      </c>
      <c r="AM16" s="229"/>
      <c r="AN16" s="229"/>
      <c r="AO16" s="229" t="s">
        <v>233</v>
      </c>
      <c r="AP16" s="233"/>
      <c r="AQ16" s="300"/>
      <c r="AR16" s="298"/>
      <c r="AS16" s="298"/>
      <c r="AT16" s="298"/>
      <c r="AU16" s="299"/>
      <c r="AV16" s="237">
        <v>2.2999999999999998</v>
      </c>
      <c r="AW16" s="229"/>
      <c r="AX16" s="229"/>
      <c r="AY16" s="229"/>
      <c r="AZ16" s="233"/>
      <c r="BE16" s="33" t="s">
        <v>33</v>
      </c>
    </row>
    <row r="17" spans="1:57" s="214" customFormat="1" x14ac:dyDescent="0.25">
      <c r="A17" s="228" t="s">
        <v>34</v>
      </c>
      <c r="B17" s="222" t="s">
        <v>24</v>
      </c>
      <c r="C17" s="229"/>
      <c r="D17" s="229"/>
      <c r="E17" s="325">
        <v>2E-3</v>
      </c>
      <c r="F17" s="239">
        <v>1</v>
      </c>
      <c r="G17" s="240">
        <v>1</v>
      </c>
      <c r="H17" s="368">
        <v>1E-3</v>
      </c>
      <c r="I17" s="229" t="s">
        <v>25</v>
      </c>
      <c r="J17" s="229"/>
      <c r="K17" s="229"/>
      <c r="L17" s="233"/>
      <c r="M17" s="368">
        <v>1E-3</v>
      </c>
      <c r="N17" s="229"/>
      <c r="O17" s="229"/>
      <c r="P17" s="229"/>
      <c r="Q17" s="233"/>
      <c r="R17" s="368">
        <v>1E-3</v>
      </c>
      <c r="S17" s="229" t="s">
        <v>25</v>
      </c>
      <c r="T17" s="229"/>
      <c r="U17" s="229"/>
      <c r="V17" s="233"/>
      <c r="W17" s="368">
        <v>1E-3</v>
      </c>
      <c r="X17" s="229" t="s">
        <v>25</v>
      </c>
      <c r="Y17" s="229"/>
      <c r="Z17" s="229"/>
      <c r="AA17" s="233"/>
      <c r="AB17" s="368">
        <v>1E-3</v>
      </c>
      <c r="AC17" s="229"/>
      <c r="AD17" s="229"/>
      <c r="AE17" s="229"/>
      <c r="AF17" s="233"/>
      <c r="AG17" s="368">
        <v>1E-3</v>
      </c>
      <c r="AH17" s="229" t="s">
        <v>25</v>
      </c>
      <c r="AI17" s="229"/>
      <c r="AJ17" s="229"/>
      <c r="AK17" s="233"/>
      <c r="AL17" s="368">
        <v>1E-3</v>
      </c>
      <c r="AM17" s="229"/>
      <c r="AN17" s="229"/>
      <c r="AO17" s="229"/>
      <c r="AP17" s="233"/>
      <c r="AQ17" s="301"/>
      <c r="AR17" s="298"/>
      <c r="AS17" s="298"/>
      <c r="AT17" s="298"/>
      <c r="AU17" s="299"/>
      <c r="AV17" s="232">
        <v>1E-3</v>
      </c>
      <c r="AW17" s="229" t="s">
        <v>25</v>
      </c>
      <c r="AX17" s="229"/>
      <c r="AY17" s="229"/>
      <c r="AZ17" s="233"/>
      <c r="BE17" s="33" t="s">
        <v>34</v>
      </c>
    </row>
    <row r="18" spans="1:57" s="214" customFormat="1" x14ac:dyDescent="0.25">
      <c r="A18" s="228" t="s">
        <v>35</v>
      </c>
      <c r="B18" s="222" t="s">
        <v>24</v>
      </c>
      <c r="C18" s="229"/>
      <c r="D18" s="229"/>
      <c r="E18" s="325" t="s">
        <v>241</v>
      </c>
      <c r="F18" s="239" t="s">
        <v>37</v>
      </c>
      <c r="G18" s="240" t="s">
        <v>37</v>
      </c>
      <c r="H18" s="234">
        <v>7.49</v>
      </c>
      <c r="I18" s="229"/>
      <c r="J18" s="229"/>
      <c r="K18" s="229" t="s">
        <v>15</v>
      </c>
      <c r="L18" s="233"/>
      <c r="M18" s="234">
        <v>6.58</v>
      </c>
      <c r="N18" s="229"/>
      <c r="O18" s="229"/>
      <c r="P18" s="229" t="s">
        <v>15</v>
      </c>
      <c r="Q18" s="233"/>
      <c r="R18" s="234">
        <v>7.13</v>
      </c>
      <c r="S18" s="229"/>
      <c r="T18" s="229"/>
      <c r="U18" s="229"/>
      <c r="V18" s="233"/>
      <c r="W18" s="234">
        <v>7.22</v>
      </c>
      <c r="X18" s="229"/>
      <c r="Y18" s="229"/>
      <c r="Z18" s="229" t="s">
        <v>15</v>
      </c>
      <c r="AA18" s="233"/>
      <c r="AB18" s="234">
        <v>7.02</v>
      </c>
      <c r="AC18" s="229"/>
      <c r="AD18" s="229"/>
      <c r="AE18" s="229" t="s">
        <v>15</v>
      </c>
      <c r="AF18" s="233"/>
      <c r="AG18" s="234">
        <v>7.24</v>
      </c>
      <c r="AH18" s="229"/>
      <c r="AI18" s="229"/>
      <c r="AJ18" s="229" t="s">
        <v>15</v>
      </c>
      <c r="AK18" s="233"/>
      <c r="AL18" s="234">
        <v>7.14</v>
      </c>
      <c r="AM18" s="229"/>
      <c r="AN18" s="229"/>
      <c r="AO18" s="229" t="s">
        <v>15</v>
      </c>
      <c r="AP18" s="233"/>
      <c r="AQ18" s="300"/>
      <c r="AR18" s="298"/>
      <c r="AS18" s="298"/>
      <c r="AT18" s="298"/>
      <c r="AU18" s="299"/>
      <c r="AV18" s="234">
        <v>7.53</v>
      </c>
      <c r="AW18" s="229"/>
      <c r="AX18" s="229"/>
      <c r="AY18" s="229" t="s">
        <v>15</v>
      </c>
      <c r="AZ18" s="233"/>
      <c r="BA18" s="241">
        <v>6.5</v>
      </c>
      <c r="BB18" s="214">
        <v>8.5</v>
      </c>
      <c r="BC18" s="214">
        <v>6.38</v>
      </c>
      <c r="BD18" s="241">
        <v>8.1</v>
      </c>
      <c r="BE18" s="33" t="s">
        <v>35</v>
      </c>
    </row>
    <row r="19" spans="1:57" s="214" customFormat="1" x14ac:dyDescent="0.25">
      <c r="A19" s="228" t="s">
        <v>38</v>
      </c>
      <c r="B19" s="222" t="s">
        <v>30</v>
      </c>
      <c r="C19" s="229"/>
      <c r="D19" s="229"/>
      <c r="E19" s="325">
        <v>3.25</v>
      </c>
      <c r="F19" s="230" t="s">
        <v>22</v>
      </c>
      <c r="G19" s="231" t="s">
        <v>22</v>
      </c>
      <c r="H19" s="234">
        <v>2.5299999999999998</v>
      </c>
      <c r="I19" s="229"/>
      <c r="J19" s="229"/>
      <c r="K19" s="223" t="s">
        <v>233</v>
      </c>
      <c r="L19" s="233"/>
      <c r="M19" s="234">
        <v>1.31</v>
      </c>
      <c r="N19" s="229"/>
      <c r="O19" s="229"/>
      <c r="P19" s="223"/>
      <c r="Q19" s="233"/>
      <c r="R19" s="234">
        <v>1.99</v>
      </c>
      <c r="S19" s="229"/>
      <c r="T19" s="229"/>
      <c r="U19" s="229"/>
      <c r="V19" s="233"/>
      <c r="W19" s="234">
        <v>4.18</v>
      </c>
      <c r="X19" s="229"/>
      <c r="Y19" s="229"/>
      <c r="Z19" s="229"/>
      <c r="AA19" s="233"/>
      <c r="AB19" s="234">
        <v>3.46</v>
      </c>
      <c r="AC19" s="229"/>
      <c r="AD19" s="229"/>
      <c r="AE19" s="229" t="s">
        <v>15</v>
      </c>
      <c r="AF19" s="233"/>
      <c r="AG19" s="234">
        <v>1.71</v>
      </c>
      <c r="AH19" s="229"/>
      <c r="AI19" s="229"/>
      <c r="AJ19" s="229" t="s">
        <v>15</v>
      </c>
      <c r="AK19" s="233"/>
      <c r="AL19" s="234">
        <v>1.54</v>
      </c>
      <c r="AM19" s="229"/>
      <c r="AN19" s="229"/>
      <c r="AO19" s="229"/>
      <c r="AP19" s="233"/>
      <c r="AQ19" s="300"/>
      <c r="AR19" s="298"/>
      <c r="AS19" s="298"/>
      <c r="AT19" s="298"/>
      <c r="AU19" s="299"/>
      <c r="AV19" s="234">
        <v>2.86</v>
      </c>
      <c r="AW19" s="229"/>
      <c r="AX19" s="229"/>
      <c r="AY19" s="223" t="s">
        <v>233</v>
      </c>
      <c r="AZ19" s="233"/>
      <c r="BE19" s="33" t="s">
        <v>38</v>
      </c>
    </row>
    <row r="20" spans="1:57" s="214" customFormat="1" x14ac:dyDescent="0.25">
      <c r="A20" s="228" t="s">
        <v>39</v>
      </c>
      <c r="B20" s="222" t="s">
        <v>21</v>
      </c>
      <c r="C20" s="229"/>
      <c r="D20" s="229"/>
      <c r="E20" s="325">
        <v>8.1859999999999999</v>
      </c>
      <c r="F20" s="230" t="s">
        <v>22</v>
      </c>
      <c r="G20" s="240">
        <v>20</v>
      </c>
      <c r="H20" s="369">
        <v>6.26</v>
      </c>
      <c r="I20" s="229"/>
      <c r="J20" s="229"/>
      <c r="K20" s="223"/>
      <c r="L20" s="233"/>
      <c r="M20" s="369">
        <v>7.97</v>
      </c>
      <c r="N20" s="229"/>
      <c r="O20" s="229"/>
      <c r="P20" s="229"/>
      <c r="Q20" s="233"/>
      <c r="R20" s="369">
        <v>8.18</v>
      </c>
      <c r="S20" s="229"/>
      <c r="T20" s="229"/>
      <c r="U20" s="229" t="s">
        <v>15</v>
      </c>
      <c r="V20" s="233"/>
      <c r="W20" s="369">
        <v>8.2799999999999994</v>
      </c>
      <c r="X20" s="229"/>
      <c r="Y20" s="229"/>
      <c r="Z20" s="229" t="s">
        <v>233</v>
      </c>
      <c r="AA20" s="233"/>
      <c r="AB20" s="237">
        <v>20.6</v>
      </c>
      <c r="AC20" s="229"/>
      <c r="AD20" s="229"/>
      <c r="AE20" s="229" t="s">
        <v>15</v>
      </c>
      <c r="AF20" s="233"/>
      <c r="AG20" s="369">
        <v>6.83</v>
      </c>
      <c r="AH20" s="229"/>
      <c r="AI20" s="229"/>
      <c r="AJ20" s="229" t="s">
        <v>15</v>
      </c>
      <c r="AK20" s="233"/>
      <c r="AL20" s="369">
        <v>7.33</v>
      </c>
      <c r="AM20" s="229"/>
      <c r="AN20" s="229"/>
      <c r="AO20" s="229" t="s">
        <v>15</v>
      </c>
      <c r="AP20" s="233"/>
      <c r="AQ20" s="297"/>
      <c r="AR20" s="298"/>
      <c r="AS20" s="298"/>
      <c r="AT20" s="298"/>
      <c r="AU20" s="299"/>
      <c r="AV20" s="234">
        <v>7.05</v>
      </c>
      <c r="AW20" s="229"/>
      <c r="AX20" s="229"/>
      <c r="AY20" s="229"/>
      <c r="AZ20" s="233"/>
      <c r="BE20" s="33" t="s">
        <v>39</v>
      </c>
    </row>
    <row r="21" spans="1:57" s="214" customFormat="1" x14ac:dyDescent="0.25">
      <c r="A21" s="228" t="s">
        <v>40</v>
      </c>
      <c r="B21" s="222" t="s">
        <v>21</v>
      </c>
      <c r="C21" s="229"/>
      <c r="D21" s="229"/>
      <c r="E21" s="325">
        <v>21.703299999999999</v>
      </c>
      <c r="F21" s="239">
        <v>250</v>
      </c>
      <c r="G21" s="240">
        <v>250</v>
      </c>
      <c r="H21" s="237">
        <v>13.2</v>
      </c>
      <c r="I21" s="229"/>
      <c r="J21" s="229"/>
      <c r="K21" s="229"/>
      <c r="L21" s="233"/>
      <c r="M21" s="237">
        <v>6.9</v>
      </c>
      <c r="N21" s="229"/>
      <c r="O21" s="229"/>
      <c r="P21" s="229"/>
      <c r="Q21" s="233"/>
      <c r="R21" s="237">
        <v>5.9</v>
      </c>
      <c r="S21" s="229"/>
      <c r="T21" s="229"/>
      <c r="U21" s="229"/>
      <c r="V21" s="233"/>
      <c r="W21" s="237">
        <v>9.6999999999999993</v>
      </c>
      <c r="X21" s="229"/>
      <c r="Y21" s="229"/>
      <c r="Z21" s="229"/>
      <c r="AA21" s="233"/>
      <c r="AB21" s="369">
        <v>0.72</v>
      </c>
      <c r="AC21" s="229"/>
      <c r="AD21" s="229"/>
      <c r="AE21" s="229" t="s">
        <v>15</v>
      </c>
      <c r="AF21" s="233"/>
      <c r="AG21" s="237">
        <v>8</v>
      </c>
      <c r="AH21" s="229"/>
      <c r="AI21" s="229"/>
      <c r="AJ21" s="229"/>
      <c r="AK21" s="233"/>
      <c r="AL21" s="237">
        <v>11.3</v>
      </c>
      <c r="AM21" s="229"/>
      <c r="AN21" s="229"/>
      <c r="AO21" s="229"/>
      <c r="AP21" s="233"/>
      <c r="AQ21" s="300"/>
      <c r="AR21" s="298"/>
      <c r="AS21" s="298"/>
      <c r="AT21" s="298"/>
      <c r="AU21" s="299"/>
      <c r="AV21" s="237">
        <v>11.9</v>
      </c>
      <c r="AW21" s="229"/>
      <c r="AX21" s="229"/>
      <c r="AY21" s="229"/>
      <c r="AZ21" s="233"/>
      <c r="BE21" s="33" t="s">
        <v>40</v>
      </c>
    </row>
    <row r="22" spans="1:57" s="214" customFormat="1" x14ac:dyDescent="0.25">
      <c r="A22" s="228" t="s">
        <v>41</v>
      </c>
      <c r="B22" s="222" t="s">
        <v>21</v>
      </c>
      <c r="C22" s="229"/>
      <c r="D22" s="229"/>
      <c r="E22" s="326">
        <v>250</v>
      </c>
      <c r="F22" s="242">
        <v>500</v>
      </c>
      <c r="G22" s="231">
        <v>500</v>
      </c>
      <c r="H22" s="370">
        <v>160</v>
      </c>
      <c r="I22" s="229"/>
      <c r="J22" s="229"/>
      <c r="K22" s="229"/>
      <c r="L22" s="233"/>
      <c r="M22" s="370">
        <v>180</v>
      </c>
      <c r="N22" s="229"/>
      <c r="O22" s="229"/>
      <c r="P22" s="229"/>
      <c r="Q22" s="233"/>
      <c r="R22" s="370">
        <v>370</v>
      </c>
      <c r="S22" s="229"/>
      <c r="T22" s="229"/>
      <c r="U22" s="229"/>
      <c r="V22" s="233"/>
      <c r="W22" s="370">
        <v>150</v>
      </c>
      <c r="X22" s="229"/>
      <c r="Y22" s="229"/>
      <c r="Z22" s="229"/>
      <c r="AA22" s="233"/>
      <c r="AB22" s="370">
        <v>610</v>
      </c>
      <c r="AC22" s="229"/>
      <c r="AD22" s="229"/>
      <c r="AE22" s="229"/>
      <c r="AF22" s="233"/>
      <c r="AG22" s="370">
        <v>160</v>
      </c>
      <c r="AH22" s="229"/>
      <c r="AI22" s="229"/>
      <c r="AJ22" s="229"/>
      <c r="AK22" s="233"/>
      <c r="AL22" s="370">
        <v>160</v>
      </c>
      <c r="AM22" s="229"/>
      <c r="AN22" s="229"/>
      <c r="AO22" s="229"/>
      <c r="AP22" s="233"/>
      <c r="AQ22" s="297"/>
      <c r="AR22" s="298"/>
      <c r="AS22" s="298"/>
      <c r="AT22" s="298"/>
      <c r="AU22" s="299"/>
      <c r="AV22" s="236">
        <v>200</v>
      </c>
      <c r="AW22" s="229"/>
      <c r="AX22" s="229"/>
      <c r="AY22" s="229"/>
      <c r="AZ22" s="233"/>
      <c r="BE22" s="33" t="s">
        <v>41</v>
      </c>
    </row>
    <row r="23" spans="1:57" s="214" customFormat="1" ht="15.75" thickBot="1" x14ac:dyDescent="0.3">
      <c r="A23" s="243" t="s">
        <v>42</v>
      </c>
      <c r="B23" s="222" t="s">
        <v>24</v>
      </c>
      <c r="C23" s="229"/>
      <c r="D23" s="244"/>
      <c r="E23" s="328">
        <v>20.154900000000001</v>
      </c>
      <c r="F23" s="245" t="s">
        <v>22</v>
      </c>
      <c r="G23" s="246" t="s">
        <v>22</v>
      </c>
      <c r="H23" s="247">
        <v>1.2</v>
      </c>
      <c r="I23" s="244"/>
      <c r="J23" s="244"/>
      <c r="K23" s="244"/>
      <c r="L23" s="248"/>
      <c r="M23" s="247">
        <v>2.6</v>
      </c>
      <c r="N23" s="244"/>
      <c r="O23" s="244"/>
      <c r="P23" s="244"/>
      <c r="Q23" s="248"/>
      <c r="R23" s="247">
        <v>2.5</v>
      </c>
      <c r="S23" s="244"/>
      <c r="T23" s="244"/>
      <c r="U23" s="244"/>
      <c r="V23" s="248"/>
      <c r="W23" s="247">
        <v>7.5</v>
      </c>
      <c r="X23" s="244"/>
      <c r="Y23" s="244"/>
      <c r="Z23" s="244"/>
      <c r="AA23" s="248"/>
      <c r="AB23" s="247">
        <v>11</v>
      </c>
      <c r="AC23" s="244"/>
      <c r="AD23" s="244"/>
      <c r="AE23" s="244" t="s">
        <v>15</v>
      </c>
      <c r="AF23" s="248"/>
      <c r="AG23" s="247">
        <v>2.2000000000000002</v>
      </c>
      <c r="AH23" s="244"/>
      <c r="AI23" s="244"/>
      <c r="AJ23" s="244"/>
      <c r="AK23" s="248"/>
      <c r="AL23" s="247">
        <v>5.0999999999999996</v>
      </c>
      <c r="AM23" s="244"/>
      <c r="AN23" s="244"/>
      <c r="AO23" s="244"/>
      <c r="AP23" s="248"/>
      <c r="AQ23" s="302"/>
      <c r="AR23" s="303"/>
      <c r="AS23" s="303"/>
      <c r="AT23" s="303"/>
      <c r="AU23" s="304"/>
      <c r="AV23" s="247">
        <v>0.5</v>
      </c>
      <c r="AW23" s="244" t="s">
        <v>25</v>
      </c>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237">
        <v>0.3</v>
      </c>
      <c r="AW25" s="229" t="s">
        <v>25</v>
      </c>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374">
        <v>2.0699999999999998E-3</v>
      </c>
      <c r="I26" s="375"/>
      <c r="J26" s="229"/>
      <c r="K26" s="229"/>
      <c r="L26" s="233"/>
      <c r="M26" s="372">
        <v>3.9599999999999998E-4</v>
      </c>
      <c r="N26" s="229"/>
      <c r="O26" s="229"/>
      <c r="P26" s="229"/>
      <c r="Q26" s="233"/>
      <c r="R26" s="373">
        <v>2.0400000000000001E-2</v>
      </c>
      <c r="S26" s="229"/>
      <c r="T26" s="229"/>
      <c r="U26" s="229"/>
      <c r="V26" s="233"/>
      <c r="W26" s="374">
        <v>7.0800000000000004E-3</v>
      </c>
      <c r="X26" s="375"/>
      <c r="Y26" s="229"/>
      <c r="Z26" s="229"/>
      <c r="AA26" s="233"/>
      <c r="AB26" s="373">
        <v>1.6500000000000001E-2</v>
      </c>
      <c r="AC26" s="375"/>
      <c r="AD26" s="229"/>
      <c r="AE26" s="229"/>
      <c r="AF26" s="233"/>
      <c r="AG26" s="372">
        <v>6.4300000000000002E-4</v>
      </c>
      <c r="AH26" s="375"/>
      <c r="AI26" s="229"/>
      <c r="AJ26" s="229"/>
      <c r="AK26" s="233"/>
      <c r="AL26" s="372">
        <v>5.2599999999999999E-4</v>
      </c>
      <c r="AM26" s="375"/>
      <c r="AN26" s="229"/>
      <c r="AO26" s="229"/>
      <c r="AP26" s="233"/>
      <c r="AQ26" s="301"/>
      <c r="AR26" s="298"/>
      <c r="AS26" s="298"/>
      <c r="AT26" s="298"/>
      <c r="AU26" s="299"/>
      <c r="AV26" s="234">
        <v>2.27</v>
      </c>
      <c r="AW26" s="229"/>
      <c r="AX26" s="229"/>
      <c r="AY26" s="229"/>
      <c r="AZ26" s="233"/>
      <c r="BE26" s="77" t="s">
        <v>46</v>
      </c>
    </row>
    <row r="27" spans="1:57" s="214" customFormat="1" x14ac:dyDescent="0.25">
      <c r="A27" s="228" t="s">
        <v>47</v>
      </c>
      <c r="B27" s="222" t="s">
        <v>30</v>
      </c>
      <c r="C27" s="229"/>
      <c r="D27" s="229"/>
      <c r="E27" s="325">
        <v>2.18E-2</v>
      </c>
      <c r="F27" s="239">
        <v>2</v>
      </c>
      <c r="G27" s="231">
        <v>1</v>
      </c>
      <c r="H27" s="373">
        <v>8.8999999999999999E-3</v>
      </c>
      <c r="I27" s="375"/>
      <c r="J27" s="229"/>
      <c r="K27" s="229"/>
      <c r="L27" s="233"/>
      <c r="M27" s="369">
        <v>0.01</v>
      </c>
      <c r="N27" s="229"/>
      <c r="O27" s="229"/>
      <c r="P27" s="229"/>
      <c r="Q27" s="233"/>
      <c r="R27" s="373">
        <v>1.9900000000000001E-2</v>
      </c>
      <c r="S27" s="229"/>
      <c r="T27" s="229"/>
      <c r="U27" s="229"/>
      <c r="V27" s="233"/>
      <c r="W27" s="373">
        <v>2.63E-2</v>
      </c>
      <c r="X27" s="375"/>
      <c r="Y27" s="229"/>
      <c r="Z27" s="229"/>
      <c r="AA27" s="233"/>
      <c r="AB27" s="373">
        <v>4.1599999999999998E-2</v>
      </c>
      <c r="AC27" s="375"/>
      <c r="AD27" s="229"/>
      <c r="AE27" s="229"/>
      <c r="AF27" s="233"/>
      <c r="AG27" s="373">
        <v>1.1599999999999999E-2</v>
      </c>
      <c r="AH27" s="375"/>
      <c r="AI27" s="229"/>
      <c r="AJ27" s="229" t="s">
        <v>15</v>
      </c>
      <c r="AK27" s="233"/>
      <c r="AL27" s="368">
        <v>1.2999999999999999E-2</v>
      </c>
      <c r="AM27" s="385"/>
      <c r="AN27" s="229"/>
      <c r="AO27" s="229"/>
      <c r="AP27" s="233"/>
      <c r="AQ27" s="306"/>
      <c r="AR27" s="298"/>
      <c r="AS27" s="298"/>
      <c r="AT27" s="298"/>
      <c r="AU27" s="299"/>
      <c r="AV27" s="257">
        <v>8.3000000000000001E-3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73">
        <v>5.0000000000000001E-4</v>
      </c>
      <c r="I28" s="385" t="s">
        <v>25</v>
      </c>
      <c r="J28" s="229"/>
      <c r="K28" s="229"/>
      <c r="L28" s="233"/>
      <c r="M28" s="373">
        <v>5.0000000000000001E-4</v>
      </c>
      <c r="N28" s="223" t="s">
        <v>25</v>
      </c>
      <c r="O28" s="229"/>
      <c r="P28" s="229"/>
      <c r="Q28" s="233"/>
      <c r="R28" s="373">
        <v>5.0000000000000001E-4</v>
      </c>
      <c r="S28" s="223" t="s">
        <v>25</v>
      </c>
      <c r="T28" s="229"/>
      <c r="U28" s="229"/>
      <c r="V28" s="233"/>
      <c r="W28" s="373">
        <v>5.0000000000000001E-4</v>
      </c>
      <c r="X28" s="385" t="s">
        <v>25</v>
      </c>
      <c r="Y28" s="229"/>
      <c r="Z28" s="229"/>
      <c r="AA28" s="233"/>
      <c r="AB28" s="373">
        <v>5.0000000000000001E-4</v>
      </c>
      <c r="AC28" s="375" t="s">
        <v>25</v>
      </c>
      <c r="AD28" s="229"/>
      <c r="AE28" s="229"/>
      <c r="AF28" s="233"/>
      <c r="AG28" s="373">
        <v>5.0000000000000001E-4</v>
      </c>
      <c r="AH28" s="375" t="s">
        <v>25</v>
      </c>
      <c r="AI28" s="229"/>
      <c r="AJ28" s="229"/>
      <c r="AK28" s="233"/>
      <c r="AL28" s="373">
        <v>5.0000000000000001E-4</v>
      </c>
      <c r="AM28" s="385" t="s">
        <v>25</v>
      </c>
      <c r="AN28" s="229"/>
      <c r="AO28" s="229"/>
      <c r="AP28" s="233"/>
      <c r="AQ28" s="306"/>
      <c r="AR28" s="298"/>
      <c r="AS28" s="298"/>
      <c r="AT28" s="298"/>
      <c r="AU28" s="299"/>
      <c r="AV28" s="257">
        <v>5.0000000000000001E-4</v>
      </c>
      <c r="AW28" s="229" t="s">
        <v>25</v>
      </c>
      <c r="AX28" s="229"/>
      <c r="AY28" s="229"/>
      <c r="AZ28" s="233"/>
      <c r="BE28" s="77" t="s">
        <v>48</v>
      </c>
    </row>
    <row r="29" spans="1:57" s="214" customFormat="1" x14ac:dyDescent="0.25">
      <c r="A29" s="228" t="s">
        <v>49</v>
      </c>
      <c r="B29" s="222" t="s">
        <v>21</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234">
        <v>0.05</v>
      </c>
      <c r="AW29" s="229" t="s">
        <v>25</v>
      </c>
      <c r="AX29" s="229"/>
      <c r="AY29" s="229"/>
      <c r="AZ29" s="233"/>
      <c r="BE29" s="77" t="s">
        <v>49</v>
      </c>
    </row>
    <row r="30" spans="1:57" s="214" customFormat="1" x14ac:dyDescent="0.25">
      <c r="A30" s="228" t="s">
        <v>50</v>
      </c>
      <c r="B30" s="222" t="s">
        <v>24</v>
      </c>
      <c r="C30" s="229"/>
      <c r="D30" s="229"/>
      <c r="E30" s="325">
        <v>7.1000000000000004E-3</v>
      </c>
      <c r="F30" s="239">
        <v>0.1</v>
      </c>
      <c r="G30" s="231">
        <v>0.05</v>
      </c>
      <c r="H30" s="373">
        <v>9.2999999999999992E-3</v>
      </c>
      <c r="I30" s="385"/>
      <c r="J30" s="229"/>
      <c r="K30" s="229"/>
      <c r="L30" s="233"/>
      <c r="M30" s="368">
        <v>5.0000000000000001E-3</v>
      </c>
      <c r="N30" s="223" t="s">
        <v>25</v>
      </c>
      <c r="O30" s="229"/>
      <c r="P30" s="229"/>
      <c r="Q30" s="233"/>
      <c r="R30" s="368">
        <v>5.0000000000000001E-3</v>
      </c>
      <c r="S30" s="223" t="s">
        <v>25</v>
      </c>
      <c r="T30" s="229"/>
      <c r="U30" s="229"/>
      <c r="V30" s="233"/>
      <c r="W30" s="368">
        <v>5.0000000000000001E-3</v>
      </c>
      <c r="X30" s="385" t="s">
        <v>25</v>
      </c>
      <c r="Y30" s="229"/>
      <c r="Z30" s="229"/>
      <c r="AA30" s="233"/>
      <c r="AB30" s="368">
        <v>5.0000000000000001E-3</v>
      </c>
      <c r="AC30" s="375" t="s">
        <v>25</v>
      </c>
      <c r="AD30" s="229"/>
      <c r="AE30" s="229"/>
      <c r="AF30" s="233"/>
      <c r="AG30" s="368">
        <v>5.0000000000000001E-3</v>
      </c>
      <c r="AH30" s="375" t="s">
        <v>25</v>
      </c>
      <c r="AI30" s="229"/>
      <c r="AJ30" s="229"/>
      <c r="AK30" s="233"/>
      <c r="AL30" s="368">
        <v>5.0000000000000001E-3</v>
      </c>
      <c r="AM30" s="385" t="s">
        <v>25</v>
      </c>
      <c r="AN30" s="229"/>
      <c r="AO30" s="229"/>
      <c r="AP30" s="233"/>
      <c r="AQ30" s="306"/>
      <c r="AR30" s="298"/>
      <c r="AS30" s="298"/>
      <c r="AT30" s="298"/>
      <c r="AU30" s="299"/>
      <c r="AV30" s="232">
        <v>5.0000000000000001E-3</v>
      </c>
      <c r="AW30" s="229" t="s">
        <v>25</v>
      </c>
      <c r="AX30" s="229"/>
      <c r="AY30" s="229" t="s">
        <v>233</v>
      </c>
      <c r="AZ30" s="233"/>
      <c r="BE30" s="77" t="s">
        <v>50</v>
      </c>
    </row>
    <row r="31" spans="1:57" s="214" customFormat="1" x14ac:dyDescent="0.25">
      <c r="A31" s="228" t="s">
        <v>51</v>
      </c>
      <c r="B31" s="222" t="s">
        <v>24</v>
      </c>
      <c r="C31" s="229"/>
      <c r="D31" s="229"/>
      <c r="E31" s="325">
        <v>6.0000000000000001E-3</v>
      </c>
      <c r="F31" s="239" t="s">
        <v>22</v>
      </c>
      <c r="G31" s="231" t="s">
        <v>22</v>
      </c>
      <c r="H31" s="368">
        <v>5.0000000000000001E-3</v>
      </c>
      <c r="I31" s="385" t="s">
        <v>25</v>
      </c>
      <c r="J31" s="229"/>
      <c r="K31" s="229"/>
      <c r="L31" s="233"/>
      <c r="M31" s="368">
        <v>5.0000000000000001E-3</v>
      </c>
      <c r="N31" s="223" t="s">
        <v>25</v>
      </c>
      <c r="O31" s="229"/>
      <c r="P31" s="229"/>
      <c r="Q31" s="233"/>
      <c r="R31" s="368">
        <v>5.0000000000000001E-3</v>
      </c>
      <c r="S31" s="223" t="s">
        <v>25</v>
      </c>
      <c r="T31" s="229"/>
      <c r="U31" s="229"/>
      <c r="V31" s="233"/>
      <c r="W31" s="368">
        <v>5.0000000000000001E-3</v>
      </c>
      <c r="X31" s="385" t="s">
        <v>25</v>
      </c>
      <c r="Y31" s="229"/>
      <c r="Z31" s="229"/>
      <c r="AA31" s="233"/>
      <c r="AB31" s="368">
        <v>5.0000000000000001E-3</v>
      </c>
      <c r="AC31" s="375" t="s">
        <v>25</v>
      </c>
      <c r="AD31" s="229"/>
      <c r="AE31" s="229"/>
      <c r="AF31" s="233"/>
      <c r="AG31" s="368">
        <v>5.0000000000000001E-3</v>
      </c>
      <c r="AH31" s="375" t="s">
        <v>25</v>
      </c>
      <c r="AI31" s="229"/>
      <c r="AJ31" s="229"/>
      <c r="AK31" s="233"/>
      <c r="AL31" s="368">
        <v>5.0000000000000001E-3</v>
      </c>
      <c r="AM31" s="385" t="s">
        <v>25</v>
      </c>
      <c r="AN31" s="229"/>
      <c r="AO31" s="229"/>
      <c r="AP31" s="233"/>
      <c r="AQ31" s="301"/>
      <c r="AR31" s="298"/>
      <c r="AS31" s="298"/>
      <c r="AT31" s="298"/>
      <c r="AU31" s="299"/>
      <c r="AV31" s="232">
        <v>5.0000000000000001E-3</v>
      </c>
      <c r="AW31" s="229" t="s">
        <v>25</v>
      </c>
      <c r="AX31" s="229"/>
      <c r="AY31" s="229"/>
      <c r="AZ31" s="233"/>
      <c r="BE31" s="77" t="s">
        <v>51</v>
      </c>
    </row>
    <row r="32" spans="1:57" s="214" customFormat="1" x14ac:dyDescent="0.25">
      <c r="A32" s="228" t="s">
        <v>52</v>
      </c>
      <c r="B32" s="222" t="s">
        <v>30</v>
      </c>
      <c r="C32" s="229"/>
      <c r="D32" s="229"/>
      <c r="E32" s="325">
        <v>40.055900000000001</v>
      </c>
      <c r="F32" s="239">
        <v>1.3</v>
      </c>
      <c r="G32" s="231">
        <v>1</v>
      </c>
      <c r="H32" s="368">
        <v>6.0000000000000001E-3</v>
      </c>
      <c r="I32" s="385"/>
      <c r="J32" s="229"/>
      <c r="K32" s="229"/>
      <c r="L32" s="233"/>
      <c r="M32" s="368">
        <v>5.0000000000000001E-3</v>
      </c>
      <c r="N32" s="223" t="s">
        <v>25</v>
      </c>
      <c r="O32" s="229"/>
      <c r="P32" s="229"/>
      <c r="Q32" s="233"/>
      <c r="R32" s="368">
        <v>5.0000000000000001E-3</v>
      </c>
      <c r="S32" s="223"/>
      <c r="T32" s="229"/>
      <c r="U32" s="229"/>
      <c r="V32" s="233"/>
      <c r="W32" s="368">
        <v>7.0000000000000001E-3</v>
      </c>
      <c r="X32" s="385"/>
      <c r="Y32" s="229"/>
      <c r="Z32" s="229"/>
      <c r="AA32" s="233"/>
      <c r="AB32" s="369">
        <v>0.01</v>
      </c>
      <c r="AC32" s="375"/>
      <c r="AD32" s="229"/>
      <c r="AE32" s="229"/>
      <c r="AF32" s="233"/>
      <c r="AG32" s="368">
        <v>8.0000000000000002E-3</v>
      </c>
      <c r="AH32" s="375"/>
      <c r="AI32" s="229"/>
      <c r="AJ32" s="229"/>
      <c r="AK32" s="233"/>
      <c r="AL32" s="368">
        <v>6.0000000000000001E-3</v>
      </c>
      <c r="AM32" s="385"/>
      <c r="AN32" s="229"/>
      <c r="AO32" s="229"/>
      <c r="AP32" s="233"/>
      <c r="AQ32" s="301"/>
      <c r="AR32" s="298"/>
      <c r="AS32" s="298"/>
      <c r="AT32" s="298"/>
      <c r="AU32" s="299"/>
      <c r="AV32" s="232">
        <v>5.0000000000000001E-3</v>
      </c>
      <c r="AW32" s="229"/>
      <c r="AX32" s="229"/>
      <c r="AY32" s="229"/>
      <c r="AZ32" s="233"/>
      <c r="BE32" s="77" t="s">
        <v>52</v>
      </c>
    </row>
    <row r="33" spans="1:57" s="214" customFormat="1" x14ac:dyDescent="0.25">
      <c r="A33" s="228" t="s">
        <v>53</v>
      </c>
      <c r="B33" s="222" t="s">
        <v>30</v>
      </c>
      <c r="C33" s="229"/>
      <c r="D33" s="229"/>
      <c r="E33" s="325">
        <v>3.6999999999999998E-2</v>
      </c>
      <c r="F33" s="239">
        <v>0.3</v>
      </c>
      <c r="G33" s="231">
        <v>0.3</v>
      </c>
      <c r="H33" s="369">
        <v>0.01</v>
      </c>
      <c r="I33" s="385" t="s">
        <v>25</v>
      </c>
      <c r="J33" s="229"/>
      <c r="K33" s="229"/>
      <c r="L33" s="233"/>
      <c r="M33" s="369">
        <v>0.01</v>
      </c>
      <c r="N33" s="223" t="s">
        <v>25</v>
      </c>
      <c r="O33" s="229"/>
      <c r="P33" s="229"/>
      <c r="Q33" s="233"/>
      <c r="R33" s="368">
        <v>0.44800000000000001</v>
      </c>
      <c r="S33" s="229"/>
      <c r="T33" s="229"/>
      <c r="U33" s="229"/>
      <c r="V33" s="233"/>
      <c r="W33" s="368">
        <v>0.121</v>
      </c>
      <c r="X33" s="375"/>
      <c r="Y33" s="229"/>
      <c r="Z33" s="229" t="s">
        <v>233</v>
      </c>
      <c r="AA33" s="233"/>
      <c r="AB33" s="368">
        <v>0.69899999999999995</v>
      </c>
      <c r="AC33" s="375"/>
      <c r="AD33" s="229"/>
      <c r="AE33" s="229" t="s">
        <v>233</v>
      </c>
      <c r="AF33" s="233"/>
      <c r="AG33" s="369">
        <v>0.01</v>
      </c>
      <c r="AH33" s="375" t="s">
        <v>25</v>
      </c>
      <c r="AI33" s="229"/>
      <c r="AJ33" s="229"/>
      <c r="AK33" s="233"/>
      <c r="AL33" s="369">
        <v>0.01</v>
      </c>
      <c r="AM33" s="375" t="s">
        <v>25</v>
      </c>
      <c r="AN33" s="229"/>
      <c r="AO33" s="229"/>
      <c r="AP33" s="233"/>
      <c r="AQ33" s="301"/>
      <c r="AR33" s="298"/>
      <c r="AS33" s="298"/>
      <c r="AT33" s="298"/>
      <c r="AU33" s="299"/>
      <c r="AV33" s="234">
        <v>0.01</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237">
        <v>0.1</v>
      </c>
      <c r="AW34" s="229" t="s">
        <v>25</v>
      </c>
      <c r="AX34" s="229"/>
      <c r="AY34" s="229"/>
      <c r="AZ34" s="233"/>
      <c r="BE34" s="77" t="s">
        <v>54</v>
      </c>
    </row>
    <row r="35" spans="1:57" s="214" customFormat="1" x14ac:dyDescent="0.25">
      <c r="A35" s="228" t="s">
        <v>55</v>
      </c>
      <c r="B35" s="222" t="s">
        <v>30</v>
      </c>
      <c r="C35" s="229"/>
      <c r="D35" s="229"/>
      <c r="E35" s="325">
        <v>1.84E-2</v>
      </c>
      <c r="F35" s="239">
        <v>0.05</v>
      </c>
      <c r="G35" s="231">
        <v>0.05</v>
      </c>
      <c r="H35" s="368">
        <v>5.0000000000000001E-3</v>
      </c>
      <c r="I35" s="375" t="s">
        <v>25</v>
      </c>
      <c r="J35" s="229"/>
      <c r="K35" s="229"/>
      <c r="L35" s="233"/>
      <c r="M35" s="373">
        <v>2.63E-2</v>
      </c>
      <c r="N35" s="229"/>
      <c r="O35" s="229"/>
      <c r="P35" s="229"/>
      <c r="Q35" s="233"/>
      <c r="R35" s="368">
        <v>2.214</v>
      </c>
      <c r="S35" s="229"/>
      <c r="T35" s="229"/>
      <c r="U35" s="229"/>
      <c r="V35" s="233"/>
      <c r="W35" s="368">
        <v>1.536</v>
      </c>
      <c r="X35" s="375"/>
      <c r="Y35" s="229"/>
      <c r="Z35" s="229" t="s">
        <v>233</v>
      </c>
      <c r="AA35" s="233"/>
      <c r="AB35" s="368">
        <v>1.9890000000000001</v>
      </c>
      <c r="AC35" s="375"/>
      <c r="AD35" s="229"/>
      <c r="AE35" s="229"/>
      <c r="AF35" s="233"/>
      <c r="AG35" s="373">
        <v>8.0999999999999996E-3</v>
      </c>
      <c r="AH35" s="375"/>
      <c r="AI35" s="229"/>
      <c r="AJ35" s="229" t="s">
        <v>15</v>
      </c>
      <c r="AK35" s="233"/>
      <c r="AL35" s="373">
        <v>7.1000000000000004E-3</v>
      </c>
      <c r="AM35" s="375"/>
      <c r="AN35" s="229"/>
      <c r="AO35" s="229" t="s">
        <v>15</v>
      </c>
      <c r="AP35" s="233"/>
      <c r="AQ35" s="306"/>
      <c r="AR35" s="298"/>
      <c r="AS35" s="298"/>
      <c r="AT35" s="298"/>
      <c r="AU35" s="299"/>
      <c r="AV35" s="232">
        <v>5.0000000000000001E-3</v>
      </c>
      <c r="AW35" s="229" t="s">
        <v>25</v>
      </c>
      <c r="AX35" s="229"/>
      <c r="AY35" s="229"/>
      <c r="AZ35" s="233"/>
      <c r="BE35" s="77" t="s">
        <v>55</v>
      </c>
    </row>
    <row r="36" spans="1:57" s="214" customFormat="1" x14ac:dyDescent="0.25">
      <c r="A36" s="228" t="s">
        <v>56</v>
      </c>
      <c r="B36" s="222" t="s">
        <v>24</v>
      </c>
      <c r="C36" s="229"/>
      <c r="D36" s="229"/>
      <c r="E36" s="325">
        <v>5.0000000000000001E-3</v>
      </c>
      <c r="F36" s="239" t="s">
        <v>22</v>
      </c>
      <c r="G36" s="231">
        <v>0.1</v>
      </c>
      <c r="H36" s="368">
        <v>5.0000000000000001E-3</v>
      </c>
      <c r="I36" s="385" t="s">
        <v>25</v>
      </c>
      <c r="J36" s="229"/>
      <c r="K36" s="229"/>
      <c r="L36" s="233"/>
      <c r="M36" s="368">
        <v>5.0000000000000001E-3</v>
      </c>
      <c r="N36" s="223" t="s">
        <v>25</v>
      </c>
      <c r="O36" s="229"/>
      <c r="P36" s="229"/>
      <c r="Q36" s="233"/>
      <c r="R36" s="368">
        <v>5.0000000000000001E-3</v>
      </c>
      <c r="S36" s="229" t="s">
        <v>25</v>
      </c>
      <c r="T36" s="229"/>
      <c r="U36" s="229"/>
      <c r="V36" s="233"/>
      <c r="W36" s="368">
        <v>5.0000000000000001E-3</v>
      </c>
      <c r="X36" s="385" t="s">
        <v>25</v>
      </c>
      <c r="Y36" s="229"/>
      <c r="Z36" s="229"/>
      <c r="AA36" s="233"/>
      <c r="AB36" s="368">
        <v>5.0000000000000001E-3</v>
      </c>
      <c r="AC36" s="375" t="s">
        <v>25</v>
      </c>
      <c r="AD36" s="229"/>
      <c r="AE36" s="229"/>
      <c r="AF36" s="233"/>
      <c r="AG36" s="368">
        <v>5.0000000000000001E-3</v>
      </c>
      <c r="AH36" s="375" t="s">
        <v>25</v>
      </c>
      <c r="AI36" s="229"/>
      <c r="AJ36" s="229"/>
      <c r="AK36" s="233"/>
      <c r="AL36" s="368">
        <v>5.0000000000000001E-3</v>
      </c>
      <c r="AM36" s="385" t="s">
        <v>25</v>
      </c>
      <c r="AN36" s="229"/>
      <c r="AO36" s="229"/>
      <c r="AP36" s="233"/>
      <c r="AQ36" s="301"/>
      <c r="AR36" s="298"/>
      <c r="AS36" s="298"/>
      <c r="AT36" s="298"/>
      <c r="AU36" s="299"/>
      <c r="AV36" s="232">
        <v>5.0000000000000001E-3</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374">
        <v>1.01E-3</v>
      </c>
      <c r="I37" s="375"/>
      <c r="J37" s="229"/>
      <c r="K37" s="229"/>
      <c r="L37" s="233"/>
      <c r="M37" s="373">
        <v>2.9999999999999997E-4</v>
      </c>
      <c r="N37" s="223" t="s">
        <v>25</v>
      </c>
      <c r="O37" s="229"/>
      <c r="P37" s="229"/>
      <c r="Q37" s="233"/>
      <c r="R37" s="374">
        <v>5.5000000000000003E-4</v>
      </c>
      <c r="S37" s="229"/>
      <c r="T37" s="229"/>
      <c r="U37" s="229"/>
      <c r="V37" s="233"/>
      <c r="W37" s="373">
        <v>2.9999999999999997E-4</v>
      </c>
      <c r="X37" s="385" t="s">
        <v>25</v>
      </c>
      <c r="Y37" s="229"/>
      <c r="Z37" s="229"/>
      <c r="AA37" s="233"/>
      <c r="AB37" s="373">
        <v>2.9999999999999997E-4</v>
      </c>
      <c r="AC37" s="375" t="s">
        <v>25</v>
      </c>
      <c r="AD37" s="229"/>
      <c r="AE37" s="229"/>
      <c r="AF37" s="233"/>
      <c r="AG37" s="374">
        <v>3.1E-4</v>
      </c>
      <c r="AH37" s="375"/>
      <c r="AI37" s="229"/>
      <c r="AJ37" s="229"/>
      <c r="AK37" s="233"/>
      <c r="AL37" s="373">
        <v>2.9999999999999997E-4</v>
      </c>
      <c r="AM37" s="375"/>
      <c r="AN37" s="229"/>
      <c r="AO37" s="229"/>
      <c r="AP37" s="233"/>
      <c r="AQ37" s="307"/>
      <c r="AR37" s="298"/>
      <c r="AS37" s="298"/>
      <c r="AT37" s="298"/>
      <c r="AU37" s="299"/>
      <c r="AV37" s="234">
        <v>0.49</v>
      </c>
      <c r="AW37" s="229"/>
      <c r="AX37" s="229"/>
      <c r="AY37" s="229"/>
      <c r="AZ37" s="233"/>
      <c r="BE37" s="77" t="s">
        <v>57</v>
      </c>
    </row>
    <row r="38" spans="1:57" s="214" customFormat="1" x14ac:dyDescent="0.25">
      <c r="A38" s="228" t="s">
        <v>58</v>
      </c>
      <c r="B38" s="222" t="s">
        <v>24</v>
      </c>
      <c r="C38" s="229"/>
      <c r="D38" s="229"/>
      <c r="E38" s="325">
        <v>3.2501000000000002</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237">
        <v>0.1</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234">
        <v>0.05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369">
        <v>0.01</v>
      </c>
      <c r="I40" s="385" t="s">
        <v>25</v>
      </c>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234">
        <v>0.01</v>
      </c>
      <c r="AW40" s="229" t="s">
        <v>25</v>
      </c>
      <c r="AX40" s="229"/>
      <c r="AY40" s="229"/>
      <c r="AZ40" s="233"/>
      <c r="BE40" s="77" t="s">
        <v>60</v>
      </c>
    </row>
    <row r="41" spans="1:57" s="214" customFormat="1" ht="15.75" thickBot="1" x14ac:dyDescent="0.3">
      <c r="A41" s="243" t="s">
        <v>61</v>
      </c>
      <c r="B41" s="222" t="s">
        <v>30</v>
      </c>
      <c r="C41" s="244"/>
      <c r="D41" s="244"/>
      <c r="E41" s="328">
        <v>3.3000000000000002E-2</v>
      </c>
      <c r="F41" s="245">
        <v>5</v>
      </c>
      <c r="G41" s="246">
        <v>5</v>
      </c>
      <c r="H41" s="368">
        <v>5.0000000000000001E-3</v>
      </c>
      <c r="I41" s="385" t="s">
        <v>25</v>
      </c>
      <c r="J41" s="263"/>
      <c r="K41" s="263"/>
      <c r="L41" s="264"/>
      <c r="M41" s="368">
        <v>2.5999999999999999E-2</v>
      </c>
      <c r="N41" s="244"/>
      <c r="O41" s="244"/>
      <c r="P41" s="244"/>
      <c r="Q41" s="248"/>
      <c r="R41" s="368">
        <v>5.0000000000000001E-3</v>
      </c>
      <c r="S41" s="229" t="s">
        <v>25</v>
      </c>
      <c r="T41" s="244"/>
      <c r="U41" s="244"/>
      <c r="V41" s="248"/>
      <c r="W41" s="368">
        <v>5.0000000000000001E-3</v>
      </c>
      <c r="X41" s="385" t="s">
        <v>25</v>
      </c>
      <c r="Y41" s="244"/>
      <c r="Z41" s="244"/>
      <c r="AA41" s="248"/>
      <c r="AB41" s="368">
        <v>5.0000000000000001E-3</v>
      </c>
      <c r="AC41" s="375" t="s">
        <v>25</v>
      </c>
      <c r="AD41" s="244"/>
      <c r="AE41" s="244"/>
      <c r="AF41" s="248"/>
      <c r="AG41" s="368">
        <v>5.0000000000000001E-3</v>
      </c>
      <c r="AH41" s="386" t="s">
        <v>25</v>
      </c>
      <c r="AI41" s="244"/>
      <c r="AJ41" s="244"/>
      <c r="AK41" s="248"/>
      <c r="AL41" s="368">
        <v>5.0000000000000001E-3</v>
      </c>
      <c r="AM41" s="385" t="s">
        <v>25</v>
      </c>
      <c r="AN41" s="244"/>
      <c r="AO41" s="244"/>
      <c r="AP41" s="248"/>
      <c r="AQ41" s="308"/>
      <c r="AR41" s="303"/>
      <c r="AS41" s="303"/>
      <c r="AT41" s="303"/>
      <c r="AU41" s="304"/>
      <c r="AV41" s="232">
        <v>5.0000000000000001E-3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237">
        <v>0.5</v>
      </c>
      <c r="AH68" s="229" t="s">
        <v>25</v>
      </c>
      <c r="AI68" s="267"/>
      <c r="AJ68" s="267"/>
      <c r="AK68" s="273"/>
      <c r="AL68" s="237">
        <v>0.5</v>
      </c>
      <c r="AM68" s="229" t="s">
        <v>25</v>
      </c>
      <c r="AN68" s="267"/>
      <c r="AO68" s="267"/>
      <c r="AP68" s="273"/>
      <c r="AQ68" s="312"/>
      <c r="AR68" s="298"/>
      <c r="AS68" s="310"/>
      <c r="AT68" s="310"/>
      <c r="AU68" s="311"/>
      <c r="AV68" s="237">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36">
        <v>1</v>
      </c>
      <c r="AH69" s="229" t="s">
        <v>25</v>
      </c>
      <c r="AI69" s="267"/>
      <c r="AJ69" s="267"/>
      <c r="AK69" s="273"/>
      <c r="AL69" s="236">
        <v>1</v>
      </c>
      <c r="AM69" s="229" t="s">
        <v>25</v>
      </c>
      <c r="AN69" s="267"/>
      <c r="AO69" s="267"/>
      <c r="AP69" s="273"/>
      <c r="AQ69" s="297"/>
      <c r="AR69" s="298"/>
      <c r="AS69" s="310"/>
      <c r="AT69" s="310"/>
      <c r="AU69" s="311"/>
      <c r="AV69" s="236">
        <v>1</v>
      </c>
      <c r="AW69" s="229" t="s">
        <v>25</v>
      </c>
      <c r="AX69" s="267"/>
      <c r="AY69" s="267"/>
      <c r="AZ69" s="273"/>
      <c r="BB69" s="111" t="s">
        <v>90</v>
      </c>
      <c r="BD69" s="214"/>
    </row>
    <row r="70" spans="1:56" x14ac:dyDescent="0.25">
      <c r="A70" s="228" t="s">
        <v>91</v>
      </c>
      <c r="B70" s="222" t="s">
        <v>24</v>
      </c>
      <c r="C70" s="229"/>
      <c r="D70" s="229"/>
      <c r="E70" s="322">
        <v>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36">
        <v>1</v>
      </c>
      <c r="AH70" s="229" t="s">
        <v>25</v>
      </c>
      <c r="AI70" s="267"/>
      <c r="AJ70" s="267"/>
      <c r="AK70" s="273"/>
      <c r="AL70" s="236">
        <v>1</v>
      </c>
      <c r="AM70" s="229" t="s">
        <v>25</v>
      </c>
      <c r="AN70" s="267"/>
      <c r="AO70" s="267"/>
      <c r="AP70" s="273"/>
      <c r="AQ70" s="297"/>
      <c r="AR70" s="298"/>
      <c r="AS70" s="310"/>
      <c r="AT70" s="310"/>
      <c r="AU70" s="311"/>
      <c r="AV70" s="236">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36">
        <v>1</v>
      </c>
      <c r="AH71" s="229" t="s">
        <v>25</v>
      </c>
      <c r="AI71" s="267"/>
      <c r="AJ71" s="267"/>
      <c r="AK71" s="273"/>
      <c r="AL71" s="236">
        <v>1</v>
      </c>
      <c r="AM71" s="229" t="s">
        <v>25</v>
      </c>
      <c r="AN71" s="267"/>
      <c r="AO71" s="267"/>
      <c r="AP71" s="273"/>
      <c r="AQ71" s="297"/>
      <c r="AR71" s="298"/>
      <c r="AS71" s="310"/>
      <c r="AT71" s="310"/>
      <c r="AU71" s="311"/>
      <c r="AV71" s="236">
        <v>1</v>
      </c>
      <c r="AW71" s="229" t="s">
        <v>25</v>
      </c>
      <c r="AX71" s="267"/>
      <c r="AY71" s="267"/>
      <c r="AZ71" s="273"/>
      <c r="BB71" s="111" t="s">
        <v>92</v>
      </c>
      <c r="BD71" s="214"/>
    </row>
    <row r="72" spans="1:56" x14ac:dyDescent="0.25">
      <c r="A72" s="362" t="s">
        <v>93</v>
      </c>
      <c r="B72" s="222" t="s">
        <v>202</v>
      </c>
      <c r="C72" s="229"/>
      <c r="D72" s="229"/>
      <c r="E72" s="223" t="s">
        <v>202</v>
      </c>
      <c r="F72" s="239">
        <v>70</v>
      </c>
      <c r="G72" s="231" t="s">
        <v>22</v>
      </c>
      <c r="H72" s="237">
        <v>0.2</v>
      </c>
      <c r="I72" s="229" t="s">
        <v>25</v>
      </c>
      <c r="J72" s="267"/>
      <c r="K72" s="267"/>
      <c r="L72" s="273"/>
      <c r="M72" s="237">
        <v>0.2</v>
      </c>
      <c r="N72" s="229" t="s">
        <v>25</v>
      </c>
      <c r="O72" s="267"/>
      <c r="P72" s="267"/>
      <c r="Q72" s="273"/>
      <c r="R72" s="359">
        <v>1.29</v>
      </c>
      <c r="S72" s="229"/>
      <c r="T72" s="267"/>
      <c r="U72" s="267"/>
      <c r="V72" s="273"/>
      <c r="W72" s="237">
        <v>0.2</v>
      </c>
      <c r="X72" s="229" t="s">
        <v>25</v>
      </c>
      <c r="Y72" s="267"/>
      <c r="Z72" s="267"/>
      <c r="AA72" s="273"/>
      <c r="AB72" s="359">
        <v>0.32</v>
      </c>
      <c r="AC72" s="229"/>
      <c r="AD72" s="267"/>
      <c r="AE72" s="267"/>
      <c r="AF72" s="273"/>
      <c r="AG72" s="237">
        <v>0.2</v>
      </c>
      <c r="AH72" s="229" t="s">
        <v>25</v>
      </c>
      <c r="AI72" s="267"/>
      <c r="AJ72" s="267"/>
      <c r="AK72" s="273"/>
      <c r="AL72" s="237">
        <v>0.2</v>
      </c>
      <c r="AM72" s="229" t="s">
        <v>25</v>
      </c>
      <c r="AN72" s="267"/>
      <c r="AO72" s="267"/>
      <c r="AP72" s="273"/>
      <c r="AQ72" s="312"/>
      <c r="AR72" s="298"/>
      <c r="AS72" s="310"/>
      <c r="AT72" s="310"/>
      <c r="AU72" s="311"/>
      <c r="AV72" s="237">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234">
        <v>0.01</v>
      </c>
      <c r="AH74" s="229" t="s">
        <v>25</v>
      </c>
      <c r="AI74" s="267"/>
      <c r="AJ74" s="267"/>
      <c r="AK74" s="273"/>
      <c r="AL74" s="234">
        <v>0.01</v>
      </c>
      <c r="AM74" s="229" t="s">
        <v>25</v>
      </c>
      <c r="AN74" s="267"/>
      <c r="AO74" s="267"/>
      <c r="AP74" s="273"/>
      <c r="AQ74" s="300"/>
      <c r="AR74" s="298"/>
      <c r="AS74" s="310"/>
      <c r="AT74" s="310"/>
      <c r="AU74" s="311"/>
      <c r="AV74" s="234">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36">
        <v>1</v>
      </c>
      <c r="AH76" s="229" t="s">
        <v>25</v>
      </c>
      <c r="AI76" s="267"/>
      <c r="AJ76" s="267"/>
      <c r="AK76" s="273"/>
      <c r="AL76" s="236">
        <v>1</v>
      </c>
      <c r="AM76" s="229" t="s">
        <v>25</v>
      </c>
      <c r="AN76" s="267"/>
      <c r="AO76" s="267"/>
      <c r="AP76" s="273"/>
      <c r="AQ76" s="297"/>
      <c r="AR76" s="298"/>
      <c r="AS76" s="310"/>
      <c r="AT76" s="310"/>
      <c r="AU76" s="311"/>
      <c r="AV76" s="236">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36">
        <v>1</v>
      </c>
      <c r="AH77" s="229" t="s">
        <v>25</v>
      </c>
      <c r="AI77" s="267"/>
      <c r="AJ77" s="267"/>
      <c r="AK77" s="273"/>
      <c r="AL77" s="236">
        <v>1</v>
      </c>
      <c r="AM77" s="229" t="s">
        <v>25</v>
      </c>
      <c r="AN77" s="267"/>
      <c r="AO77" s="267"/>
      <c r="AP77" s="273"/>
      <c r="AQ77" s="297"/>
      <c r="AR77" s="298"/>
      <c r="AS77" s="310"/>
      <c r="AT77" s="310"/>
      <c r="AU77" s="311"/>
      <c r="AV77" s="236">
        <v>1</v>
      </c>
      <c r="AW77" s="229" t="s">
        <v>25</v>
      </c>
      <c r="AX77" s="267"/>
      <c r="AY77" s="267"/>
      <c r="AZ77" s="273"/>
      <c r="BB77" s="123" t="s">
        <v>98</v>
      </c>
      <c r="BD77" s="214"/>
    </row>
    <row r="78" spans="1:5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36">
        <v>2</v>
      </c>
      <c r="AH78" s="229" t="s">
        <v>25</v>
      </c>
      <c r="AI78" s="267"/>
      <c r="AJ78" s="267"/>
      <c r="AK78" s="273"/>
      <c r="AL78" s="236">
        <v>2</v>
      </c>
      <c r="AM78" s="229" t="s">
        <v>25</v>
      </c>
      <c r="AN78" s="267"/>
      <c r="AO78" s="267"/>
      <c r="AP78" s="273"/>
      <c r="AQ78" s="297"/>
      <c r="AR78" s="298"/>
      <c r="AS78" s="310"/>
      <c r="AT78" s="310"/>
      <c r="AU78" s="311"/>
      <c r="AV78" s="236">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36">
        <v>1</v>
      </c>
      <c r="AH79" s="229" t="s">
        <v>25</v>
      </c>
      <c r="AI79" s="267"/>
      <c r="AJ79" s="267"/>
      <c r="AK79" s="273"/>
      <c r="AL79" s="236">
        <v>1</v>
      </c>
      <c r="AM79" s="229" t="s">
        <v>25</v>
      </c>
      <c r="AN79" s="267"/>
      <c r="AO79" s="267"/>
      <c r="AP79" s="273"/>
      <c r="AQ79" s="297"/>
      <c r="AR79" s="298"/>
      <c r="AS79" s="310"/>
      <c r="AT79" s="310"/>
      <c r="AU79" s="311"/>
      <c r="AV79" s="236">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36">
        <v>1</v>
      </c>
      <c r="AH80" s="229" t="s">
        <v>25</v>
      </c>
      <c r="AI80" s="267"/>
      <c r="AJ80" s="267"/>
      <c r="AK80" s="273"/>
      <c r="AL80" s="236">
        <v>1</v>
      </c>
      <c r="AM80" s="229" t="s">
        <v>25</v>
      </c>
      <c r="AN80" s="267"/>
      <c r="AO80" s="267"/>
      <c r="AP80" s="273"/>
      <c r="AQ80" s="297"/>
      <c r="AR80" s="298"/>
      <c r="AS80" s="310"/>
      <c r="AT80" s="310"/>
      <c r="AU80" s="311"/>
      <c r="AV80" s="236">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237">
        <v>0.8</v>
      </c>
      <c r="AH81" s="229" t="s">
        <v>25</v>
      </c>
      <c r="AI81" s="267"/>
      <c r="AJ81" s="267"/>
      <c r="AK81" s="273"/>
      <c r="AL81" s="237">
        <v>0.8</v>
      </c>
      <c r="AM81" s="229" t="s">
        <v>25</v>
      </c>
      <c r="AN81" s="267"/>
      <c r="AO81" s="267"/>
      <c r="AP81" s="273"/>
      <c r="AQ81" s="312"/>
      <c r="AR81" s="298"/>
      <c r="AS81" s="310"/>
      <c r="AT81" s="310"/>
      <c r="AU81" s="311"/>
      <c r="AV81" s="237">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36">
        <v>1</v>
      </c>
      <c r="AH82" s="229" t="s">
        <v>25</v>
      </c>
      <c r="AI82" s="267"/>
      <c r="AJ82" s="267"/>
      <c r="AK82" s="273"/>
      <c r="AL82" s="236">
        <v>1</v>
      </c>
      <c r="AM82" s="229" t="s">
        <v>25</v>
      </c>
      <c r="AN82" s="267"/>
      <c r="AO82" s="267"/>
      <c r="AP82" s="273"/>
      <c r="AQ82" s="297"/>
      <c r="AR82" s="298"/>
      <c r="AS82" s="310"/>
      <c r="AT82" s="310"/>
      <c r="AU82" s="311"/>
      <c r="AV82" s="236">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36">
        <v>1</v>
      </c>
      <c r="AH83" s="229" t="s">
        <v>25</v>
      </c>
      <c r="AI83" s="267"/>
      <c r="AJ83" s="267"/>
      <c r="AK83" s="273"/>
      <c r="AL83" s="236">
        <v>1</v>
      </c>
      <c r="AM83" s="229" t="s">
        <v>25</v>
      </c>
      <c r="AN83" s="267"/>
      <c r="AO83" s="267"/>
      <c r="AP83" s="273"/>
      <c r="AQ83" s="297"/>
      <c r="AR83" s="298"/>
      <c r="AS83" s="310"/>
      <c r="AT83" s="310"/>
      <c r="AU83" s="311"/>
      <c r="AV83" s="236">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237">
        <v>0.2</v>
      </c>
      <c r="AH84" s="229" t="s">
        <v>25</v>
      </c>
      <c r="AI84" s="267"/>
      <c r="AJ84" s="267"/>
      <c r="AK84" s="273"/>
      <c r="AL84" s="237">
        <v>0.2</v>
      </c>
      <c r="AM84" s="229" t="s">
        <v>25</v>
      </c>
      <c r="AN84" s="267"/>
      <c r="AO84" s="267"/>
      <c r="AP84" s="273"/>
      <c r="AQ84" s="312"/>
      <c r="AR84" s="298"/>
      <c r="AS84" s="310"/>
      <c r="AT84" s="310"/>
      <c r="AU84" s="311"/>
      <c r="AV84" s="237">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36">
        <v>5</v>
      </c>
      <c r="AH85" s="229" t="s">
        <v>25</v>
      </c>
      <c r="AI85" s="267"/>
      <c r="AJ85" s="267"/>
      <c r="AK85" s="273"/>
      <c r="AL85" s="236">
        <v>5</v>
      </c>
      <c r="AM85" s="229" t="s">
        <v>25</v>
      </c>
      <c r="AN85" s="267"/>
      <c r="AO85" s="267"/>
      <c r="AP85" s="273"/>
      <c r="AQ85" s="297"/>
      <c r="AR85" s="298"/>
      <c r="AS85" s="310"/>
      <c r="AT85" s="310"/>
      <c r="AU85" s="311"/>
      <c r="AV85" s="236">
        <v>5</v>
      </c>
      <c r="AW85" s="229" t="s">
        <v>25</v>
      </c>
      <c r="AX85" s="267"/>
      <c r="AY85" s="267"/>
      <c r="AZ85" s="273"/>
      <c r="BB85" s="123" t="s">
        <v>106</v>
      </c>
      <c r="BD85" s="214"/>
    </row>
    <row r="86" spans="1:5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36">
        <v>1</v>
      </c>
      <c r="AH86" s="229" t="s">
        <v>25</v>
      </c>
      <c r="AI86" s="267"/>
      <c r="AJ86" s="267"/>
      <c r="AK86" s="273"/>
      <c r="AL86" s="236">
        <v>1</v>
      </c>
      <c r="AM86" s="229" t="s">
        <v>25</v>
      </c>
      <c r="AN86" s="267"/>
      <c r="AO86" s="267"/>
      <c r="AP86" s="273"/>
      <c r="AQ86" s="297"/>
      <c r="AR86" s="298"/>
      <c r="AS86" s="310"/>
      <c r="AT86" s="310"/>
      <c r="AU86" s="311"/>
      <c r="AV86" s="236">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36">
        <v>1</v>
      </c>
      <c r="AH87" s="229" t="s">
        <v>25</v>
      </c>
      <c r="AI87" s="267"/>
      <c r="AJ87" s="267"/>
      <c r="AK87" s="273"/>
      <c r="AL87" s="236">
        <v>1</v>
      </c>
      <c r="AM87" s="229" t="s">
        <v>25</v>
      </c>
      <c r="AN87" s="267"/>
      <c r="AO87" s="267"/>
      <c r="AP87" s="273"/>
      <c r="AQ87" s="297"/>
      <c r="AR87" s="298"/>
      <c r="AS87" s="310"/>
      <c r="AT87" s="310"/>
      <c r="AU87" s="311"/>
      <c r="AV87" s="236">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36">
        <v>5</v>
      </c>
      <c r="AH88" s="229" t="s">
        <v>25</v>
      </c>
      <c r="AI88" s="267"/>
      <c r="AJ88" s="267"/>
      <c r="AK88" s="273"/>
      <c r="AL88" s="236">
        <v>5</v>
      </c>
      <c r="AM88" s="229" t="s">
        <v>25</v>
      </c>
      <c r="AN88" s="267"/>
      <c r="AO88" s="267"/>
      <c r="AP88" s="273"/>
      <c r="AQ88" s="297"/>
      <c r="AR88" s="298"/>
      <c r="AS88" s="310"/>
      <c r="AT88" s="310"/>
      <c r="AU88" s="311"/>
      <c r="AV88" s="236">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283">
        <v>0.01</v>
      </c>
      <c r="I89" s="263" t="s">
        <v>25</v>
      </c>
      <c r="J89" s="275"/>
      <c r="K89" s="275"/>
      <c r="L89" s="276"/>
      <c r="M89" s="283">
        <v>0.01</v>
      </c>
      <c r="N89" s="263" t="s">
        <v>25</v>
      </c>
      <c r="O89" s="275"/>
      <c r="P89" s="275"/>
      <c r="Q89" s="276"/>
      <c r="R89" s="377">
        <v>0.59</v>
      </c>
      <c r="S89" s="263"/>
      <c r="T89" s="275"/>
      <c r="U89" s="275"/>
      <c r="V89" s="276"/>
      <c r="W89" s="283">
        <v>0.01</v>
      </c>
      <c r="X89" s="263" t="s">
        <v>25</v>
      </c>
      <c r="Y89" s="275"/>
      <c r="Z89" s="275"/>
      <c r="AA89" s="276"/>
      <c r="AB89" s="387">
        <v>5.8</v>
      </c>
      <c r="AC89" s="263"/>
      <c r="AD89" s="275"/>
      <c r="AE89" s="275"/>
      <c r="AF89" s="276"/>
      <c r="AG89" s="377">
        <v>0.01</v>
      </c>
      <c r="AH89" s="263" t="s">
        <v>25</v>
      </c>
      <c r="AI89" s="275"/>
      <c r="AJ89" s="275"/>
      <c r="AK89" s="276"/>
      <c r="AL89" s="283">
        <v>0.01</v>
      </c>
      <c r="AM89" s="263" t="s">
        <v>25</v>
      </c>
      <c r="AN89" s="275"/>
      <c r="AO89" s="275"/>
      <c r="AP89" s="276"/>
      <c r="AQ89" s="315"/>
      <c r="AR89" s="303"/>
      <c r="AS89" s="316"/>
      <c r="AT89" s="316"/>
      <c r="AU89" s="317"/>
      <c r="AV89" s="283">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266"/>
      <c r="AC1048557" s="266"/>
      <c r="BA1048557"/>
      <c r="BB1048557"/>
      <c r="BC1048557"/>
      <c r="BD1048557"/>
      <c r="BE1048557"/>
      <c r="BF1048557"/>
      <c r="BG1048557"/>
      <c r="BH1048557"/>
      <c r="BI1048557"/>
      <c r="BJ1048557"/>
      <c r="BK1048557"/>
      <c r="BL1048557"/>
      <c r="BM1048557"/>
      <c r="BN1048557"/>
    </row>
  </sheetData>
  <mergeCells count="26">
    <mergeCell ref="A1:AZ1"/>
    <mergeCell ref="A2:AZ2"/>
    <mergeCell ref="B4:B6"/>
    <mergeCell ref="C4:C6"/>
    <mergeCell ref="D4:D6"/>
    <mergeCell ref="E4:E6"/>
    <mergeCell ref="G4:G6"/>
    <mergeCell ref="H4:AP4"/>
    <mergeCell ref="AQ4:AZ4"/>
    <mergeCell ref="A24:AZ24"/>
    <mergeCell ref="H5:L5"/>
    <mergeCell ref="M5:Q5"/>
    <mergeCell ref="R5:V5"/>
    <mergeCell ref="W5:AA5"/>
    <mergeCell ref="AB5:AF5"/>
    <mergeCell ref="AG5:AK5"/>
    <mergeCell ref="AL5:AP5"/>
    <mergeCell ref="AQ5:AU5"/>
    <mergeCell ref="AV5:AZ5"/>
    <mergeCell ref="A7:AZ7"/>
    <mergeCell ref="AQ8:AU8"/>
    <mergeCell ref="AQ25:AU25"/>
    <mergeCell ref="A42:AZ42"/>
    <mergeCell ref="AQ43:AU43"/>
    <mergeCell ref="A47:AZ47"/>
    <mergeCell ref="AQ48:AU48"/>
  </mergeCells>
  <conditionalFormatting sqref="AV10">
    <cfRule type="cellIs" dxfId="12618" priority="725" operator="greaterThan">
      <formula>$E$10</formula>
    </cfRule>
  </conditionalFormatting>
  <conditionalFormatting sqref="AV11">
    <cfRule type="cellIs" dxfId="12617" priority="724" operator="greaterThan">
      <formula>$E$11</formula>
    </cfRule>
  </conditionalFormatting>
  <conditionalFormatting sqref="AV12">
    <cfRule type="cellIs" dxfId="12616" priority="723" operator="greaterThan">
      <formula>$E$12</formula>
    </cfRule>
  </conditionalFormatting>
  <conditionalFormatting sqref="AV13:AV14">
    <cfRule type="cellIs" dxfId="12615" priority="721" operator="greaterThan">
      <formula>$E13</formula>
    </cfRule>
    <cfRule type="cellIs" dxfId="12614" priority="722" operator="greaterThan">
      <formula>$G13</formula>
    </cfRule>
  </conditionalFormatting>
  <conditionalFormatting sqref="AV14">
    <cfRule type="cellIs" dxfId="12613" priority="719" operator="greaterThan">
      <formula>$E$14</formula>
    </cfRule>
    <cfRule type="cellIs" dxfId="12612" priority="720" operator="greaterThan">
      <formula>$G$14</formula>
    </cfRule>
  </conditionalFormatting>
  <conditionalFormatting sqref="AV15">
    <cfRule type="cellIs" dxfId="12611" priority="718" operator="greaterThan">
      <formula>$E$15</formula>
    </cfRule>
  </conditionalFormatting>
  <conditionalFormatting sqref="AV19">
    <cfRule type="cellIs" dxfId="12610" priority="713" operator="greaterThan">
      <formula>$E$19</formula>
    </cfRule>
  </conditionalFormatting>
  <conditionalFormatting sqref="AV23">
    <cfRule type="cellIs" dxfId="12609" priority="706" operator="greaterThan">
      <formula>$E$23</formula>
    </cfRule>
  </conditionalFormatting>
  <conditionalFormatting sqref="AV8">
    <cfRule type="cellIs" dxfId="12608" priority="705" operator="greaterThan">
      <formula>$E$8</formula>
    </cfRule>
  </conditionalFormatting>
  <conditionalFormatting sqref="AV9">
    <cfRule type="cellIs" dxfId="12607" priority="704" operator="greaterThan">
      <formula>$E$9</formula>
    </cfRule>
  </conditionalFormatting>
  <conditionalFormatting sqref="AV18">
    <cfRule type="cellIs" dxfId="12606" priority="700" operator="lessThan">
      <formula>$BC$18</formula>
    </cfRule>
    <cfRule type="cellIs" dxfId="12605" priority="701" operator="greaterThan">
      <formula>$BD$18</formula>
    </cfRule>
    <cfRule type="cellIs" dxfId="12604" priority="702" operator="lessThan">
      <formula>$BA$18</formula>
    </cfRule>
    <cfRule type="cellIs" dxfId="12603" priority="703" operator="greaterThan">
      <formula>$BB$18</formula>
    </cfRule>
  </conditionalFormatting>
  <conditionalFormatting sqref="AV48">
    <cfRule type="cellIs" dxfId="12602" priority="541" operator="greaterThan">
      <formula>$F$48</formula>
    </cfRule>
  </conditionalFormatting>
  <conditionalFormatting sqref="AV72">
    <cfRule type="cellIs" dxfId="12601" priority="571" operator="greaterThan">
      <formula>$F$72</formula>
    </cfRule>
  </conditionalFormatting>
  <conditionalFormatting sqref="AV55">
    <cfRule type="cellIs" dxfId="12600" priority="570" operator="greaterThan">
      <formula>$G$55</formula>
    </cfRule>
  </conditionalFormatting>
  <conditionalFormatting sqref="AV60">
    <cfRule type="cellIs" dxfId="12599" priority="569" operator="greaterThan">
      <formula>$G$60</formula>
    </cfRule>
  </conditionalFormatting>
  <conditionalFormatting sqref="AV63">
    <cfRule type="cellIs" dxfId="12598" priority="568" operator="greaterThan">
      <formula>$G$63</formula>
    </cfRule>
  </conditionalFormatting>
  <conditionalFormatting sqref="AV66">
    <cfRule type="cellIs" dxfId="12597" priority="566" operator="greaterThan">
      <formula>$G$66</formula>
    </cfRule>
    <cfRule type="cellIs" dxfId="12596" priority="567" operator="greaterThan">
      <formula>$F$66</formula>
    </cfRule>
  </conditionalFormatting>
  <conditionalFormatting sqref="AV53">
    <cfRule type="cellIs" dxfId="12595" priority="565" operator="greaterThan">
      <formula>$F$53</formula>
    </cfRule>
  </conditionalFormatting>
  <conditionalFormatting sqref="AV52">
    <cfRule type="cellIs" dxfId="12594" priority="563" operator="greaterThan">
      <formula>$F$52</formula>
    </cfRule>
  </conditionalFormatting>
  <conditionalFormatting sqref="AV61">
    <cfRule type="cellIs" dxfId="12593" priority="560" operator="greaterThan">
      <formula>$F$61</formula>
    </cfRule>
  </conditionalFormatting>
  <conditionalFormatting sqref="AV62">
    <cfRule type="cellIs" dxfId="12592" priority="558" operator="greaterThan">
      <formula>$G$62</formula>
    </cfRule>
  </conditionalFormatting>
  <conditionalFormatting sqref="AV54">
    <cfRule type="cellIs" dxfId="12591" priority="561" operator="greaterThan">
      <formula>$G$54</formula>
    </cfRule>
    <cfRule type="cellIs" dxfId="12590" priority="562" operator="greaterThan">
      <formula>$F$54</formula>
    </cfRule>
  </conditionalFormatting>
  <conditionalFormatting sqref="AV61">
    <cfRule type="cellIs" dxfId="12589" priority="559" operator="greaterThan">
      <formula>$G$61</formula>
    </cfRule>
  </conditionalFormatting>
  <conditionalFormatting sqref="AV67">
    <cfRule type="cellIs" dxfId="12588" priority="557" operator="greaterThan">
      <formula>$F$67</formula>
    </cfRule>
  </conditionalFormatting>
  <conditionalFormatting sqref="AV68">
    <cfRule type="cellIs" dxfId="12587" priority="556" operator="greaterThan">
      <formula>$G$68</formula>
    </cfRule>
  </conditionalFormatting>
  <conditionalFormatting sqref="AV70">
    <cfRule type="cellIs" dxfId="12586" priority="555" operator="greaterThan">
      <formula>$G$70</formula>
    </cfRule>
  </conditionalFormatting>
  <conditionalFormatting sqref="AV73">
    <cfRule type="cellIs" dxfId="12585" priority="554" operator="greaterThan">
      <formula>$G$73</formula>
    </cfRule>
  </conditionalFormatting>
  <conditionalFormatting sqref="AV75">
    <cfRule type="cellIs" dxfId="12584" priority="553" operator="greaterThan">
      <formula>$F$75</formula>
    </cfRule>
  </conditionalFormatting>
  <conditionalFormatting sqref="AV76">
    <cfRule type="cellIs" dxfId="12583" priority="552" operator="greaterThan">
      <formula>$F$76</formula>
    </cfRule>
  </conditionalFormatting>
  <conditionalFormatting sqref="AV78">
    <cfRule type="cellIs" dxfId="12582" priority="551" operator="greaterThan">
      <formula>$G$78</formula>
    </cfRule>
  </conditionalFormatting>
  <conditionalFormatting sqref="AV80">
    <cfRule type="cellIs" dxfId="12581" priority="550" operator="greaterThan">
      <formula>$F$80</formula>
    </cfRule>
  </conditionalFormatting>
  <conditionalFormatting sqref="AV82">
    <cfRule type="cellIs" dxfId="12580" priority="549" operator="greaterThan">
      <formula>$F$82</formula>
    </cfRule>
  </conditionalFormatting>
  <conditionalFormatting sqref="AV81">
    <cfRule type="cellIs" dxfId="12579" priority="547" operator="greaterThan">
      <formula>$G$81</formula>
    </cfRule>
    <cfRule type="cellIs" dxfId="12578" priority="548" operator="greaterThan">
      <formula>$F$81</formula>
    </cfRule>
  </conditionalFormatting>
  <conditionalFormatting sqref="AV84">
    <cfRule type="cellIs" dxfId="12577" priority="546" operator="greaterThan">
      <formula>$G$84</formula>
    </cfRule>
  </conditionalFormatting>
  <conditionalFormatting sqref="AV86">
    <cfRule type="cellIs" dxfId="12576" priority="544" operator="greaterThan">
      <formula>$G$86</formula>
    </cfRule>
    <cfRule type="cellIs" dxfId="12575" priority="545" operator="greaterThan">
      <formula>$F$86</formula>
    </cfRule>
  </conditionalFormatting>
  <conditionalFormatting sqref="AV89">
    <cfRule type="cellIs" dxfId="12574" priority="542" operator="greaterThan">
      <formula>$G$89</formula>
    </cfRule>
    <cfRule type="cellIs" dxfId="12573" priority="543" operator="greaterThan">
      <formula>$F$89</formula>
    </cfRule>
  </conditionalFormatting>
  <conditionalFormatting sqref="AV53">
    <cfRule type="cellIs" dxfId="12572" priority="564" operator="greaterThan">
      <formula>$G$53</formula>
    </cfRule>
  </conditionalFormatting>
  <conditionalFormatting sqref="AQ27">
    <cfRule type="cellIs" dxfId="12571" priority="539" operator="greaterThan">
      <formula>$E$27</formula>
    </cfRule>
    <cfRule type="cellIs" dxfId="12570" priority="540" operator="greaterThan">
      <formula>$G$27</formula>
    </cfRule>
  </conditionalFormatting>
  <conditionalFormatting sqref="AQ28">
    <cfRule type="cellIs" dxfId="12569" priority="537" operator="greaterThan">
      <formula>$E$28</formula>
    </cfRule>
    <cfRule type="cellIs" dxfId="12568" priority="538" operator="greaterThan">
      <formula>$G$28</formula>
    </cfRule>
  </conditionalFormatting>
  <conditionalFormatting sqref="AQ30">
    <cfRule type="cellIs" dxfId="12567" priority="535" operator="greaterThan">
      <formula>$E$30</formula>
    </cfRule>
    <cfRule type="cellIs" dxfId="12566" priority="536" operator="greaterThan">
      <formula>$G$30</formula>
    </cfRule>
  </conditionalFormatting>
  <conditionalFormatting sqref="AQ31">
    <cfRule type="cellIs" dxfId="12565" priority="534" operator="greaterThan">
      <formula>$E$31</formula>
    </cfRule>
  </conditionalFormatting>
  <conditionalFormatting sqref="AQ32">
    <cfRule type="cellIs" dxfId="12564" priority="532" operator="greaterThan">
      <formula>$E$32</formula>
    </cfRule>
    <cfRule type="cellIs" dxfId="12563" priority="533" operator="greaterThan">
      <formula>$G$32</formula>
    </cfRule>
  </conditionalFormatting>
  <conditionalFormatting sqref="AQ33">
    <cfRule type="cellIs" dxfId="12562" priority="530" operator="greaterThan">
      <formula>$E$33</formula>
    </cfRule>
    <cfRule type="cellIs" dxfId="12561" priority="531" operator="greaterThan">
      <formula>$G$33</formula>
    </cfRule>
  </conditionalFormatting>
  <conditionalFormatting sqref="AQ34">
    <cfRule type="cellIs" dxfId="12560" priority="527" operator="greaterThan">
      <formula>$E$34</formula>
    </cfRule>
    <cfRule type="cellIs" dxfId="12559" priority="528" operator="greaterThan">
      <formula>$G$34</formula>
    </cfRule>
    <cfRule type="cellIs" dxfId="12558" priority="529" operator="greaterThan">
      <formula>$F$34</formula>
    </cfRule>
  </conditionalFormatting>
  <conditionalFormatting sqref="AQ35">
    <cfRule type="cellIs" dxfId="12557" priority="525" operator="greaterThan">
      <formula>$E$35</formula>
    </cfRule>
    <cfRule type="cellIs" dxfId="12556" priority="526" operator="greaterThan">
      <formula>$G$35</formula>
    </cfRule>
  </conditionalFormatting>
  <conditionalFormatting sqref="AQ36">
    <cfRule type="cellIs" dxfId="12555" priority="523" operator="greaterThan">
      <formula>$E$36</formula>
    </cfRule>
    <cfRule type="cellIs" dxfId="12554" priority="524" operator="greaterThan">
      <formula>$G$36</formula>
    </cfRule>
  </conditionalFormatting>
  <conditionalFormatting sqref="AQ37">
    <cfRule type="cellIs" dxfId="12553" priority="522" operator="greaterThan">
      <formula>$E$37</formula>
    </cfRule>
  </conditionalFormatting>
  <conditionalFormatting sqref="AQ38">
    <cfRule type="cellIs" dxfId="12552" priority="520" operator="greaterThan">
      <formula>$E$38</formula>
    </cfRule>
    <cfRule type="cellIs" dxfId="12551" priority="521" operator="greaterThan">
      <formula>$G$38</formula>
    </cfRule>
  </conditionalFormatting>
  <conditionalFormatting sqref="AQ39">
    <cfRule type="cellIs" dxfId="12550" priority="518" operator="greaterThan">
      <formula>$E$39</formula>
    </cfRule>
    <cfRule type="cellIs" dxfId="12549" priority="519" operator="greaterThan">
      <formula>$G$39</formula>
    </cfRule>
  </conditionalFormatting>
  <conditionalFormatting sqref="AQ40">
    <cfRule type="cellIs" dxfId="12548" priority="516" operator="greaterThan">
      <formula>$E$40</formula>
    </cfRule>
    <cfRule type="cellIs" dxfId="12547" priority="517" operator="greaterThan">
      <formula>$G$40</formula>
    </cfRule>
  </conditionalFormatting>
  <conditionalFormatting sqref="AQ41">
    <cfRule type="cellIs" dxfId="12546" priority="514" operator="greaterThan">
      <formula>$E$41</formula>
    </cfRule>
    <cfRule type="cellIs" dxfId="12545" priority="515" operator="greaterThan">
      <formula>$G$41</formula>
    </cfRule>
  </conditionalFormatting>
  <conditionalFormatting sqref="AQ37">
    <cfRule type="cellIs" dxfId="12544" priority="513" operator="greaterThan">
      <formula>$G$37</formula>
    </cfRule>
  </conditionalFormatting>
  <conditionalFormatting sqref="AQ72">
    <cfRule type="cellIs" dxfId="12543" priority="512" operator="greaterThan">
      <formula>$F$72</formula>
    </cfRule>
  </conditionalFormatting>
  <conditionalFormatting sqref="AQ55">
    <cfRule type="cellIs" dxfId="12542" priority="511" operator="greaterThan">
      <formula>$G$55</formula>
    </cfRule>
  </conditionalFormatting>
  <conditionalFormatting sqref="AQ60">
    <cfRule type="cellIs" dxfId="12541" priority="510" operator="greaterThan">
      <formula>$G$60</formula>
    </cfRule>
  </conditionalFormatting>
  <conditionalFormatting sqref="AQ63">
    <cfRule type="cellIs" dxfId="12540" priority="509" operator="greaterThan">
      <formula>$G$63</formula>
    </cfRule>
  </conditionalFormatting>
  <conditionalFormatting sqref="AQ66">
    <cfRule type="cellIs" dxfId="12539" priority="507" operator="greaterThan">
      <formula>$G$66</formula>
    </cfRule>
    <cfRule type="cellIs" dxfId="12538" priority="508" operator="greaterThan">
      <formula>$F$66</formula>
    </cfRule>
  </conditionalFormatting>
  <conditionalFormatting sqref="AQ53">
    <cfRule type="cellIs" dxfId="12537" priority="506" operator="greaterThan">
      <formula>$F$53</formula>
    </cfRule>
  </conditionalFormatting>
  <conditionalFormatting sqref="AQ52">
    <cfRule type="cellIs" dxfId="12536" priority="504" operator="greaterThan">
      <formula>$F$52</formula>
    </cfRule>
  </conditionalFormatting>
  <conditionalFormatting sqref="AQ61">
    <cfRule type="cellIs" dxfId="12535" priority="501" operator="greaterThan">
      <formula>$F$61</formula>
    </cfRule>
  </conditionalFormatting>
  <conditionalFormatting sqref="AQ62">
    <cfRule type="cellIs" dxfId="12534" priority="499" operator="greaterThan">
      <formula>$G$62</formula>
    </cfRule>
  </conditionalFormatting>
  <conditionalFormatting sqref="AQ54">
    <cfRule type="cellIs" dxfId="12533" priority="502" operator="greaterThan">
      <formula>$G$54</formula>
    </cfRule>
    <cfRule type="cellIs" dxfId="12532" priority="503" operator="greaterThan">
      <formula>$F$54</formula>
    </cfRule>
  </conditionalFormatting>
  <conditionalFormatting sqref="AQ61">
    <cfRule type="cellIs" dxfId="12531" priority="500" operator="greaterThan">
      <formula>$G$61</formula>
    </cfRule>
  </conditionalFormatting>
  <conditionalFormatting sqref="AQ67">
    <cfRule type="cellIs" dxfId="12530" priority="498" operator="greaterThan">
      <formula>$F$67</formula>
    </cfRule>
  </conditionalFormatting>
  <conditionalFormatting sqref="AQ68">
    <cfRule type="cellIs" dxfId="12529" priority="497" operator="greaterThan">
      <formula>$G$68</formula>
    </cfRule>
  </conditionalFormatting>
  <conditionalFormatting sqref="AQ70">
    <cfRule type="cellIs" dxfId="12528" priority="496" operator="greaterThan">
      <formula>$G$70</formula>
    </cfRule>
  </conditionalFormatting>
  <conditionalFormatting sqref="AQ73">
    <cfRule type="cellIs" dxfId="12527" priority="495" operator="greaterThan">
      <formula>$G$73</formula>
    </cfRule>
  </conditionalFormatting>
  <conditionalFormatting sqref="AQ75">
    <cfRule type="cellIs" dxfId="12526" priority="494" operator="greaterThan">
      <formula>$F$75</formula>
    </cfRule>
  </conditionalFormatting>
  <conditionalFormatting sqref="AQ76">
    <cfRule type="cellIs" dxfId="12525" priority="493" operator="greaterThan">
      <formula>$F$76</formula>
    </cfRule>
  </conditionalFormatting>
  <conditionalFormatting sqref="AQ78">
    <cfRule type="cellIs" dxfId="12524" priority="492" operator="greaterThan">
      <formula>$G$78</formula>
    </cfRule>
  </conditionalFormatting>
  <conditionalFormatting sqref="AQ80">
    <cfRule type="cellIs" dxfId="12523" priority="491" operator="greaterThan">
      <formula>$F$80</formula>
    </cfRule>
  </conditionalFormatting>
  <conditionalFormatting sqref="AQ82">
    <cfRule type="cellIs" dxfId="12522" priority="490" operator="greaterThan">
      <formula>$F$82</formula>
    </cfRule>
  </conditionalFormatting>
  <conditionalFormatting sqref="AQ81">
    <cfRule type="cellIs" dxfId="12521" priority="488" operator="greaterThan">
      <formula>$G$81</formula>
    </cfRule>
    <cfRule type="cellIs" dxfId="12520" priority="489" operator="greaterThan">
      <formula>$F$81</formula>
    </cfRule>
  </conditionalFormatting>
  <conditionalFormatting sqref="AQ84">
    <cfRule type="cellIs" dxfId="12519" priority="487" operator="greaterThan">
      <formula>$G$84</formula>
    </cfRule>
  </conditionalFormatting>
  <conditionalFormatting sqref="AQ86">
    <cfRule type="cellIs" dxfId="12518" priority="485" operator="greaterThan">
      <formula>$G$86</formula>
    </cfRule>
    <cfRule type="cellIs" dxfId="12517" priority="486" operator="greaterThan">
      <formula>$F$86</formula>
    </cfRule>
  </conditionalFormatting>
  <conditionalFormatting sqref="AQ89">
    <cfRule type="cellIs" dxfId="12516" priority="483" operator="greaterThan">
      <formula>$G$89</formula>
    </cfRule>
    <cfRule type="cellIs" dxfId="12515" priority="484" operator="greaterThan">
      <formula>$F$89</formula>
    </cfRule>
  </conditionalFormatting>
  <conditionalFormatting sqref="AQ53">
    <cfRule type="cellIs" dxfId="12514" priority="505" operator="greaterThan">
      <formula>$G$53</formula>
    </cfRule>
  </conditionalFormatting>
  <conditionalFormatting sqref="AB48">
    <cfRule type="cellIs" dxfId="12513" priority="454" operator="greaterThan">
      <formula>$F$48</formula>
    </cfRule>
  </conditionalFormatting>
  <conditionalFormatting sqref="AB72">
    <cfRule type="cellIs" dxfId="12512" priority="482" operator="greaterThan">
      <formula>$F$72</formula>
    </cfRule>
  </conditionalFormatting>
  <conditionalFormatting sqref="AB55">
    <cfRule type="cellIs" dxfId="12511" priority="481" operator="greaterThan">
      <formula>$G$55</formula>
    </cfRule>
  </conditionalFormatting>
  <conditionalFormatting sqref="AB60">
    <cfRule type="cellIs" dxfId="12510" priority="480" operator="greaterThan">
      <formula>$G$60</formula>
    </cfRule>
  </conditionalFormatting>
  <conditionalFormatting sqref="AB63">
    <cfRule type="cellIs" dxfId="12509" priority="479" operator="greaterThan">
      <formula>$G$63</formula>
    </cfRule>
  </conditionalFormatting>
  <conditionalFormatting sqref="AB66">
    <cfRule type="cellIs" dxfId="12508" priority="477" operator="greaterThan">
      <formula>$G$66</formula>
    </cfRule>
    <cfRule type="cellIs" dxfId="12507" priority="478" operator="greaterThan">
      <formula>$F$66</formula>
    </cfRule>
  </conditionalFormatting>
  <conditionalFormatting sqref="AB53">
    <cfRule type="cellIs" dxfId="12506" priority="476" operator="greaterThan">
      <formula>$F$53</formula>
    </cfRule>
  </conditionalFormatting>
  <conditionalFormatting sqref="AB52">
    <cfRule type="cellIs" dxfId="12505" priority="474" operator="greaterThan">
      <formula>$F$52</formula>
    </cfRule>
  </conditionalFormatting>
  <conditionalFormatting sqref="AB61">
    <cfRule type="cellIs" dxfId="12504" priority="471" operator="greaterThan">
      <formula>$F$61</formula>
    </cfRule>
  </conditionalFormatting>
  <conditionalFormatting sqref="AB62">
    <cfRule type="cellIs" dxfId="12503" priority="469" operator="greaterThan">
      <formula>$G$62</formula>
    </cfRule>
  </conditionalFormatting>
  <conditionalFormatting sqref="AB54">
    <cfRule type="cellIs" dxfId="12502" priority="472" operator="greaterThan">
      <formula>$G$54</formula>
    </cfRule>
    <cfRule type="cellIs" dxfId="12501" priority="473" operator="greaterThan">
      <formula>$F$54</formula>
    </cfRule>
  </conditionalFormatting>
  <conditionalFormatting sqref="AB61">
    <cfRule type="cellIs" dxfId="12500" priority="470" operator="greaterThan">
      <formula>$G$61</formula>
    </cfRule>
  </conditionalFormatting>
  <conditionalFormatting sqref="AB67">
    <cfRule type="cellIs" dxfId="12499" priority="468" operator="greaterThan">
      <formula>$F$67</formula>
    </cfRule>
  </conditionalFormatting>
  <conditionalFormatting sqref="AB68">
    <cfRule type="cellIs" dxfId="12498" priority="467" operator="greaterThan">
      <formula>$G$68</formula>
    </cfRule>
  </conditionalFormatting>
  <conditionalFormatting sqref="AB70">
    <cfRule type="cellIs" dxfId="12497" priority="466" operator="greaterThan">
      <formula>$G$70</formula>
    </cfRule>
  </conditionalFormatting>
  <conditionalFormatting sqref="AB73">
    <cfRule type="cellIs" dxfId="12496" priority="465" operator="greaterThan">
      <formula>$G$73</formula>
    </cfRule>
  </conditionalFormatting>
  <conditionalFormatting sqref="AB75">
    <cfRule type="cellIs" dxfId="12495" priority="464" operator="greaterThan">
      <formula>$F$75</formula>
    </cfRule>
  </conditionalFormatting>
  <conditionalFormatting sqref="AB76">
    <cfRule type="cellIs" dxfId="12494" priority="463" operator="greaterThan">
      <formula>$F$76</formula>
    </cfRule>
  </conditionalFormatting>
  <conditionalFormatting sqref="AB78">
    <cfRule type="cellIs" dxfId="12493" priority="462" operator="greaterThan">
      <formula>$G$78</formula>
    </cfRule>
  </conditionalFormatting>
  <conditionalFormatting sqref="AB80">
    <cfRule type="cellIs" dxfId="12492" priority="461" operator="greaterThan">
      <formula>$F$80</formula>
    </cfRule>
  </conditionalFormatting>
  <conditionalFormatting sqref="AB82">
    <cfRule type="cellIs" dxfId="12491" priority="460" operator="greaterThan">
      <formula>$F$82</formula>
    </cfRule>
  </conditionalFormatting>
  <conditionalFormatting sqref="AB81">
    <cfRule type="cellIs" dxfId="12490" priority="458" operator="greaterThan">
      <formula>$G$81</formula>
    </cfRule>
    <cfRule type="cellIs" dxfId="12489" priority="459" operator="greaterThan">
      <formula>$F$81</formula>
    </cfRule>
  </conditionalFormatting>
  <conditionalFormatting sqref="AB84">
    <cfRule type="cellIs" dxfId="12488" priority="457" operator="greaterThan">
      <formula>$G$84</formula>
    </cfRule>
  </conditionalFormatting>
  <conditionalFormatting sqref="AB86">
    <cfRule type="cellIs" dxfId="12487" priority="455" operator="greaterThan">
      <formula>$G$86</formula>
    </cfRule>
    <cfRule type="cellIs" dxfId="12486" priority="456" operator="greaterThan">
      <formula>$F$86</formula>
    </cfRule>
  </conditionalFormatting>
  <conditionalFormatting sqref="AB53">
    <cfRule type="cellIs" dxfId="12485" priority="475" operator="greaterThan">
      <formula>$G$53</formula>
    </cfRule>
  </conditionalFormatting>
  <conditionalFormatting sqref="AL48">
    <cfRule type="cellIs" dxfId="12484" priority="423" operator="greaterThan">
      <formula>$F$48</formula>
    </cfRule>
  </conditionalFormatting>
  <conditionalFormatting sqref="AL72">
    <cfRule type="cellIs" dxfId="12483" priority="453" operator="greaterThan">
      <formula>$F$72</formula>
    </cfRule>
  </conditionalFormatting>
  <conditionalFormatting sqref="AL55">
    <cfRule type="cellIs" dxfId="12482" priority="452" operator="greaterThan">
      <formula>$G$55</formula>
    </cfRule>
  </conditionalFormatting>
  <conditionalFormatting sqref="AL60">
    <cfRule type="cellIs" dxfId="12481" priority="451" operator="greaterThan">
      <formula>$G$60</formula>
    </cfRule>
  </conditionalFormatting>
  <conditionalFormatting sqref="AL63">
    <cfRule type="cellIs" dxfId="12480" priority="450" operator="greaterThan">
      <formula>$G$63</formula>
    </cfRule>
  </conditionalFormatting>
  <conditionalFormatting sqref="AL66">
    <cfRule type="cellIs" dxfId="12479" priority="448" operator="greaterThan">
      <formula>$G$66</formula>
    </cfRule>
    <cfRule type="cellIs" dxfId="12478" priority="449" operator="greaterThan">
      <formula>$F$66</formula>
    </cfRule>
  </conditionalFormatting>
  <conditionalFormatting sqref="AL53">
    <cfRule type="cellIs" dxfId="12477" priority="447" operator="greaterThan">
      <formula>$F$53</formula>
    </cfRule>
  </conditionalFormatting>
  <conditionalFormatting sqref="AL52">
    <cfRule type="cellIs" dxfId="12476" priority="445" operator="greaterThan">
      <formula>$F$52</formula>
    </cfRule>
  </conditionalFormatting>
  <conditionalFormatting sqref="AL61">
    <cfRule type="cellIs" dxfId="12475" priority="442" operator="greaterThan">
      <formula>$F$61</formula>
    </cfRule>
  </conditionalFormatting>
  <conditionalFormatting sqref="AL62">
    <cfRule type="cellIs" dxfId="12474" priority="440" operator="greaterThan">
      <formula>$G$62</formula>
    </cfRule>
  </conditionalFormatting>
  <conditionalFormatting sqref="AL54">
    <cfRule type="cellIs" dxfId="12473" priority="443" operator="greaterThan">
      <formula>$G$54</formula>
    </cfRule>
    <cfRule type="cellIs" dxfId="12472" priority="444" operator="greaterThan">
      <formula>$F$54</formula>
    </cfRule>
  </conditionalFormatting>
  <conditionalFormatting sqref="AL61">
    <cfRule type="cellIs" dxfId="12471" priority="441" operator="greaterThan">
      <formula>$G$61</formula>
    </cfRule>
  </conditionalFormatting>
  <conditionalFormatting sqref="AL67">
    <cfRule type="cellIs" dxfId="12470" priority="439" operator="greaterThan">
      <formula>$F$67</formula>
    </cfRule>
  </conditionalFormatting>
  <conditionalFormatting sqref="AL68">
    <cfRule type="cellIs" dxfId="12469" priority="438" operator="greaterThan">
      <formula>$G$68</formula>
    </cfRule>
  </conditionalFormatting>
  <conditionalFormatting sqref="AL70">
    <cfRule type="cellIs" dxfId="12468" priority="437" operator="greaterThan">
      <formula>$G$70</formula>
    </cfRule>
  </conditionalFormatting>
  <conditionalFormatting sqref="AL73">
    <cfRule type="cellIs" dxfId="12467" priority="436" operator="greaterThan">
      <formula>$G$73</formula>
    </cfRule>
  </conditionalFormatting>
  <conditionalFormatting sqref="AL75">
    <cfRule type="cellIs" dxfId="12466" priority="435" operator="greaterThan">
      <formula>$F$75</formula>
    </cfRule>
  </conditionalFormatting>
  <conditionalFormatting sqref="AL76">
    <cfRule type="cellIs" dxfId="12465" priority="434" operator="greaterThan">
      <formula>$F$76</formula>
    </cfRule>
  </conditionalFormatting>
  <conditionalFormatting sqref="AL78">
    <cfRule type="cellIs" dxfId="12464" priority="433" operator="greaterThan">
      <formula>$G$78</formula>
    </cfRule>
  </conditionalFormatting>
  <conditionalFormatting sqref="AL80">
    <cfRule type="cellIs" dxfId="12463" priority="432" operator="greaterThan">
      <formula>$F$80</formula>
    </cfRule>
  </conditionalFormatting>
  <conditionalFormatting sqref="AL82">
    <cfRule type="cellIs" dxfId="12462" priority="431" operator="greaterThan">
      <formula>$F$82</formula>
    </cfRule>
  </conditionalFormatting>
  <conditionalFormatting sqref="AL81">
    <cfRule type="cellIs" dxfId="12461" priority="429" operator="greaterThan">
      <formula>$G$81</formula>
    </cfRule>
    <cfRule type="cellIs" dxfId="12460" priority="430" operator="greaterThan">
      <formula>$F$81</formula>
    </cfRule>
  </conditionalFormatting>
  <conditionalFormatting sqref="AL84">
    <cfRule type="cellIs" dxfId="12459" priority="428" operator="greaterThan">
      <formula>$G$84</formula>
    </cfRule>
  </conditionalFormatting>
  <conditionalFormatting sqref="AL86">
    <cfRule type="cellIs" dxfId="12458" priority="426" operator="greaterThan">
      <formula>$G$86</formula>
    </cfRule>
    <cfRule type="cellIs" dxfId="12457" priority="427" operator="greaterThan">
      <formula>$F$86</formula>
    </cfRule>
  </conditionalFormatting>
  <conditionalFormatting sqref="AL89">
    <cfRule type="cellIs" dxfId="12456" priority="424" operator="greaterThan">
      <formula>$G$89</formula>
    </cfRule>
    <cfRule type="cellIs" dxfId="12455" priority="425" operator="greaterThan">
      <formula>$F$89</formula>
    </cfRule>
  </conditionalFormatting>
  <conditionalFormatting sqref="AL53">
    <cfRule type="cellIs" dxfId="12454" priority="446" operator="greaterThan">
      <formula>$G$53</formula>
    </cfRule>
  </conditionalFormatting>
  <conditionalFormatting sqref="AG48">
    <cfRule type="cellIs" dxfId="12453" priority="392" operator="greaterThan">
      <formula>$F$48</formula>
    </cfRule>
  </conditionalFormatting>
  <conditionalFormatting sqref="AG72">
    <cfRule type="cellIs" dxfId="12452" priority="422" operator="greaterThan">
      <formula>$F$72</formula>
    </cfRule>
  </conditionalFormatting>
  <conditionalFormatting sqref="AG55">
    <cfRule type="cellIs" dxfId="12451" priority="421" operator="greaterThan">
      <formula>$G$55</formula>
    </cfRule>
  </conditionalFormatting>
  <conditionalFormatting sqref="AG60">
    <cfRule type="cellIs" dxfId="12450" priority="420" operator="greaterThan">
      <formula>$G$60</formula>
    </cfRule>
  </conditionalFormatting>
  <conditionalFormatting sqref="AG63">
    <cfRule type="cellIs" dxfId="12449" priority="419" operator="greaterThan">
      <formula>$G$63</formula>
    </cfRule>
  </conditionalFormatting>
  <conditionalFormatting sqref="AG66">
    <cfRule type="cellIs" dxfId="12448" priority="417" operator="greaterThan">
      <formula>$G$66</formula>
    </cfRule>
    <cfRule type="cellIs" dxfId="12447" priority="418" operator="greaterThan">
      <formula>$F$66</formula>
    </cfRule>
  </conditionalFormatting>
  <conditionalFormatting sqref="AG53">
    <cfRule type="cellIs" dxfId="12446" priority="416" operator="greaterThan">
      <formula>$F$53</formula>
    </cfRule>
  </conditionalFormatting>
  <conditionalFormatting sqref="AG52">
    <cfRule type="cellIs" dxfId="12445" priority="414" operator="greaterThan">
      <formula>$F$52</formula>
    </cfRule>
  </conditionalFormatting>
  <conditionalFormatting sqref="AG61">
    <cfRule type="cellIs" dxfId="12444" priority="411" operator="greaterThan">
      <formula>$F$61</formula>
    </cfRule>
  </conditionalFormatting>
  <conditionalFormatting sqref="AG62">
    <cfRule type="cellIs" dxfId="12443" priority="409" operator="greaterThan">
      <formula>$G$62</formula>
    </cfRule>
  </conditionalFormatting>
  <conditionalFormatting sqref="AG54">
    <cfRule type="cellIs" dxfId="12442" priority="412" operator="greaterThan">
      <formula>$G$54</formula>
    </cfRule>
    <cfRule type="cellIs" dxfId="12441" priority="413" operator="greaterThan">
      <formula>$F$54</formula>
    </cfRule>
  </conditionalFormatting>
  <conditionalFormatting sqref="AG61">
    <cfRule type="cellIs" dxfId="12440" priority="410" operator="greaterThan">
      <formula>$G$61</formula>
    </cfRule>
  </conditionalFormatting>
  <conditionalFormatting sqref="AG67">
    <cfRule type="cellIs" dxfId="12439" priority="408" operator="greaterThan">
      <formula>$F$67</formula>
    </cfRule>
  </conditionalFormatting>
  <conditionalFormatting sqref="AG68">
    <cfRule type="cellIs" dxfId="12438" priority="407" operator="greaterThan">
      <formula>$G$68</formula>
    </cfRule>
  </conditionalFormatting>
  <conditionalFormatting sqref="AG70">
    <cfRule type="cellIs" dxfId="12437" priority="406" operator="greaterThan">
      <formula>$G$70</formula>
    </cfRule>
  </conditionalFormatting>
  <conditionalFormatting sqref="AG73">
    <cfRule type="cellIs" dxfId="12436" priority="405" operator="greaterThan">
      <formula>$G$73</formula>
    </cfRule>
  </conditionalFormatting>
  <conditionalFormatting sqref="AG75">
    <cfRule type="cellIs" dxfId="12435" priority="404" operator="greaterThan">
      <formula>$F$75</formula>
    </cfRule>
  </conditionalFormatting>
  <conditionalFormatting sqref="AG76">
    <cfRule type="cellIs" dxfId="12434" priority="403" operator="greaterThan">
      <formula>$F$76</formula>
    </cfRule>
  </conditionalFormatting>
  <conditionalFormatting sqref="AG78">
    <cfRule type="cellIs" dxfId="12433" priority="402" operator="greaterThan">
      <formula>$G$78</formula>
    </cfRule>
  </conditionalFormatting>
  <conditionalFormatting sqref="AG80">
    <cfRule type="cellIs" dxfId="12432" priority="401" operator="greaterThan">
      <formula>$F$80</formula>
    </cfRule>
  </conditionalFormatting>
  <conditionalFormatting sqref="AG82">
    <cfRule type="cellIs" dxfId="12431" priority="400" operator="greaterThan">
      <formula>$F$82</formula>
    </cfRule>
  </conditionalFormatting>
  <conditionalFormatting sqref="AG81">
    <cfRule type="cellIs" dxfId="12430" priority="398" operator="greaterThan">
      <formula>$G$81</formula>
    </cfRule>
    <cfRule type="cellIs" dxfId="12429" priority="399" operator="greaterThan">
      <formula>$F$81</formula>
    </cfRule>
  </conditionalFormatting>
  <conditionalFormatting sqref="AG84">
    <cfRule type="cellIs" dxfId="12428" priority="397" operator="greaterThan">
      <formula>$G$84</formula>
    </cfRule>
  </conditionalFormatting>
  <conditionalFormatting sqref="AG86">
    <cfRule type="cellIs" dxfId="12427" priority="395" operator="greaterThan">
      <formula>$G$86</formula>
    </cfRule>
    <cfRule type="cellIs" dxfId="12426" priority="396" operator="greaterThan">
      <formula>$F$86</formula>
    </cfRule>
  </conditionalFormatting>
  <conditionalFormatting sqref="AG89">
    <cfRule type="cellIs" dxfId="12425" priority="393" operator="greaterThan">
      <formula>$G$89</formula>
    </cfRule>
    <cfRule type="cellIs" dxfId="12424" priority="394" operator="greaterThan">
      <formula>$F$89</formula>
    </cfRule>
  </conditionalFormatting>
  <conditionalFormatting sqref="AG53">
    <cfRule type="cellIs" dxfId="12423" priority="415" operator="greaterThan">
      <formula>$G$53</formula>
    </cfRule>
  </conditionalFormatting>
  <conditionalFormatting sqref="M48">
    <cfRule type="cellIs" dxfId="12422" priority="361" operator="greaterThan">
      <formula>$F$48</formula>
    </cfRule>
  </conditionalFormatting>
  <conditionalFormatting sqref="M72">
    <cfRule type="cellIs" dxfId="12421" priority="391" operator="greaterThan">
      <formula>$F$72</formula>
    </cfRule>
  </conditionalFormatting>
  <conditionalFormatting sqref="M55">
    <cfRule type="cellIs" dxfId="12420" priority="390" operator="greaterThan">
      <formula>$G$55</formula>
    </cfRule>
  </conditionalFormatting>
  <conditionalFormatting sqref="M60">
    <cfRule type="cellIs" dxfId="12419" priority="389" operator="greaterThan">
      <formula>$G$60</formula>
    </cfRule>
  </conditionalFormatting>
  <conditionalFormatting sqref="M63">
    <cfRule type="cellIs" dxfId="12418" priority="388" operator="greaterThan">
      <formula>$G$63</formula>
    </cfRule>
  </conditionalFormatting>
  <conditionalFormatting sqref="M66">
    <cfRule type="cellIs" dxfId="12417" priority="386" operator="greaterThan">
      <formula>$G$66</formula>
    </cfRule>
    <cfRule type="cellIs" dxfId="12416" priority="387" operator="greaterThan">
      <formula>$F$66</formula>
    </cfRule>
  </conditionalFormatting>
  <conditionalFormatting sqref="M53">
    <cfRule type="cellIs" dxfId="12415" priority="385" operator="greaterThan">
      <formula>$F$53</formula>
    </cfRule>
  </conditionalFormatting>
  <conditionalFormatting sqref="M52">
    <cfRule type="cellIs" dxfId="12414" priority="383" operator="greaterThan">
      <formula>$F$52</formula>
    </cfRule>
  </conditionalFormatting>
  <conditionalFormatting sqref="M61">
    <cfRule type="cellIs" dxfId="12413" priority="380" operator="greaterThan">
      <formula>$F$61</formula>
    </cfRule>
  </conditionalFormatting>
  <conditionalFormatting sqref="M62">
    <cfRule type="cellIs" dxfId="12412" priority="378" operator="greaterThan">
      <formula>$G$62</formula>
    </cfRule>
  </conditionalFormatting>
  <conditionalFormatting sqref="M54">
    <cfRule type="cellIs" dxfId="12411" priority="381" operator="greaterThan">
      <formula>$G$54</formula>
    </cfRule>
    <cfRule type="cellIs" dxfId="12410" priority="382" operator="greaterThan">
      <formula>$F$54</formula>
    </cfRule>
  </conditionalFormatting>
  <conditionalFormatting sqref="M61">
    <cfRule type="cellIs" dxfId="12409" priority="379" operator="greaterThan">
      <formula>$G$61</formula>
    </cfRule>
  </conditionalFormatting>
  <conditionalFormatting sqref="M67">
    <cfRule type="cellIs" dxfId="12408" priority="377" operator="greaterThan">
      <formula>$F$67</formula>
    </cfRule>
  </conditionalFormatting>
  <conditionalFormatting sqref="M68">
    <cfRule type="cellIs" dxfId="12407" priority="376" operator="greaterThan">
      <formula>$G$68</formula>
    </cfRule>
  </conditionalFormatting>
  <conditionalFormatting sqref="M70">
    <cfRule type="cellIs" dxfId="12406" priority="375" operator="greaterThan">
      <formula>$G$70</formula>
    </cfRule>
  </conditionalFormatting>
  <conditionalFormatting sqref="M73">
    <cfRule type="cellIs" dxfId="12405" priority="374" operator="greaterThan">
      <formula>$G$73</formula>
    </cfRule>
  </conditionalFormatting>
  <conditionalFormatting sqref="M75">
    <cfRule type="cellIs" dxfId="12404" priority="373" operator="greaterThan">
      <formula>$F$75</formula>
    </cfRule>
  </conditionalFormatting>
  <conditionalFormatting sqref="M76">
    <cfRule type="cellIs" dxfId="12403" priority="372" operator="greaterThan">
      <formula>$F$76</formula>
    </cfRule>
  </conditionalFormatting>
  <conditionalFormatting sqref="M78">
    <cfRule type="cellIs" dxfId="12402" priority="371" operator="greaterThan">
      <formula>$G$78</formula>
    </cfRule>
  </conditionalFormatting>
  <conditionalFormatting sqref="M80">
    <cfRule type="cellIs" dxfId="12401" priority="370" operator="greaterThan">
      <formula>$F$80</formula>
    </cfRule>
  </conditionalFormatting>
  <conditionalFormatting sqref="M82">
    <cfRule type="cellIs" dxfId="12400" priority="369" operator="greaterThan">
      <formula>$F$82</formula>
    </cfRule>
  </conditionalFormatting>
  <conditionalFormatting sqref="M81">
    <cfRule type="cellIs" dxfId="12399" priority="367" operator="greaterThan">
      <formula>$G$81</formula>
    </cfRule>
    <cfRule type="cellIs" dxfId="12398" priority="368" operator="greaterThan">
      <formula>$F$81</formula>
    </cfRule>
  </conditionalFormatting>
  <conditionalFormatting sqref="M84">
    <cfRule type="cellIs" dxfId="12397" priority="366" operator="greaterThan">
      <formula>$G$84</formula>
    </cfRule>
  </conditionalFormatting>
  <conditionalFormatting sqref="M86">
    <cfRule type="cellIs" dxfId="12396" priority="364" operator="greaterThan">
      <formula>$G$86</formula>
    </cfRule>
    <cfRule type="cellIs" dxfId="12395" priority="365" operator="greaterThan">
      <formula>$F$86</formula>
    </cfRule>
  </conditionalFormatting>
  <conditionalFormatting sqref="M89">
    <cfRule type="cellIs" dxfId="12394" priority="362" operator="greaterThan">
      <formula>$G$89</formula>
    </cfRule>
    <cfRule type="cellIs" dxfId="12393" priority="363" operator="greaterThan">
      <formula>$F$89</formula>
    </cfRule>
  </conditionalFormatting>
  <conditionalFormatting sqref="M53">
    <cfRule type="cellIs" dxfId="12392" priority="384" operator="greaterThan">
      <formula>$G$53</formula>
    </cfRule>
  </conditionalFormatting>
  <conditionalFormatting sqref="H48">
    <cfRule type="cellIs" dxfId="12391" priority="330" operator="greaterThan">
      <formula>$F$48</formula>
    </cfRule>
  </conditionalFormatting>
  <conditionalFormatting sqref="H72">
    <cfRule type="cellIs" dxfId="12390" priority="360" operator="greaterThan">
      <formula>$F$72</formula>
    </cfRule>
  </conditionalFormatting>
  <conditionalFormatting sqref="H55">
    <cfRule type="cellIs" dxfId="12389" priority="359" operator="greaterThan">
      <formula>$G$55</formula>
    </cfRule>
  </conditionalFormatting>
  <conditionalFormatting sqref="H60">
    <cfRule type="cellIs" dxfId="12388" priority="358" operator="greaterThan">
      <formula>$G$60</formula>
    </cfRule>
  </conditionalFormatting>
  <conditionalFormatting sqref="H63">
    <cfRule type="cellIs" dxfId="12387" priority="357" operator="greaterThan">
      <formula>$G$63</formula>
    </cfRule>
  </conditionalFormatting>
  <conditionalFormatting sqref="H66">
    <cfRule type="cellIs" dxfId="12386" priority="355" operator="greaterThan">
      <formula>$G$66</formula>
    </cfRule>
    <cfRule type="cellIs" dxfId="12385" priority="356" operator="greaterThan">
      <formula>$F$66</formula>
    </cfRule>
  </conditionalFormatting>
  <conditionalFormatting sqref="H53">
    <cfRule type="cellIs" dxfId="12384" priority="354" operator="greaterThan">
      <formula>$F$53</formula>
    </cfRule>
  </conditionalFormatting>
  <conditionalFormatting sqref="H52">
    <cfRule type="cellIs" dxfId="12383" priority="352" operator="greaterThan">
      <formula>$F$52</formula>
    </cfRule>
  </conditionalFormatting>
  <conditionalFormatting sqref="H61">
    <cfRule type="cellIs" dxfId="12382" priority="349" operator="greaterThan">
      <formula>$F$61</formula>
    </cfRule>
  </conditionalFormatting>
  <conditionalFormatting sqref="H62">
    <cfRule type="cellIs" dxfId="12381" priority="347" operator="greaterThan">
      <formula>$G$62</formula>
    </cfRule>
  </conditionalFormatting>
  <conditionalFormatting sqref="H54">
    <cfRule type="cellIs" dxfId="12380" priority="350" operator="greaterThan">
      <formula>$G$54</formula>
    </cfRule>
    <cfRule type="cellIs" dxfId="12379" priority="351" operator="greaterThan">
      <formula>$F$54</formula>
    </cfRule>
  </conditionalFormatting>
  <conditionalFormatting sqref="H61">
    <cfRule type="cellIs" dxfId="12378" priority="348" operator="greaterThan">
      <formula>$G$61</formula>
    </cfRule>
  </conditionalFormatting>
  <conditionalFormatting sqref="H67">
    <cfRule type="cellIs" dxfId="12377" priority="346" operator="greaterThan">
      <formula>$F$67</formula>
    </cfRule>
  </conditionalFormatting>
  <conditionalFormatting sqref="H68">
    <cfRule type="cellIs" dxfId="12376" priority="345" operator="greaterThan">
      <formula>$G$68</formula>
    </cfRule>
  </conditionalFormatting>
  <conditionalFormatting sqref="H70">
    <cfRule type="cellIs" dxfId="12375" priority="344" operator="greaterThan">
      <formula>$G$70</formula>
    </cfRule>
  </conditionalFormatting>
  <conditionalFormatting sqref="H73">
    <cfRule type="cellIs" dxfId="12374" priority="343" operator="greaterThan">
      <formula>$G$73</formula>
    </cfRule>
  </conditionalFormatting>
  <conditionalFormatting sqref="H75">
    <cfRule type="cellIs" dxfId="12373" priority="342" operator="greaterThan">
      <formula>$F$75</formula>
    </cfRule>
  </conditionalFormatting>
  <conditionalFormatting sqref="H76">
    <cfRule type="cellIs" dxfId="12372" priority="341" operator="greaterThan">
      <formula>$F$76</formula>
    </cfRule>
  </conditionalFormatting>
  <conditionalFormatting sqref="H78">
    <cfRule type="cellIs" dxfId="12371" priority="340" operator="greaterThan">
      <formula>$G$78</formula>
    </cfRule>
  </conditionalFormatting>
  <conditionalFormatting sqref="H80">
    <cfRule type="cellIs" dxfId="12370" priority="339" operator="greaterThan">
      <formula>$F$80</formula>
    </cfRule>
  </conditionalFormatting>
  <conditionalFormatting sqref="H82">
    <cfRule type="cellIs" dxfId="12369" priority="338" operator="greaterThan">
      <formula>$F$82</formula>
    </cfRule>
  </conditionalFormatting>
  <conditionalFormatting sqref="H81">
    <cfRule type="cellIs" dxfId="12368" priority="336" operator="greaterThan">
      <formula>$G$81</formula>
    </cfRule>
    <cfRule type="cellIs" dxfId="12367" priority="337" operator="greaterThan">
      <formula>$F$81</formula>
    </cfRule>
  </conditionalFormatting>
  <conditionalFormatting sqref="H84">
    <cfRule type="cellIs" dxfId="12366" priority="335" operator="greaterThan">
      <formula>$G$84</formula>
    </cfRule>
  </conditionalFormatting>
  <conditionalFormatting sqref="H86">
    <cfRule type="cellIs" dxfId="12365" priority="333" operator="greaterThan">
      <formula>$G$86</formula>
    </cfRule>
    <cfRule type="cellIs" dxfId="12364" priority="334" operator="greaterThan">
      <formula>$F$86</formula>
    </cfRule>
  </conditionalFormatting>
  <conditionalFormatting sqref="H89">
    <cfRule type="cellIs" dxfId="12363" priority="331" operator="greaterThan">
      <formula>$G$89</formula>
    </cfRule>
    <cfRule type="cellIs" dxfId="12362" priority="332" operator="greaterThan">
      <formula>$F$89</formula>
    </cfRule>
  </conditionalFormatting>
  <conditionalFormatting sqref="H53">
    <cfRule type="cellIs" dxfId="12361" priority="353" operator="greaterThan">
      <formula>$G$53</formula>
    </cfRule>
  </conditionalFormatting>
  <conditionalFormatting sqref="AQ29">
    <cfRule type="cellIs" dxfId="12360" priority="328" operator="greaterThan">
      <formula>$E$29</formula>
    </cfRule>
  </conditionalFormatting>
  <conditionalFormatting sqref="AQ29">
    <cfRule type="cellIs" dxfId="12359" priority="329" operator="greaterThan">
      <formula>$G$29</formula>
    </cfRule>
  </conditionalFormatting>
  <conditionalFormatting sqref="R43">
    <cfRule type="cellIs" dxfId="12358" priority="267" operator="greaterThan">
      <formula>$G$43</formula>
    </cfRule>
  </conditionalFormatting>
  <conditionalFormatting sqref="R45">
    <cfRule type="cellIs" dxfId="12357" priority="266" operator="greaterThan">
      <formula>$F$45</formula>
    </cfRule>
  </conditionalFormatting>
  <conditionalFormatting sqref="R46">
    <cfRule type="cellIs" dxfId="12356" priority="265" operator="greaterThan">
      <formula>$G$46</formula>
    </cfRule>
  </conditionalFormatting>
  <conditionalFormatting sqref="R48">
    <cfRule type="cellIs" dxfId="12355" priority="234" operator="greaterThan">
      <formula>$F$48</formula>
    </cfRule>
  </conditionalFormatting>
  <conditionalFormatting sqref="R72">
    <cfRule type="cellIs" dxfId="12354" priority="264" operator="greaterThan">
      <formula>$F$72</formula>
    </cfRule>
  </conditionalFormatting>
  <conditionalFormatting sqref="R55">
    <cfRule type="cellIs" dxfId="12353" priority="263" operator="greaterThan">
      <formula>$G$55</formula>
    </cfRule>
  </conditionalFormatting>
  <conditionalFormatting sqref="R60">
    <cfRule type="cellIs" dxfId="12352" priority="262" operator="greaterThan">
      <formula>$G$60</formula>
    </cfRule>
  </conditionalFormatting>
  <conditionalFormatting sqref="R63">
    <cfRule type="cellIs" dxfId="12351" priority="261" operator="greaterThan">
      <formula>$G$63</formula>
    </cfRule>
  </conditionalFormatting>
  <conditionalFormatting sqref="R66">
    <cfRule type="cellIs" dxfId="12350" priority="259" operator="greaterThan">
      <formula>$G$66</formula>
    </cfRule>
    <cfRule type="cellIs" dxfId="12349" priority="260" operator="greaterThan">
      <formula>$F$66</formula>
    </cfRule>
  </conditionalFormatting>
  <conditionalFormatting sqref="R53">
    <cfRule type="cellIs" dxfId="12348" priority="258" operator="greaterThan">
      <formula>$F$53</formula>
    </cfRule>
  </conditionalFormatting>
  <conditionalFormatting sqref="R52">
    <cfRule type="cellIs" dxfId="12347" priority="256" operator="greaterThan">
      <formula>$F$52</formula>
    </cfRule>
  </conditionalFormatting>
  <conditionalFormatting sqref="R61">
    <cfRule type="cellIs" dxfId="12346" priority="253" operator="greaterThan">
      <formula>$F$61</formula>
    </cfRule>
  </conditionalFormatting>
  <conditionalFormatting sqref="R62">
    <cfRule type="cellIs" dxfId="12345" priority="251" operator="greaterThan">
      <formula>$G$62</formula>
    </cfRule>
  </conditionalFormatting>
  <conditionalFormatting sqref="R54">
    <cfRule type="cellIs" dxfId="12344" priority="254" operator="greaterThan">
      <formula>$G$54</formula>
    </cfRule>
    <cfRule type="cellIs" dxfId="12343" priority="255" operator="greaterThan">
      <formula>$F$54</formula>
    </cfRule>
  </conditionalFormatting>
  <conditionalFormatting sqref="R61">
    <cfRule type="cellIs" dxfId="12342" priority="252" operator="greaterThan">
      <formula>$G$61</formula>
    </cfRule>
  </conditionalFormatting>
  <conditionalFormatting sqref="R67">
    <cfRule type="cellIs" dxfId="12341" priority="250" operator="greaterThan">
      <formula>$F$67</formula>
    </cfRule>
  </conditionalFormatting>
  <conditionalFormatting sqref="R68">
    <cfRule type="cellIs" dxfId="12340" priority="249" operator="greaterThan">
      <formula>$G$68</formula>
    </cfRule>
  </conditionalFormatting>
  <conditionalFormatting sqref="R70">
    <cfRule type="cellIs" dxfId="12339" priority="248" operator="greaterThan">
      <formula>$G$70</formula>
    </cfRule>
  </conditionalFormatting>
  <conditionalFormatting sqref="R73">
    <cfRule type="cellIs" dxfId="12338" priority="247" operator="greaterThan">
      <formula>$G$73</formula>
    </cfRule>
  </conditionalFormatting>
  <conditionalFormatting sqref="R75">
    <cfRule type="cellIs" dxfId="12337" priority="246" operator="greaterThan">
      <formula>$F$75</formula>
    </cfRule>
  </conditionalFormatting>
  <conditionalFormatting sqref="R76">
    <cfRule type="cellIs" dxfId="12336" priority="245" operator="greaterThan">
      <formula>$F$76</formula>
    </cfRule>
  </conditionalFormatting>
  <conditionalFormatting sqref="R78">
    <cfRule type="cellIs" dxfId="12335" priority="244" operator="greaterThan">
      <formula>$G$78</formula>
    </cfRule>
  </conditionalFormatting>
  <conditionalFormatting sqref="R80">
    <cfRule type="cellIs" dxfId="12334" priority="243" operator="greaterThan">
      <formula>$F$80</formula>
    </cfRule>
  </conditionalFormatting>
  <conditionalFormatting sqref="R82">
    <cfRule type="cellIs" dxfId="12333" priority="242" operator="greaterThan">
      <formula>$F$82</formula>
    </cfRule>
  </conditionalFormatting>
  <conditionalFormatting sqref="R81">
    <cfRule type="cellIs" dxfId="12332" priority="240" operator="greaterThan">
      <formula>$G$81</formula>
    </cfRule>
    <cfRule type="cellIs" dxfId="12331" priority="241" operator="greaterThan">
      <formula>$F$81</formula>
    </cfRule>
  </conditionalFormatting>
  <conditionalFormatting sqref="R84">
    <cfRule type="cellIs" dxfId="12330" priority="239" operator="greaterThan">
      <formula>$G$84</formula>
    </cfRule>
  </conditionalFormatting>
  <conditionalFormatting sqref="R86">
    <cfRule type="cellIs" dxfId="12329" priority="237" operator="greaterThan">
      <formula>$G$86</formula>
    </cfRule>
    <cfRule type="cellIs" dxfId="12328" priority="238" operator="greaterThan">
      <formula>$F$86</formula>
    </cfRule>
  </conditionalFormatting>
  <conditionalFormatting sqref="R53">
    <cfRule type="cellIs" dxfId="12327" priority="257" operator="greaterThan">
      <formula>$G$53</formula>
    </cfRule>
  </conditionalFormatting>
  <conditionalFormatting sqref="W48">
    <cfRule type="cellIs" dxfId="12326" priority="203" operator="greaterThan">
      <formula>$F$48</formula>
    </cfRule>
  </conditionalFormatting>
  <conditionalFormatting sqref="W72">
    <cfRule type="cellIs" dxfId="12325" priority="233" operator="greaterThan">
      <formula>$F$72</formula>
    </cfRule>
  </conditionalFormatting>
  <conditionalFormatting sqref="W55">
    <cfRule type="cellIs" dxfId="12324" priority="232" operator="greaterThan">
      <formula>$G$55</formula>
    </cfRule>
  </conditionalFormatting>
  <conditionalFormatting sqref="W60">
    <cfRule type="cellIs" dxfId="12323" priority="231" operator="greaterThan">
      <formula>$G$60</formula>
    </cfRule>
  </conditionalFormatting>
  <conditionalFormatting sqref="W63">
    <cfRule type="cellIs" dxfId="12322" priority="230" operator="greaterThan">
      <formula>$G$63</formula>
    </cfRule>
  </conditionalFormatting>
  <conditionalFormatting sqref="W66">
    <cfRule type="cellIs" dxfId="12321" priority="228" operator="greaterThan">
      <formula>$G$66</formula>
    </cfRule>
    <cfRule type="cellIs" dxfId="12320" priority="229" operator="greaterThan">
      <formula>$F$66</formula>
    </cfRule>
  </conditionalFormatting>
  <conditionalFormatting sqref="W53">
    <cfRule type="cellIs" dxfId="12319" priority="227" operator="greaterThan">
      <formula>$F$53</formula>
    </cfRule>
  </conditionalFormatting>
  <conditionalFormatting sqref="W52">
    <cfRule type="cellIs" dxfId="12318" priority="225" operator="greaterThan">
      <formula>$F$52</formula>
    </cfRule>
  </conditionalFormatting>
  <conditionalFormatting sqref="W61">
    <cfRule type="cellIs" dxfId="12317" priority="222" operator="greaterThan">
      <formula>$F$61</formula>
    </cfRule>
  </conditionalFormatting>
  <conditionalFormatting sqref="W62">
    <cfRule type="cellIs" dxfId="12316" priority="220" operator="greaterThan">
      <formula>$G$62</formula>
    </cfRule>
  </conditionalFormatting>
  <conditionalFormatting sqref="W54">
    <cfRule type="cellIs" dxfId="12315" priority="223" operator="greaterThan">
      <formula>$G$54</formula>
    </cfRule>
    <cfRule type="cellIs" dxfId="12314" priority="224" operator="greaterThan">
      <formula>$F$54</formula>
    </cfRule>
  </conditionalFormatting>
  <conditionalFormatting sqref="W61">
    <cfRule type="cellIs" dxfId="12313" priority="221" operator="greaterThan">
      <formula>$G$61</formula>
    </cfRule>
  </conditionalFormatting>
  <conditionalFormatting sqref="W67">
    <cfRule type="cellIs" dxfId="12312" priority="219" operator="greaterThan">
      <formula>$F$67</formula>
    </cfRule>
  </conditionalFormatting>
  <conditionalFormatting sqref="W68">
    <cfRule type="cellIs" dxfId="12311" priority="218" operator="greaterThan">
      <formula>$G$68</formula>
    </cfRule>
  </conditionalFormatting>
  <conditionalFormatting sqref="W70">
    <cfRule type="cellIs" dxfId="12310" priority="217" operator="greaterThan">
      <formula>$G$70</formula>
    </cfRule>
  </conditionalFormatting>
  <conditionalFormatting sqref="W73">
    <cfRule type="cellIs" dxfId="12309" priority="216" operator="greaterThan">
      <formula>$G$73</formula>
    </cfRule>
  </conditionalFormatting>
  <conditionalFormatting sqref="W75">
    <cfRule type="cellIs" dxfId="12308" priority="215" operator="greaterThan">
      <formula>$F$75</formula>
    </cfRule>
  </conditionalFormatting>
  <conditionalFormatting sqref="W76">
    <cfRule type="cellIs" dxfId="12307" priority="214" operator="greaterThan">
      <formula>$F$76</formula>
    </cfRule>
  </conditionalFormatting>
  <conditionalFormatting sqref="W78">
    <cfRule type="cellIs" dxfId="12306" priority="213" operator="greaterThan">
      <formula>$G$78</formula>
    </cfRule>
  </conditionalFormatting>
  <conditionalFormatting sqref="W80">
    <cfRule type="cellIs" dxfId="12305" priority="212" operator="greaterThan">
      <formula>$F$80</formula>
    </cfRule>
  </conditionalFormatting>
  <conditionalFormatting sqref="W82">
    <cfRule type="cellIs" dxfId="12304" priority="211" operator="greaterThan">
      <formula>$F$82</formula>
    </cfRule>
  </conditionalFormatting>
  <conditionalFormatting sqref="W81">
    <cfRule type="cellIs" dxfId="12303" priority="209" operator="greaterThan">
      <formula>$G$81</formula>
    </cfRule>
    <cfRule type="cellIs" dxfId="12302" priority="210" operator="greaterThan">
      <formula>$F$81</formula>
    </cfRule>
  </conditionalFormatting>
  <conditionalFormatting sqref="W84">
    <cfRule type="cellIs" dxfId="12301" priority="208" operator="greaterThan">
      <formula>$G$84</formula>
    </cfRule>
  </conditionalFormatting>
  <conditionalFormatting sqref="W86">
    <cfRule type="cellIs" dxfId="12300" priority="206" operator="greaterThan">
      <formula>$G$86</formula>
    </cfRule>
    <cfRule type="cellIs" dxfId="12299" priority="207" operator="greaterThan">
      <formula>$F$86</formula>
    </cfRule>
  </conditionalFormatting>
  <conditionalFormatting sqref="W89">
    <cfRule type="cellIs" dxfId="12298" priority="204" operator="greaterThan">
      <formula>$G$89</formula>
    </cfRule>
    <cfRule type="cellIs" dxfId="12297" priority="205" operator="greaterThan">
      <formula>$F$89</formula>
    </cfRule>
  </conditionalFormatting>
  <conditionalFormatting sqref="W53">
    <cfRule type="cellIs" dxfId="12296" priority="226" operator="greaterThan">
      <formula>$G$53</formula>
    </cfRule>
  </conditionalFormatting>
  <conditionalFormatting sqref="AQ10">
    <cfRule type="cellIs" dxfId="12295" priority="202" operator="greaterThan">
      <formula>$E$10</formula>
    </cfRule>
  </conditionalFormatting>
  <conditionalFormatting sqref="AQ11">
    <cfRule type="cellIs" dxfId="12294" priority="201" operator="greaterThan">
      <formula>$E$11</formula>
    </cfRule>
  </conditionalFormatting>
  <conditionalFormatting sqref="AQ12">
    <cfRule type="cellIs" dxfId="12293" priority="200" operator="greaterThan">
      <formula>$E$12</formula>
    </cfRule>
  </conditionalFormatting>
  <conditionalFormatting sqref="AQ13">
    <cfRule type="cellIs" dxfId="12292" priority="198" operator="greaterThan">
      <formula>$E$13</formula>
    </cfRule>
    <cfRule type="cellIs" dxfId="12291" priority="199" operator="greaterThan">
      <formula>$G$13</formula>
    </cfRule>
  </conditionalFormatting>
  <conditionalFormatting sqref="AQ14">
    <cfRule type="cellIs" dxfId="12290" priority="196" operator="greaterThan">
      <formula>$E$14</formula>
    </cfRule>
    <cfRule type="cellIs" dxfId="12289" priority="197" operator="greaterThan">
      <formula>$G$14</formula>
    </cfRule>
  </conditionalFormatting>
  <conditionalFormatting sqref="AQ15">
    <cfRule type="cellIs" dxfId="12288" priority="195" operator="greaterThan">
      <formula>$E$15</formula>
    </cfRule>
  </conditionalFormatting>
  <conditionalFormatting sqref="AQ16">
    <cfRule type="cellIs" dxfId="12287" priority="194" operator="greaterThan">
      <formula>$E$16</formula>
    </cfRule>
  </conditionalFormatting>
  <conditionalFormatting sqref="AQ16">
    <cfRule type="cellIs" dxfId="12286" priority="193" operator="greaterThan">
      <formula>$G$16</formula>
    </cfRule>
  </conditionalFormatting>
  <conditionalFormatting sqref="AQ17">
    <cfRule type="cellIs" dxfId="12285" priority="191" operator="greaterThan">
      <formula>$E$17</formula>
    </cfRule>
  </conditionalFormatting>
  <conditionalFormatting sqref="AQ17">
    <cfRule type="cellIs" dxfId="12284" priority="192" operator="greaterThan">
      <formula>$G$17</formula>
    </cfRule>
  </conditionalFormatting>
  <conditionalFormatting sqref="AQ19">
    <cfRule type="cellIs" dxfId="12283" priority="190" operator="greaterThan">
      <formula>$E$19</formula>
    </cfRule>
  </conditionalFormatting>
  <conditionalFormatting sqref="AQ20">
    <cfRule type="cellIs" dxfId="12282" priority="188" operator="greaterThan">
      <formula>$E$20</formula>
    </cfRule>
    <cfRule type="cellIs" dxfId="12281" priority="189" operator="greaterThan">
      <formula>$G$20</formula>
    </cfRule>
  </conditionalFormatting>
  <conditionalFormatting sqref="AQ21">
    <cfRule type="cellIs" dxfId="12280" priority="186" operator="greaterThan">
      <formula>$E$21</formula>
    </cfRule>
    <cfRule type="cellIs" dxfId="12279" priority="187" operator="greaterThan">
      <formula>$G$21</formula>
    </cfRule>
  </conditionalFormatting>
  <conditionalFormatting sqref="AQ22">
    <cfRule type="cellIs" dxfId="12278" priority="184" operator="greaterThan">
      <formula>$E$22</formula>
    </cfRule>
    <cfRule type="cellIs" dxfId="12277" priority="185" operator="greaterThan">
      <formula>$G$22</formula>
    </cfRule>
  </conditionalFormatting>
  <conditionalFormatting sqref="AQ23">
    <cfRule type="cellIs" dxfId="12276" priority="183" operator="greaterThan">
      <formula>$E$23</formula>
    </cfRule>
  </conditionalFormatting>
  <conditionalFormatting sqref="AQ9">
    <cfRule type="cellIs" dxfId="12275" priority="182" operator="greaterThan">
      <formula>$E$9</formula>
    </cfRule>
  </conditionalFormatting>
  <conditionalFormatting sqref="AQ18">
    <cfRule type="cellIs" dxfId="12274" priority="178" operator="lessThan">
      <formula>$AS$18</formula>
    </cfRule>
    <cfRule type="cellIs" dxfId="12273" priority="179" operator="greaterThan">
      <formula>$AT$18</formula>
    </cfRule>
    <cfRule type="cellIs" dxfId="12272" priority="180" operator="lessThan">
      <formula>$AQ$18</formula>
    </cfRule>
    <cfRule type="cellIs" dxfId="12271" priority="181" operator="greaterThan">
      <formula>$AR$18</formula>
    </cfRule>
  </conditionalFormatting>
  <conditionalFormatting sqref="M43">
    <cfRule type="cellIs" dxfId="12270" priority="177" operator="greaterThan">
      <formula>$G$43</formula>
    </cfRule>
  </conditionalFormatting>
  <conditionalFormatting sqref="M45 H45">
    <cfRule type="cellIs" dxfId="12269" priority="176" operator="greaterThan">
      <formula>$F$45</formula>
    </cfRule>
  </conditionalFormatting>
  <conditionalFormatting sqref="M46 H46">
    <cfRule type="cellIs" dxfId="12268" priority="175" operator="greaterThan">
      <formula>$G$46</formula>
    </cfRule>
  </conditionalFormatting>
  <conditionalFormatting sqref="AL43 AG43 AB43 W43">
    <cfRule type="cellIs" dxfId="12267" priority="174" operator="greaterThan">
      <formula>$G$43</formula>
    </cfRule>
  </conditionalFormatting>
  <conditionalFormatting sqref="AL45 AG45 AB45 W45">
    <cfRule type="cellIs" dxfId="12266" priority="173" operator="greaterThan">
      <formula>$F$45</formula>
    </cfRule>
  </conditionalFormatting>
  <conditionalFormatting sqref="AL46 AG46 AB46 W46">
    <cfRule type="cellIs" dxfId="12265" priority="172" operator="greaterThan">
      <formula>$G$46</formula>
    </cfRule>
  </conditionalFormatting>
  <conditionalFormatting sqref="AV43">
    <cfRule type="cellIs" dxfId="12264" priority="171" operator="greaterThan">
      <formula>$G$43</formula>
    </cfRule>
  </conditionalFormatting>
  <conditionalFormatting sqref="AV45 AQ45">
    <cfRule type="cellIs" dxfId="12263" priority="170" operator="greaterThan">
      <formula>$F$45</formula>
    </cfRule>
  </conditionalFormatting>
  <conditionalFormatting sqref="AV46 AQ46">
    <cfRule type="cellIs" dxfId="12262" priority="169" operator="greaterThan">
      <formula>$G$46</formula>
    </cfRule>
  </conditionalFormatting>
  <conditionalFormatting sqref="AQ26">
    <cfRule type="cellIs" dxfId="12261" priority="168" operator="greaterThan">
      <formula>$E$9</formula>
    </cfRule>
  </conditionalFormatting>
  <conditionalFormatting sqref="AQ44">
    <cfRule type="cellIs" dxfId="12260" priority="167" operator="greaterThan">
      <formula>$E$9</formula>
    </cfRule>
  </conditionalFormatting>
  <conditionalFormatting sqref="AQ49">
    <cfRule type="cellIs" dxfId="12259" priority="166" operator="greaterThan">
      <formula>$E$9</formula>
    </cfRule>
  </conditionalFormatting>
  <conditionalFormatting sqref="AB89">
    <cfRule type="cellIs" dxfId="12258" priority="162" operator="greaterThan">
      <formula>$E$89</formula>
    </cfRule>
    <cfRule type="cellIs" dxfId="12257" priority="163" operator="greaterThan">
      <formula>$G$89</formula>
    </cfRule>
  </conditionalFormatting>
  <conditionalFormatting sqref="AV20:AV22 AV16:AV17">
    <cfRule type="cellIs" dxfId="12256" priority="158" operator="greaterThan">
      <formula>$E16</formula>
    </cfRule>
    <cfRule type="cellIs" dxfId="12255" priority="159" operator="greaterThan">
      <formula>$G16</formula>
    </cfRule>
  </conditionalFormatting>
  <conditionalFormatting sqref="AL10">
    <cfRule type="cellIs" dxfId="12254" priority="153" operator="greaterThan">
      <formula>$E$10</formula>
    </cfRule>
  </conditionalFormatting>
  <conditionalFormatting sqref="AL11">
    <cfRule type="cellIs" dxfId="12253" priority="152" operator="greaterThan">
      <formula>$E$11</formula>
    </cfRule>
  </conditionalFormatting>
  <conditionalFormatting sqref="AL12">
    <cfRule type="cellIs" dxfId="12252" priority="151" operator="greaterThan">
      <formula>$E$12</formula>
    </cfRule>
  </conditionalFormatting>
  <conditionalFormatting sqref="AL13:AL14">
    <cfRule type="cellIs" dxfId="12251" priority="149" operator="greaterThan">
      <formula>$E13</formula>
    </cfRule>
    <cfRule type="cellIs" dxfId="12250" priority="150" operator="greaterThan">
      <formula>$G13</formula>
    </cfRule>
  </conditionalFormatting>
  <conditionalFormatting sqref="AL14">
    <cfRule type="cellIs" dxfId="12249" priority="147" operator="greaterThan">
      <formula>$E$14</formula>
    </cfRule>
    <cfRule type="cellIs" dxfId="12248" priority="148" operator="greaterThan">
      <formula>$G$14</formula>
    </cfRule>
  </conditionalFormatting>
  <conditionalFormatting sqref="AL15">
    <cfRule type="cellIs" dxfId="12247" priority="146" operator="greaterThan">
      <formula>$E$15</formula>
    </cfRule>
  </conditionalFormatting>
  <conditionalFormatting sqref="AL19">
    <cfRule type="cellIs" dxfId="12246" priority="145" operator="greaterThan">
      <formula>$E$19</formula>
    </cfRule>
  </conditionalFormatting>
  <conditionalFormatting sqref="AL23">
    <cfRule type="cellIs" dxfId="12245" priority="144" operator="greaterThan">
      <formula>$E$23</formula>
    </cfRule>
  </conditionalFormatting>
  <conditionalFormatting sqref="AL8">
    <cfRule type="cellIs" dxfId="12244" priority="143" operator="greaterThan">
      <formula>$E$8</formula>
    </cfRule>
  </conditionalFormatting>
  <conditionalFormatting sqref="AL9">
    <cfRule type="cellIs" dxfId="12243" priority="142" operator="greaterThan">
      <formula>$E$9</formula>
    </cfRule>
  </conditionalFormatting>
  <conditionalFormatting sqref="AL18">
    <cfRule type="cellIs" dxfId="12242" priority="138" operator="lessThan">
      <formula>$BC$18</formula>
    </cfRule>
    <cfRule type="cellIs" dxfId="12241" priority="139" operator="greaterThan">
      <formula>$BD$18</formula>
    </cfRule>
    <cfRule type="cellIs" dxfId="12240" priority="140" operator="lessThan">
      <formula>$BA$18</formula>
    </cfRule>
    <cfRule type="cellIs" dxfId="12239" priority="141" operator="greaterThan">
      <formula>$BB$18</formula>
    </cfRule>
  </conditionalFormatting>
  <conditionalFormatting sqref="AL20:AL22 AL16:AL17">
    <cfRule type="cellIs" dxfId="12238" priority="136" operator="greaterThan">
      <formula>$E16</formula>
    </cfRule>
    <cfRule type="cellIs" dxfId="12237" priority="137" operator="greaterThan">
      <formula>$G16</formula>
    </cfRule>
  </conditionalFormatting>
  <conditionalFormatting sqref="AG10">
    <cfRule type="cellIs" dxfId="12236" priority="135" operator="greaterThan">
      <formula>$E$10</formula>
    </cfRule>
  </conditionalFormatting>
  <conditionalFormatting sqref="AG11">
    <cfRule type="cellIs" dxfId="12235" priority="134" operator="greaterThan">
      <formula>$E$11</formula>
    </cfRule>
  </conditionalFormatting>
  <conditionalFormatting sqref="AG12">
    <cfRule type="cellIs" dxfId="12234" priority="133" operator="greaterThan">
      <formula>$E$12</formula>
    </cfRule>
  </conditionalFormatting>
  <conditionalFormatting sqref="AG13:AG14">
    <cfRule type="cellIs" dxfId="12233" priority="131" operator="greaterThan">
      <formula>$E13</formula>
    </cfRule>
    <cfRule type="cellIs" dxfId="12232" priority="132" operator="greaterThan">
      <formula>$G13</formula>
    </cfRule>
  </conditionalFormatting>
  <conditionalFormatting sqref="AG14">
    <cfRule type="cellIs" dxfId="12231" priority="129" operator="greaterThan">
      <formula>$E$14</formula>
    </cfRule>
    <cfRule type="cellIs" dxfId="12230" priority="130" operator="greaterThan">
      <formula>$G$14</formula>
    </cfRule>
  </conditionalFormatting>
  <conditionalFormatting sqref="AG15">
    <cfRule type="cellIs" dxfId="12229" priority="128" operator="greaterThan">
      <formula>$E$15</formula>
    </cfRule>
  </conditionalFormatting>
  <conditionalFormatting sqref="AG19">
    <cfRule type="cellIs" dxfId="12228" priority="127" operator="greaterThan">
      <formula>$E$19</formula>
    </cfRule>
  </conditionalFormatting>
  <conditionalFormatting sqref="AG23">
    <cfRule type="cellIs" dxfId="12227" priority="126" operator="greaterThan">
      <formula>$E$23</formula>
    </cfRule>
  </conditionalFormatting>
  <conditionalFormatting sqref="AG8">
    <cfRule type="cellIs" dxfId="12226" priority="125" operator="greaterThan">
      <formula>$E$8</formula>
    </cfRule>
  </conditionalFormatting>
  <conditionalFormatting sqref="AG9">
    <cfRule type="cellIs" dxfId="12225" priority="124" operator="greaterThan">
      <formula>$E$9</formula>
    </cfRule>
  </conditionalFormatting>
  <conditionalFormatting sqref="AG18">
    <cfRule type="cellIs" dxfId="12224" priority="120" operator="lessThan">
      <formula>$BC$18</formula>
    </cfRule>
    <cfRule type="cellIs" dxfId="12223" priority="121" operator="greaterThan">
      <formula>$BD$18</formula>
    </cfRule>
    <cfRule type="cellIs" dxfId="12222" priority="122" operator="lessThan">
      <formula>$BA$18</formula>
    </cfRule>
    <cfRule type="cellIs" dxfId="12221" priority="123" operator="greaterThan">
      <formula>$BB$18</formula>
    </cfRule>
  </conditionalFormatting>
  <conditionalFormatting sqref="AG20:AG22 AG16:AG17">
    <cfRule type="cellIs" dxfId="12220" priority="118" operator="greaterThan">
      <formula>$E16</formula>
    </cfRule>
    <cfRule type="cellIs" dxfId="12219" priority="119" operator="greaterThan">
      <formula>$G16</formula>
    </cfRule>
  </conditionalFormatting>
  <conditionalFormatting sqref="AB10">
    <cfRule type="cellIs" dxfId="12218" priority="117" operator="greaterThan">
      <formula>$E$10</formula>
    </cfRule>
  </conditionalFormatting>
  <conditionalFormatting sqref="AB11">
    <cfRule type="cellIs" dxfId="12217" priority="116" operator="greaterThan">
      <formula>$E$11</formula>
    </cfRule>
  </conditionalFormatting>
  <conditionalFormatting sqref="AB12">
    <cfRule type="cellIs" dxfId="12216" priority="115" operator="greaterThan">
      <formula>$E$12</formula>
    </cfRule>
  </conditionalFormatting>
  <conditionalFormatting sqref="AB13:AB14">
    <cfRule type="cellIs" dxfId="12215" priority="113" operator="greaterThan">
      <formula>$E13</formula>
    </cfRule>
    <cfRule type="cellIs" dxfId="12214" priority="114" operator="greaterThan">
      <formula>$G13</formula>
    </cfRule>
  </conditionalFormatting>
  <conditionalFormatting sqref="AB14">
    <cfRule type="cellIs" dxfId="12213" priority="111" operator="greaterThan">
      <formula>$E$14</formula>
    </cfRule>
    <cfRule type="cellIs" dxfId="12212" priority="112" operator="greaterThan">
      <formula>$G$14</formula>
    </cfRule>
  </conditionalFormatting>
  <conditionalFormatting sqref="AB15">
    <cfRule type="cellIs" dxfId="12211" priority="110" operator="greaterThan">
      <formula>$E$15</formula>
    </cfRule>
  </conditionalFormatting>
  <conditionalFormatting sqref="AB19">
    <cfRule type="cellIs" dxfId="12210" priority="109" operator="greaterThan">
      <formula>$E$19</formula>
    </cfRule>
  </conditionalFormatting>
  <conditionalFormatting sqref="AB23">
    <cfRule type="cellIs" dxfId="12209" priority="108" operator="greaterThan">
      <formula>$E$23</formula>
    </cfRule>
  </conditionalFormatting>
  <conditionalFormatting sqref="AB8">
    <cfRule type="cellIs" dxfId="12208" priority="107" operator="greaterThan">
      <formula>$E$8</formula>
    </cfRule>
  </conditionalFormatting>
  <conditionalFormatting sqref="AB9">
    <cfRule type="cellIs" dxfId="12207" priority="106" operator="greaterThan">
      <formula>$E$9</formula>
    </cfRule>
  </conditionalFormatting>
  <conditionalFormatting sqref="AB18">
    <cfRule type="cellIs" dxfId="12206" priority="102" operator="lessThan">
      <formula>$BC$18</formula>
    </cfRule>
    <cfRule type="cellIs" dxfId="12205" priority="103" operator="greaterThan">
      <formula>$BD$18</formula>
    </cfRule>
    <cfRule type="cellIs" dxfId="12204" priority="104" operator="lessThan">
      <formula>$BA$18</formula>
    </cfRule>
    <cfRule type="cellIs" dxfId="12203" priority="105" operator="greaterThan">
      <formula>$BB$18</formula>
    </cfRule>
  </conditionalFormatting>
  <conditionalFormatting sqref="AB20:AB22 AB16:AB17">
    <cfRule type="cellIs" dxfId="12202" priority="100" operator="greaterThan">
      <formula>$E16</formula>
    </cfRule>
    <cfRule type="cellIs" dxfId="12201" priority="101" operator="greaterThan">
      <formula>$G16</formula>
    </cfRule>
  </conditionalFormatting>
  <conditionalFormatting sqref="W10">
    <cfRule type="cellIs" dxfId="12200" priority="99" operator="greaterThan">
      <formula>$E$10</formula>
    </cfRule>
  </conditionalFormatting>
  <conditionalFormatting sqref="W11">
    <cfRule type="cellIs" dxfId="12199" priority="98" operator="greaterThan">
      <formula>$E$11</formula>
    </cfRule>
  </conditionalFormatting>
  <conditionalFormatting sqref="W12">
    <cfRule type="cellIs" dxfId="12198" priority="97" operator="greaterThan">
      <formula>$E$12</formula>
    </cfRule>
  </conditionalFormatting>
  <conditionalFormatting sqref="W13:W14">
    <cfRule type="cellIs" dxfId="12197" priority="95" operator="greaterThan">
      <formula>$E13</formula>
    </cfRule>
    <cfRule type="cellIs" dxfId="12196" priority="96" operator="greaterThan">
      <formula>$G13</formula>
    </cfRule>
  </conditionalFormatting>
  <conditionalFormatting sqref="W14">
    <cfRule type="cellIs" dxfId="12195" priority="93" operator="greaterThan">
      <formula>$E$14</formula>
    </cfRule>
    <cfRule type="cellIs" dxfId="12194" priority="94" operator="greaterThan">
      <formula>$G$14</formula>
    </cfRule>
  </conditionalFormatting>
  <conditionalFormatting sqref="W15">
    <cfRule type="cellIs" dxfId="12193" priority="92" operator="greaterThan">
      <formula>$E$15</formula>
    </cfRule>
  </conditionalFormatting>
  <conditionalFormatting sqref="W19">
    <cfRule type="cellIs" dxfId="12192" priority="91" operator="greaterThan">
      <formula>$E$19</formula>
    </cfRule>
  </conditionalFormatting>
  <conditionalFormatting sqref="W23">
    <cfRule type="cellIs" dxfId="12191" priority="90" operator="greaterThan">
      <formula>$E$23</formula>
    </cfRule>
  </conditionalFormatting>
  <conditionalFormatting sqref="W8">
    <cfRule type="cellIs" dxfId="12190" priority="89" operator="greaterThan">
      <formula>$E$8</formula>
    </cfRule>
  </conditionalFormatting>
  <conditionalFormatting sqref="W9">
    <cfRule type="cellIs" dxfId="12189" priority="88" operator="greaterThan">
      <formula>$E$9</formula>
    </cfRule>
  </conditionalFormatting>
  <conditionalFormatting sqref="W18">
    <cfRule type="cellIs" dxfId="12188" priority="84" operator="lessThan">
      <formula>$BC$18</formula>
    </cfRule>
    <cfRule type="cellIs" dxfId="12187" priority="85" operator="greaterThan">
      <formula>$BD$18</formula>
    </cfRule>
    <cfRule type="cellIs" dxfId="12186" priority="86" operator="lessThan">
      <formula>$BA$18</formula>
    </cfRule>
    <cfRule type="cellIs" dxfId="12185" priority="87" operator="greaterThan">
      <formula>$BB$18</formula>
    </cfRule>
  </conditionalFormatting>
  <conditionalFormatting sqref="W20:W22 W16:W17">
    <cfRule type="cellIs" dxfId="12184" priority="82" operator="greaterThan">
      <formula>$E16</formula>
    </cfRule>
    <cfRule type="cellIs" dxfId="12183" priority="83" operator="greaterThan">
      <formula>$G16</formula>
    </cfRule>
  </conditionalFormatting>
  <conditionalFormatting sqref="R10">
    <cfRule type="cellIs" dxfId="12182" priority="81" operator="greaterThan">
      <formula>$E$10</formula>
    </cfRule>
  </conditionalFormatting>
  <conditionalFormatting sqref="R11">
    <cfRule type="cellIs" dxfId="12181" priority="80" operator="greaterThan">
      <formula>$E$11</formula>
    </cfRule>
  </conditionalFormatting>
  <conditionalFormatting sqref="R12">
    <cfRule type="cellIs" dxfId="12180" priority="79" operator="greaterThan">
      <formula>$E$12</formula>
    </cfRule>
  </conditionalFormatting>
  <conditionalFormatting sqref="R13:R14">
    <cfRule type="cellIs" dxfId="12179" priority="77" operator="greaterThan">
      <formula>$E13</formula>
    </cfRule>
    <cfRule type="cellIs" dxfId="12178" priority="78" operator="greaterThan">
      <formula>$G13</formula>
    </cfRule>
  </conditionalFormatting>
  <conditionalFormatting sqref="R14">
    <cfRule type="cellIs" dxfId="12177" priority="75" operator="greaterThan">
      <formula>$E$14</formula>
    </cfRule>
    <cfRule type="cellIs" dxfId="12176" priority="76" operator="greaterThan">
      <formula>$G$14</formula>
    </cfRule>
  </conditionalFormatting>
  <conditionalFormatting sqref="R15">
    <cfRule type="cellIs" dxfId="12175" priority="74" operator="greaterThan">
      <formula>$E$15</formula>
    </cfRule>
  </conditionalFormatting>
  <conditionalFormatting sqref="R19">
    <cfRule type="cellIs" dxfId="12174" priority="73" operator="greaterThan">
      <formula>$E$19</formula>
    </cfRule>
  </conditionalFormatting>
  <conditionalFormatting sqref="R23">
    <cfRule type="cellIs" dxfId="12173" priority="72" operator="greaterThan">
      <formula>$E$23</formula>
    </cfRule>
  </conditionalFormatting>
  <conditionalFormatting sqref="R8">
    <cfRule type="cellIs" dxfId="12172" priority="71" operator="greaterThan">
      <formula>$E$8</formula>
    </cfRule>
  </conditionalFormatting>
  <conditionalFormatting sqref="R9">
    <cfRule type="cellIs" dxfId="12171" priority="70" operator="greaterThan">
      <formula>$E$9</formula>
    </cfRule>
  </conditionalFormatting>
  <conditionalFormatting sqref="R18">
    <cfRule type="cellIs" dxfId="12170" priority="66" operator="lessThan">
      <formula>$BC$18</formula>
    </cfRule>
    <cfRule type="cellIs" dxfId="12169" priority="67" operator="greaterThan">
      <formula>$BD$18</formula>
    </cfRule>
    <cfRule type="cellIs" dxfId="12168" priority="68" operator="lessThan">
      <formula>$BA$18</formula>
    </cfRule>
    <cfRule type="cellIs" dxfId="12167" priority="69" operator="greaterThan">
      <formula>$BB$18</formula>
    </cfRule>
  </conditionalFormatting>
  <conditionalFormatting sqref="R20:R22 R16:R17">
    <cfRule type="cellIs" dxfId="12166" priority="64" operator="greaterThan">
      <formula>$E16</formula>
    </cfRule>
    <cfRule type="cellIs" dxfId="12165" priority="65" operator="greaterThan">
      <formula>$G16</formula>
    </cfRule>
  </conditionalFormatting>
  <conditionalFormatting sqref="M10">
    <cfRule type="cellIs" dxfId="12164" priority="63" operator="greaterThan">
      <formula>$E$10</formula>
    </cfRule>
  </conditionalFormatting>
  <conditionalFormatting sqref="M11">
    <cfRule type="cellIs" dxfId="12163" priority="62" operator="greaterThan">
      <formula>$E$11</formula>
    </cfRule>
  </conditionalFormatting>
  <conditionalFormatting sqref="M12">
    <cfRule type="cellIs" dxfId="12162" priority="61" operator="greaterThan">
      <formula>$E$12</formula>
    </cfRule>
  </conditionalFormatting>
  <conditionalFormatting sqref="M13:M14">
    <cfRule type="cellIs" dxfId="12161" priority="59" operator="greaterThan">
      <formula>$E13</formula>
    </cfRule>
    <cfRule type="cellIs" dxfId="12160" priority="60" operator="greaterThan">
      <formula>$G13</formula>
    </cfRule>
  </conditionalFormatting>
  <conditionalFormatting sqref="M14">
    <cfRule type="cellIs" dxfId="12159" priority="57" operator="greaterThan">
      <formula>$E$14</formula>
    </cfRule>
    <cfRule type="cellIs" dxfId="12158" priority="58" operator="greaterThan">
      <formula>$G$14</formula>
    </cfRule>
  </conditionalFormatting>
  <conditionalFormatting sqref="M15">
    <cfRule type="cellIs" dxfId="12157" priority="56" operator="greaterThan">
      <formula>$E$15</formula>
    </cfRule>
  </conditionalFormatting>
  <conditionalFormatting sqref="M19">
    <cfRule type="cellIs" dxfId="12156" priority="55" operator="greaterThan">
      <formula>$E$19</formula>
    </cfRule>
  </conditionalFormatting>
  <conditionalFormatting sqref="M23">
    <cfRule type="cellIs" dxfId="12155" priority="54" operator="greaterThan">
      <formula>$E$23</formula>
    </cfRule>
  </conditionalFormatting>
  <conditionalFormatting sqref="M8">
    <cfRule type="cellIs" dxfId="12154" priority="53" operator="greaterThan">
      <formula>$E$8</formula>
    </cfRule>
  </conditionalFormatting>
  <conditionalFormatting sqref="M9">
    <cfRule type="cellIs" dxfId="12153" priority="52" operator="greaterThan">
      <formula>$E$9</formula>
    </cfRule>
  </conditionalFormatting>
  <conditionalFormatting sqref="M18">
    <cfRule type="cellIs" dxfId="12152" priority="48" operator="lessThan">
      <formula>$BC$18</formula>
    </cfRule>
    <cfRule type="cellIs" dxfId="12151" priority="49" operator="greaterThan">
      <formula>$BD$18</formula>
    </cfRule>
    <cfRule type="cellIs" dxfId="12150" priority="50" operator="lessThan">
      <formula>$BA$18</formula>
    </cfRule>
    <cfRule type="cellIs" dxfId="12149" priority="51" operator="greaterThan">
      <formula>$BB$18</formula>
    </cfRule>
  </conditionalFormatting>
  <conditionalFormatting sqref="M20:M22 M16:M17">
    <cfRule type="cellIs" dxfId="12148" priority="46" operator="greaterThan">
      <formula>$E16</formula>
    </cfRule>
    <cfRule type="cellIs" dxfId="12147" priority="47" operator="greaterThan">
      <formula>$G16</formula>
    </cfRule>
  </conditionalFormatting>
  <conditionalFormatting sqref="H10">
    <cfRule type="cellIs" dxfId="12146" priority="45" operator="greaterThan">
      <formula>$E$10</formula>
    </cfRule>
  </conditionalFormatting>
  <conditionalFormatting sqref="H11">
    <cfRule type="cellIs" dxfId="12145" priority="44" operator="greaterThan">
      <formula>$E$11</formula>
    </cfRule>
  </conditionalFormatting>
  <conditionalFormatting sqref="H12">
    <cfRule type="cellIs" dxfId="12144" priority="43" operator="greaterThan">
      <formula>$E$12</formula>
    </cfRule>
  </conditionalFormatting>
  <conditionalFormatting sqref="H13:H14">
    <cfRule type="cellIs" dxfId="12143" priority="41" operator="greaterThan">
      <formula>$E13</formula>
    </cfRule>
    <cfRule type="cellIs" dxfId="12142" priority="42" operator="greaterThan">
      <formula>$G13</formula>
    </cfRule>
  </conditionalFormatting>
  <conditionalFormatting sqref="H14">
    <cfRule type="cellIs" dxfId="12141" priority="39" operator="greaterThan">
      <formula>$E$14</formula>
    </cfRule>
    <cfRule type="cellIs" dxfId="12140" priority="40" operator="greaterThan">
      <formula>$G$14</formula>
    </cfRule>
  </conditionalFormatting>
  <conditionalFormatting sqref="H15">
    <cfRule type="cellIs" dxfId="12139" priority="38" operator="greaterThan">
      <formula>$E$15</formula>
    </cfRule>
  </conditionalFormatting>
  <conditionalFormatting sqref="H19">
    <cfRule type="cellIs" dxfId="12138" priority="37" operator="greaterThan">
      <formula>$E$19</formula>
    </cfRule>
  </conditionalFormatting>
  <conditionalFormatting sqref="H23">
    <cfRule type="cellIs" dxfId="12137" priority="36" operator="greaterThan">
      <formula>$E$23</formula>
    </cfRule>
  </conditionalFormatting>
  <conditionalFormatting sqref="H8">
    <cfRule type="cellIs" dxfId="12136" priority="35" operator="greaterThan">
      <formula>$E$8</formula>
    </cfRule>
  </conditionalFormatting>
  <conditionalFormatting sqref="H9">
    <cfRule type="cellIs" dxfId="12135" priority="34" operator="greaterThan">
      <formula>$E$9</formula>
    </cfRule>
  </conditionalFormatting>
  <conditionalFormatting sqref="H18">
    <cfRule type="cellIs" dxfId="12134" priority="30" operator="lessThan">
      <formula>$BC$18</formula>
    </cfRule>
    <cfRule type="cellIs" dxfId="12133" priority="31" operator="greaterThan">
      <formula>$BD$18</formula>
    </cfRule>
    <cfRule type="cellIs" dxfId="12132" priority="32" operator="lessThan">
      <formula>$BA$18</formula>
    </cfRule>
    <cfRule type="cellIs" dxfId="12131" priority="33" operator="greaterThan">
      <formula>$BB$18</formula>
    </cfRule>
  </conditionalFormatting>
  <conditionalFormatting sqref="H20:H22 H16:H17">
    <cfRule type="cellIs" dxfId="12130" priority="28" operator="greaterThan">
      <formula>$E16</formula>
    </cfRule>
    <cfRule type="cellIs" dxfId="12129" priority="29" operator="greaterThan">
      <formula>$G16</formula>
    </cfRule>
  </conditionalFormatting>
  <conditionalFormatting sqref="H31">
    <cfRule type="cellIs" dxfId="12128" priority="25" operator="greaterThan">
      <formula>$E19</formula>
    </cfRule>
  </conditionalFormatting>
  <conditionalFormatting sqref="H25:H30">
    <cfRule type="cellIs" dxfId="12127" priority="26" operator="greaterThan">
      <formula>$E25</formula>
    </cfRule>
    <cfRule type="cellIs" dxfId="12126" priority="27" operator="greaterThan">
      <formula>$G25</formula>
    </cfRule>
  </conditionalFormatting>
  <conditionalFormatting sqref="H26">
    <cfRule type="cellIs" dxfId="12125" priority="23" operator="greaterThan">
      <formula>$E26</formula>
    </cfRule>
    <cfRule type="cellIs" dxfId="12124" priority="24" operator="greaterThan">
      <formula>$G26</formula>
    </cfRule>
  </conditionalFormatting>
  <conditionalFormatting sqref="H41 H32:H39">
    <cfRule type="cellIs" dxfId="12123" priority="21" operator="greaterThan">
      <formula>$E32</formula>
    </cfRule>
    <cfRule type="cellIs" dxfId="12122" priority="22" operator="greaterThan">
      <formula>$G32</formula>
    </cfRule>
  </conditionalFormatting>
  <conditionalFormatting sqref="M31">
    <cfRule type="cellIs" dxfId="12121" priority="18" operator="greaterThan">
      <formula>$E19</formula>
    </cfRule>
  </conditionalFormatting>
  <conditionalFormatting sqref="M25:M30">
    <cfRule type="cellIs" dxfId="12120" priority="19" operator="greaterThan">
      <formula>$E25</formula>
    </cfRule>
    <cfRule type="cellIs" dxfId="12119" priority="20" operator="greaterThan">
      <formula>$G25</formula>
    </cfRule>
  </conditionalFormatting>
  <conditionalFormatting sqref="M26">
    <cfRule type="cellIs" dxfId="12118" priority="16" operator="greaterThan">
      <formula>$E26</formula>
    </cfRule>
    <cfRule type="cellIs" dxfId="12117" priority="17" operator="greaterThan">
      <formula>$G26</formula>
    </cfRule>
  </conditionalFormatting>
  <conditionalFormatting sqref="M41 M32:M39">
    <cfRule type="cellIs" dxfId="12116" priority="14" operator="greaterThan">
      <formula>$E32</formula>
    </cfRule>
    <cfRule type="cellIs" dxfId="12115" priority="15" operator="greaterThan">
      <formula>$G32</formula>
    </cfRule>
  </conditionalFormatting>
  <conditionalFormatting sqref="AV31 AL31 AG31 AB31 W31 R31">
    <cfRule type="cellIs" dxfId="12114" priority="11" operator="greaterThan">
      <formula>$E19</formula>
    </cfRule>
  </conditionalFormatting>
  <conditionalFormatting sqref="AV25:AV30 AL25:AL30 AG25:AG30 AB25:AB30 W25:W30 R25:R30">
    <cfRule type="cellIs" dxfId="12113" priority="12" operator="greaterThan">
      <formula>$E25</formula>
    </cfRule>
    <cfRule type="cellIs" dxfId="12112" priority="13" operator="greaterThan">
      <formula>$G25</formula>
    </cfRule>
  </conditionalFormatting>
  <conditionalFormatting sqref="AV26 AL26 AG26 AB26 W26 R26">
    <cfRule type="cellIs" dxfId="12111" priority="9" operator="greaterThan">
      <formula>$E26</formula>
    </cfRule>
    <cfRule type="cellIs" dxfId="12110" priority="10" operator="greaterThan">
      <formula>$G26</formula>
    </cfRule>
  </conditionalFormatting>
  <conditionalFormatting sqref="AV41 AV32:AV39 AL41 AL32:AL39 AG41 AG32:AG39 AB41 AB32:AB39 W41 W32:W39 R41 R32:R39">
    <cfRule type="cellIs" dxfId="12109" priority="7" operator="greaterThan">
      <formula>$E32</formula>
    </cfRule>
    <cfRule type="cellIs" dxfId="12108" priority="8" operator="greaterThan">
      <formula>$G32</formula>
    </cfRule>
  </conditionalFormatting>
  <conditionalFormatting sqref="R89">
    <cfRule type="cellIs" dxfId="12107" priority="5" operator="greaterThan">
      <formula>$E89</formula>
    </cfRule>
    <cfRule type="cellIs" dxfId="12106" priority="6" operator="greaterThan">
      <formula>$G89</formula>
    </cfRule>
  </conditionalFormatting>
  <conditionalFormatting sqref="H43">
    <cfRule type="cellIs" dxfId="12105" priority="1" operator="greaterThan">
      <formula>$E43</formula>
    </cfRule>
    <cfRule type="cellIs" dxfId="12104" priority="2" operator="greaterThan">
      <formula>$G43</formula>
    </cfRule>
  </conditionalFormatting>
  <printOptions horizontalCentered="1"/>
  <pageMargins left="1" right="1" top="0.6" bottom="0.6" header="0.3" footer="0.3"/>
  <pageSetup paperSize="17" scale="47" orientation="landscape" r:id="rId1"/>
  <headerFooter>
    <oddFooter>&amp;L&amp;8&amp;Z&amp;F&amp;RPage &amp;P of &amp;N</oddFooter>
  </headerFooter>
  <rowBreaks count="1" manualBreakCount="1">
    <brk id="46" max="5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D1048558"/>
  <sheetViews>
    <sheetView view="pageBreakPreview" topLeftCell="A4" zoomScale="85" zoomScaleNormal="145" zoomScaleSheetLayoutView="85" workbookViewId="0">
      <pane xSplit="5880" ySplit="1035" activePane="bottomRight"/>
      <selection sqref="A1:AZ1"/>
      <selection pane="topRight" sqref="A1:AZ1"/>
      <selection pane="bottomLeft" sqref="A1:AZ1"/>
      <selection pane="bottomRight" sqref="A1:AZ1"/>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250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43368</v>
      </c>
      <c r="I6" s="219" t="s">
        <v>15</v>
      </c>
      <c r="J6" s="219" t="s">
        <v>16</v>
      </c>
      <c r="K6" s="219" t="s">
        <v>190</v>
      </c>
      <c r="L6" s="220" t="s">
        <v>191</v>
      </c>
      <c r="M6" s="218">
        <v>43368</v>
      </c>
      <c r="N6" s="219" t="s">
        <v>15</v>
      </c>
      <c r="O6" s="219" t="s">
        <v>16</v>
      </c>
      <c r="P6" s="219" t="s">
        <v>190</v>
      </c>
      <c r="Q6" s="220" t="s">
        <v>191</v>
      </c>
      <c r="R6" s="218">
        <v>43368</v>
      </c>
      <c r="S6" s="219" t="s">
        <v>15</v>
      </c>
      <c r="T6" s="219" t="s">
        <v>16</v>
      </c>
      <c r="U6" s="219" t="s">
        <v>190</v>
      </c>
      <c r="V6" s="220" t="s">
        <v>191</v>
      </c>
      <c r="W6" s="218">
        <v>43368</v>
      </c>
      <c r="X6" s="219" t="s">
        <v>15</v>
      </c>
      <c r="Y6" s="219" t="s">
        <v>16</v>
      </c>
      <c r="Z6" s="219" t="s">
        <v>190</v>
      </c>
      <c r="AA6" s="220" t="s">
        <v>191</v>
      </c>
      <c r="AB6" s="218">
        <v>43368</v>
      </c>
      <c r="AC6" s="219" t="s">
        <v>15</v>
      </c>
      <c r="AD6" s="219" t="s">
        <v>16</v>
      </c>
      <c r="AE6" s="219" t="s">
        <v>190</v>
      </c>
      <c r="AF6" s="220" t="s">
        <v>191</v>
      </c>
      <c r="AG6" s="218"/>
      <c r="AH6" s="219" t="s">
        <v>15</v>
      </c>
      <c r="AI6" s="219" t="s">
        <v>16</v>
      </c>
      <c r="AJ6" s="219" t="s">
        <v>190</v>
      </c>
      <c r="AK6" s="220" t="s">
        <v>191</v>
      </c>
      <c r="AL6" s="218">
        <v>43368</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21</v>
      </c>
      <c r="C8" s="223"/>
      <c r="D8" s="223"/>
      <c r="E8" s="324">
        <v>38.538499999999999</v>
      </c>
      <c r="F8" s="224" t="s">
        <v>22</v>
      </c>
      <c r="G8" s="225" t="s">
        <v>22</v>
      </c>
      <c r="H8" s="370">
        <v>80</v>
      </c>
      <c r="I8" s="223"/>
      <c r="J8" s="223"/>
      <c r="K8" s="223"/>
      <c r="L8" s="227"/>
      <c r="M8" s="370">
        <v>160</v>
      </c>
      <c r="N8" s="223"/>
      <c r="O8" s="223"/>
      <c r="P8" s="223"/>
      <c r="Q8" s="227"/>
      <c r="R8" s="370">
        <v>300</v>
      </c>
      <c r="S8" s="223"/>
      <c r="T8" s="223"/>
      <c r="U8" s="223" t="s">
        <v>233</v>
      </c>
      <c r="V8" s="227"/>
      <c r="W8" s="370">
        <v>420</v>
      </c>
      <c r="X8" s="223"/>
      <c r="Y8" s="223"/>
      <c r="Z8" s="223"/>
      <c r="AA8" s="348"/>
      <c r="AB8" s="355">
        <v>42</v>
      </c>
      <c r="AC8" s="251"/>
      <c r="AD8" s="251"/>
      <c r="AE8" s="251" t="s">
        <v>233</v>
      </c>
      <c r="AF8" s="252"/>
      <c r="AG8" s="505" t="s">
        <v>205</v>
      </c>
      <c r="AH8" s="505"/>
      <c r="AI8" s="505"/>
      <c r="AJ8" s="505"/>
      <c r="AK8" s="506"/>
      <c r="AL8" s="370">
        <v>14</v>
      </c>
      <c r="AM8" s="251"/>
      <c r="AN8" s="251"/>
      <c r="AO8" s="251"/>
      <c r="AP8" s="252"/>
      <c r="AU8" s="20" t="s">
        <v>20</v>
      </c>
    </row>
    <row r="9" spans="1:47" s="214" customFormat="1" x14ac:dyDescent="0.25">
      <c r="A9" s="228" t="s">
        <v>23</v>
      </c>
      <c r="B9" s="222" t="s">
        <v>30</v>
      </c>
      <c r="C9" s="229"/>
      <c r="D9" s="229"/>
      <c r="E9" s="325">
        <v>13.9534</v>
      </c>
      <c r="F9" s="230" t="s">
        <v>22</v>
      </c>
      <c r="G9" s="231" t="s">
        <v>22</v>
      </c>
      <c r="H9" s="368">
        <v>5.0000000000000001E-3</v>
      </c>
      <c r="I9" s="229" t="s">
        <v>25</v>
      </c>
      <c r="J9" s="229"/>
      <c r="K9" s="223"/>
      <c r="L9" s="233"/>
      <c r="M9" s="368">
        <v>0.51400000000000001</v>
      </c>
      <c r="N9" s="229"/>
      <c r="O9" s="229"/>
      <c r="P9" s="229"/>
      <c r="Q9" s="233"/>
      <c r="R9" s="371">
        <v>3.4</v>
      </c>
      <c r="S9" s="229"/>
      <c r="T9" s="229"/>
      <c r="U9" s="229"/>
      <c r="V9" s="233"/>
      <c r="W9" s="371">
        <v>49.3</v>
      </c>
      <c r="X9" s="229"/>
      <c r="Y9" s="229"/>
      <c r="Z9" s="229"/>
      <c r="AA9" s="349"/>
      <c r="AB9" s="368">
        <v>5.0000000000000001E-3</v>
      </c>
      <c r="AC9" s="229" t="s">
        <v>25</v>
      </c>
      <c r="AD9" s="229"/>
      <c r="AE9" s="229"/>
      <c r="AF9" s="233"/>
      <c r="AG9" s="351"/>
      <c r="AH9" s="298"/>
      <c r="AI9" s="298"/>
      <c r="AJ9" s="298"/>
      <c r="AK9" s="299"/>
      <c r="AL9" s="368">
        <v>5.0000000000000001E-3</v>
      </c>
      <c r="AM9" s="229" t="s">
        <v>25</v>
      </c>
      <c r="AN9" s="229"/>
      <c r="AO9" s="229"/>
      <c r="AP9" s="233"/>
      <c r="AU9" s="33" t="s">
        <v>23</v>
      </c>
    </row>
    <row r="10" spans="1:47" s="214" customFormat="1" x14ac:dyDescent="0.25">
      <c r="A10" s="228" t="s">
        <v>26</v>
      </c>
      <c r="B10" s="222" t="s">
        <v>21</v>
      </c>
      <c r="C10" s="223"/>
      <c r="D10" s="223"/>
      <c r="E10" s="330">
        <v>38.5929</v>
      </c>
      <c r="F10" s="235" t="s">
        <v>22</v>
      </c>
      <c r="G10" s="231" t="s">
        <v>22</v>
      </c>
      <c r="H10" s="370">
        <v>80</v>
      </c>
      <c r="I10" s="229"/>
      <c r="J10" s="229"/>
      <c r="K10" s="229"/>
      <c r="L10" s="233"/>
      <c r="M10" s="370">
        <v>160</v>
      </c>
      <c r="N10" s="229"/>
      <c r="O10" s="229"/>
      <c r="P10" s="229"/>
      <c r="Q10" s="233"/>
      <c r="R10" s="370">
        <v>300</v>
      </c>
      <c r="S10" s="229"/>
      <c r="T10" s="229"/>
      <c r="U10" s="229" t="s">
        <v>233</v>
      </c>
      <c r="V10" s="233"/>
      <c r="W10" s="370">
        <v>420</v>
      </c>
      <c r="X10" s="229"/>
      <c r="Y10" s="229"/>
      <c r="Z10" s="229"/>
      <c r="AA10" s="349"/>
      <c r="AB10" s="370">
        <v>42</v>
      </c>
      <c r="AC10" s="229"/>
      <c r="AD10" s="229"/>
      <c r="AE10" s="229" t="s">
        <v>233</v>
      </c>
      <c r="AF10" s="233"/>
      <c r="AG10" s="352"/>
      <c r="AH10" s="298"/>
      <c r="AI10" s="298"/>
      <c r="AJ10" s="298"/>
      <c r="AK10" s="299"/>
      <c r="AL10" s="370">
        <v>14</v>
      </c>
      <c r="AM10" s="229"/>
      <c r="AN10" s="229"/>
      <c r="AO10" s="229"/>
      <c r="AP10" s="233"/>
      <c r="AU10" s="33" t="s">
        <v>26</v>
      </c>
    </row>
    <row r="11" spans="1:47" s="214" customFormat="1" x14ac:dyDescent="0.25">
      <c r="A11" s="228" t="s">
        <v>27</v>
      </c>
      <c r="B11" s="222" t="s">
        <v>21</v>
      </c>
      <c r="C11" s="229"/>
      <c r="D11" s="229"/>
      <c r="E11" s="325">
        <v>20.0639</v>
      </c>
      <c r="F11" s="230" t="s">
        <v>22</v>
      </c>
      <c r="G11" s="231" t="s">
        <v>22</v>
      </c>
      <c r="H11" s="371">
        <v>10.3</v>
      </c>
      <c r="I11" s="229"/>
      <c r="J11" s="229"/>
      <c r="K11" s="229"/>
      <c r="L11" s="233"/>
      <c r="M11" s="371">
        <v>31.6</v>
      </c>
      <c r="N11" s="229"/>
      <c r="O11" s="229"/>
      <c r="P11" s="229"/>
      <c r="Q11" s="233"/>
      <c r="R11" s="371">
        <v>55</v>
      </c>
      <c r="S11" s="229"/>
      <c r="T11" s="229"/>
      <c r="U11" s="229" t="s">
        <v>233</v>
      </c>
      <c r="V11" s="233"/>
      <c r="W11" s="371">
        <v>52</v>
      </c>
      <c r="X11" s="229"/>
      <c r="Y11" s="229"/>
      <c r="Z11" s="229"/>
      <c r="AA11" s="349"/>
      <c r="AB11" s="371">
        <v>10</v>
      </c>
      <c r="AC11" s="229"/>
      <c r="AD11" s="229"/>
      <c r="AE11" s="229"/>
      <c r="AF11" s="233"/>
      <c r="AG11" s="353"/>
      <c r="AH11" s="298"/>
      <c r="AI11" s="298"/>
      <c r="AJ11" s="298"/>
      <c r="AK11" s="299"/>
      <c r="AL11" s="369">
        <v>7.31</v>
      </c>
      <c r="AM11" s="229"/>
      <c r="AN11" s="229"/>
      <c r="AO11" s="229"/>
      <c r="AP11" s="233"/>
      <c r="AU11" s="33" t="s">
        <v>27</v>
      </c>
    </row>
    <row r="12" spans="1:47" s="214" customFormat="1" x14ac:dyDescent="0.25">
      <c r="A12" s="238" t="s">
        <v>28</v>
      </c>
      <c r="B12" s="222" t="s">
        <v>24</v>
      </c>
      <c r="C12" s="229"/>
      <c r="D12" s="229"/>
      <c r="E12" s="325">
        <v>26</v>
      </c>
      <c r="F12" s="230" t="s">
        <v>22</v>
      </c>
      <c r="G12" s="231" t="s">
        <v>22</v>
      </c>
      <c r="H12" s="370">
        <v>10</v>
      </c>
      <c r="I12" s="229" t="s">
        <v>25</v>
      </c>
      <c r="J12" s="229"/>
      <c r="K12" s="229"/>
      <c r="L12" s="233"/>
      <c r="M12" s="371">
        <v>19</v>
      </c>
      <c r="N12" s="229"/>
      <c r="O12" s="229"/>
      <c r="P12" s="229"/>
      <c r="Q12" s="233"/>
      <c r="R12" s="370">
        <v>10</v>
      </c>
      <c r="S12" s="229" t="s">
        <v>25</v>
      </c>
      <c r="T12" s="229"/>
      <c r="U12" s="229"/>
      <c r="V12" s="233"/>
      <c r="W12" s="371">
        <v>19</v>
      </c>
      <c r="X12" s="229"/>
      <c r="Y12" s="229"/>
      <c r="Z12" s="229"/>
      <c r="AA12" s="349"/>
      <c r="AB12" s="370">
        <v>10</v>
      </c>
      <c r="AC12" s="229" t="s">
        <v>25</v>
      </c>
      <c r="AD12" s="229"/>
      <c r="AE12" s="229"/>
      <c r="AF12" s="233"/>
      <c r="AG12" s="352"/>
      <c r="AH12" s="298"/>
      <c r="AI12" s="298"/>
      <c r="AJ12" s="298"/>
      <c r="AK12" s="299"/>
      <c r="AL12" s="370">
        <v>10</v>
      </c>
      <c r="AM12" s="229" t="s">
        <v>25</v>
      </c>
      <c r="AN12" s="229"/>
      <c r="AO12" s="229"/>
      <c r="AP12" s="233"/>
      <c r="AU12" s="50" t="s">
        <v>28</v>
      </c>
    </row>
    <row r="13" spans="1:47" s="214" customFormat="1" x14ac:dyDescent="0.25">
      <c r="A13" s="228" t="s">
        <v>29</v>
      </c>
      <c r="B13" s="222" t="s">
        <v>30</v>
      </c>
      <c r="C13" s="229"/>
      <c r="D13" s="229"/>
      <c r="E13" s="325">
        <v>50.474200000000003</v>
      </c>
      <c r="F13" s="239">
        <v>250</v>
      </c>
      <c r="G13" s="231">
        <v>250</v>
      </c>
      <c r="H13" s="371">
        <v>8</v>
      </c>
      <c r="I13" s="229"/>
      <c r="J13" s="229"/>
      <c r="K13" s="229"/>
      <c r="L13" s="233"/>
      <c r="M13" s="371">
        <v>10.6</v>
      </c>
      <c r="N13" s="229"/>
      <c r="O13" s="229"/>
      <c r="P13" s="229"/>
      <c r="Q13" s="233"/>
      <c r="R13" s="371">
        <v>17.399999999999999</v>
      </c>
      <c r="S13" s="229"/>
      <c r="T13" s="229"/>
      <c r="U13" s="229"/>
      <c r="V13" s="233"/>
      <c r="W13" s="371">
        <v>34</v>
      </c>
      <c r="X13" s="229"/>
      <c r="Y13" s="229"/>
      <c r="Z13" s="229"/>
      <c r="AA13" s="349"/>
      <c r="AB13" s="371">
        <v>6</v>
      </c>
      <c r="AC13" s="229"/>
      <c r="AD13" s="229"/>
      <c r="AE13" s="229" t="s">
        <v>15</v>
      </c>
      <c r="AF13" s="233"/>
      <c r="AG13" s="353"/>
      <c r="AH13" s="298"/>
      <c r="AI13" s="298"/>
      <c r="AJ13" s="298"/>
      <c r="AK13" s="299"/>
      <c r="AL13" s="371">
        <v>5.7</v>
      </c>
      <c r="AM13" s="229"/>
      <c r="AN13" s="229"/>
      <c r="AO13" s="229"/>
      <c r="AP13" s="233"/>
      <c r="AU13" s="33" t="s">
        <v>29</v>
      </c>
    </row>
    <row r="14" spans="1:47" s="214" customFormat="1" x14ac:dyDescent="0.25">
      <c r="A14" s="228" t="s">
        <v>31</v>
      </c>
      <c r="B14" s="222" t="s">
        <v>30</v>
      </c>
      <c r="C14" s="223"/>
      <c r="D14" s="223"/>
      <c r="E14" s="325">
        <v>461.33240000000001</v>
      </c>
      <c r="F14" s="230" t="s">
        <v>22</v>
      </c>
      <c r="G14" s="240">
        <v>700</v>
      </c>
      <c r="H14" s="370">
        <v>190</v>
      </c>
      <c r="I14" s="229"/>
      <c r="J14" s="229"/>
      <c r="K14" s="229"/>
      <c r="L14" s="233"/>
      <c r="M14" s="370">
        <v>360</v>
      </c>
      <c r="N14" s="229"/>
      <c r="O14" s="229"/>
      <c r="P14" s="229"/>
      <c r="Q14" s="233"/>
      <c r="R14" s="370">
        <v>730</v>
      </c>
      <c r="S14" s="229"/>
      <c r="T14" s="229"/>
      <c r="U14" s="229"/>
      <c r="V14" s="233"/>
      <c r="W14" s="370">
        <v>1000</v>
      </c>
      <c r="X14" s="229"/>
      <c r="Y14" s="229"/>
      <c r="Z14" s="229"/>
      <c r="AA14" s="349"/>
      <c r="AB14" s="370">
        <v>140</v>
      </c>
      <c r="AC14" s="229"/>
      <c r="AD14" s="229"/>
      <c r="AE14" s="229"/>
      <c r="AF14" s="233"/>
      <c r="AG14" s="352"/>
      <c r="AH14" s="298"/>
      <c r="AI14" s="298"/>
      <c r="AJ14" s="298"/>
      <c r="AK14" s="299"/>
      <c r="AL14" s="370">
        <v>130</v>
      </c>
      <c r="AM14" s="229"/>
      <c r="AN14" s="229"/>
      <c r="AO14" s="229"/>
      <c r="AP14" s="233"/>
      <c r="AU14" s="33" t="s">
        <v>31</v>
      </c>
    </row>
    <row r="15" spans="1:47" s="214" customFormat="1" x14ac:dyDescent="0.25">
      <c r="A15" s="228" t="s">
        <v>32</v>
      </c>
      <c r="B15" s="222" t="s">
        <v>21</v>
      </c>
      <c r="C15" s="229"/>
      <c r="D15" s="229"/>
      <c r="E15" s="325">
        <v>6.8777999999999997</v>
      </c>
      <c r="F15" s="230" t="s">
        <v>22</v>
      </c>
      <c r="G15" s="231" t="s">
        <v>22</v>
      </c>
      <c r="H15" s="369">
        <v>9.66</v>
      </c>
      <c r="I15" s="229"/>
      <c r="J15" s="229"/>
      <c r="K15" s="229"/>
      <c r="L15" s="233"/>
      <c r="M15" s="371">
        <v>10.5</v>
      </c>
      <c r="N15" s="229"/>
      <c r="O15" s="229"/>
      <c r="P15" s="229"/>
      <c r="Q15" s="233"/>
      <c r="R15" s="371">
        <v>26</v>
      </c>
      <c r="S15" s="229"/>
      <c r="T15" s="229"/>
      <c r="U15" s="229" t="s">
        <v>233</v>
      </c>
      <c r="V15" s="233"/>
      <c r="W15" s="371">
        <v>13</v>
      </c>
      <c r="X15" s="229"/>
      <c r="Y15" s="229"/>
      <c r="Z15" s="229" t="s">
        <v>15</v>
      </c>
      <c r="AA15" s="349"/>
      <c r="AB15" s="369">
        <v>5.28</v>
      </c>
      <c r="AC15" s="229"/>
      <c r="AD15" s="229"/>
      <c r="AE15" s="229" t="s">
        <v>233</v>
      </c>
      <c r="AF15" s="233"/>
      <c r="AG15" s="353"/>
      <c r="AH15" s="298"/>
      <c r="AI15" s="298"/>
      <c r="AJ15" s="298"/>
      <c r="AK15" s="299"/>
      <c r="AL15" s="369">
        <v>3.74</v>
      </c>
      <c r="AM15" s="229"/>
      <c r="AN15" s="229"/>
      <c r="AO15" s="229" t="s">
        <v>15</v>
      </c>
      <c r="AP15" s="233"/>
      <c r="AU15" s="33" t="s">
        <v>32</v>
      </c>
    </row>
    <row r="16" spans="1:47" s="214" customFormat="1" x14ac:dyDescent="0.25">
      <c r="A16" s="228" t="s">
        <v>33</v>
      </c>
      <c r="B16" s="222" t="s">
        <v>30</v>
      </c>
      <c r="C16" s="229"/>
      <c r="D16" s="229"/>
      <c r="E16" s="325">
        <v>28.032499999999999</v>
      </c>
      <c r="F16" s="239">
        <v>10</v>
      </c>
      <c r="G16" s="240">
        <v>10</v>
      </c>
      <c r="H16" s="368">
        <v>7.4999999999999997E-2</v>
      </c>
      <c r="I16" s="229"/>
      <c r="J16" s="229"/>
      <c r="K16" s="229"/>
      <c r="L16" s="233"/>
      <c r="M16" s="369">
        <v>0.01</v>
      </c>
      <c r="N16" s="229" t="s">
        <v>25</v>
      </c>
      <c r="O16" s="229"/>
      <c r="P16" s="229"/>
      <c r="Q16" s="233"/>
      <c r="R16" s="368">
        <v>1.7000000000000001E-2</v>
      </c>
      <c r="S16" s="229"/>
      <c r="T16" s="229"/>
      <c r="U16" s="229"/>
      <c r="V16" s="233"/>
      <c r="W16" s="369">
        <v>0.12</v>
      </c>
      <c r="X16" s="229"/>
      <c r="Y16" s="229"/>
      <c r="Z16" s="229"/>
      <c r="AA16" s="349"/>
      <c r="AB16" s="369">
        <v>0.46</v>
      </c>
      <c r="AC16" s="229"/>
      <c r="AD16" s="229"/>
      <c r="AE16" s="229"/>
      <c r="AF16" s="233"/>
      <c r="AG16" s="353"/>
      <c r="AH16" s="298"/>
      <c r="AI16" s="298"/>
      <c r="AJ16" s="298"/>
      <c r="AK16" s="299"/>
      <c r="AL16" s="371">
        <v>2.2000000000000002</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368">
        <v>4.0000000000000001E-3</v>
      </c>
      <c r="I17" s="229"/>
      <c r="J17" s="229"/>
      <c r="K17" s="229"/>
      <c r="L17" s="233"/>
      <c r="M17" s="368">
        <v>2E-3</v>
      </c>
      <c r="N17" s="229"/>
      <c r="O17" s="229"/>
      <c r="P17" s="229"/>
      <c r="Q17" s="233"/>
      <c r="R17" s="368">
        <v>2E-3</v>
      </c>
      <c r="S17" s="229"/>
      <c r="T17" s="229"/>
      <c r="U17" s="229" t="s">
        <v>15</v>
      </c>
      <c r="V17" s="233"/>
      <c r="W17" s="368">
        <v>7.0000000000000001E-3</v>
      </c>
      <c r="X17" s="229"/>
      <c r="Y17" s="229"/>
      <c r="Z17" s="229"/>
      <c r="AA17" s="349"/>
      <c r="AB17" s="368">
        <v>1E-3</v>
      </c>
      <c r="AC17" s="229" t="s">
        <v>25</v>
      </c>
      <c r="AD17" s="229"/>
      <c r="AE17" s="229"/>
      <c r="AF17" s="233"/>
      <c r="AG17" s="351"/>
      <c r="AH17" s="298"/>
      <c r="AI17" s="298"/>
      <c r="AJ17" s="298"/>
      <c r="AK17" s="299"/>
      <c r="AL17" s="368">
        <v>1E-3</v>
      </c>
      <c r="AM17" s="229" t="s">
        <v>25</v>
      </c>
      <c r="AN17" s="229"/>
      <c r="AO17" s="229"/>
      <c r="AP17" s="233"/>
      <c r="AU17" s="33" t="s">
        <v>34</v>
      </c>
    </row>
    <row r="18" spans="1:47" s="214" customFormat="1" x14ac:dyDescent="0.25">
      <c r="A18" s="228" t="s">
        <v>35</v>
      </c>
      <c r="B18" s="222" t="s">
        <v>24</v>
      </c>
      <c r="C18" s="229"/>
      <c r="D18" s="229"/>
      <c r="E18" s="325" t="s">
        <v>218</v>
      </c>
      <c r="F18" s="239" t="s">
        <v>37</v>
      </c>
      <c r="G18" s="240" t="s">
        <v>37</v>
      </c>
      <c r="H18" s="369">
        <v>6.79</v>
      </c>
      <c r="I18" s="229"/>
      <c r="J18" s="229"/>
      <c r="K18" s="229"/>
      <c r="L18" s="233"/>
      <c r="M18" s="369">
        <v>6.1</v>
      </c>
      <c r="N18" s="229"/>
      <c r="O18" s="229"/>
      <c r="P18" s="229"/>
      <c r="Q18" s="233"/>
      <c r="R18" s="369">
        <v>6.18</v>
      </c>
      <c r="S18" s="229"/>
      <c r="T18" s="229"/>
      <c r="U18" s="229"/>
      <c r="V18" s="233"/>
      <c r="W18" s="369">
        <v>6.31</v>
      </c>
      <c r="X18" s="229"/>
      <c r="Y18" s="229"/>
      <c r="Z18" s="229"/>
      <c r="AA18" s="349"/>
      <c r="AB18" s="369">
        <v>6.17</v>
      </c>
      <c r="AC18" s="229"/>
      <c r="AD18" s="229"/>
      <c r="AE18" s="229"/>
      <c r="AF18" s="233"/>
      <c r="AG18" s="353"/>
      <c r="AH18" s="298"/>
      <c r="AI18" s="298"/>
      <c r="AJ18" s="298"/>
      <c r="AK18" s="299"/>
      <c r="AL18" s="369">
        <v>6.1</v>
      </c>
      <c r="AM18" s="229"/>
      <c r="AN18" s="229"/>
      <c r="AO18" s="229"/>
      <c r="AP18" s="233"/>
      <c r="AQ18" s="340">
        <v>6.5</v>
      </c>
      <c r="AR18" s="341">
        <v>8.5</v>
      </c>
      <c r="AS18" s="341">
        <v>4.9000000000000004</v>
      </c>
      <c r="AT18" s="340">
        <v>7.4</v>
      </c>
      <c r="AU18" s="33" t="s">
        <v>35</v>
      </c>
    </row>
    <row r="19" spans="1:47" s="214" customFormat="1" x14ac:dyDescent="0.25">
      <c r="A19" s="228" t="s">
        <v>38</v>
      </c>
      <c r="B19" s="222" t="s">
        <v>30</v>
      </c>
      <c r="C19" s="229"/>
      <c r="D19" s="229"/>
      <c r="E19" s="325">
        <v>4.8315000000000001</v>
      </c>
      <c r="F19" s="230" t="s">
        <v>22</v>
      </c>
      <c r="G19" s="231" t="s">
        <v>22</v>
      </c>
      <c r="H19" s="369">
        <v>1.08</v>
      </c>
      <c r="I19" s="229"/>
      <c r="J19" s="229"/>
      <c r="K19" s="229"/>
      <c r="L19" s="233"/>
      <c r="M19" s="369">
        <v>2.92</v>
      </c>
      <c r="N19" s="229"/>
      <c r="O19" s="229"/>
      <c r="P19" s="229"/>
      <c r="Q19" s="233"/>
      <c r="R19" s="369">
        <v>8.56</v>
      </c>
      <c r="S19" s="229"/>
      <c r="T19" s="229"/>
      <c r="U19" s="229"/>
      <c r="V19" s="233"/>
      <c r="W19" s="371">
        <v>34.700000000000003</v>
      </c>
      <c r="X19" s="229"/>
      <c r="Y19" s="229"/>
      <c r="Z19" s="229"/>
      <c r="AA19" s="349"/>
      <c r="AB19" s="369">
        <v>0.84</v>
      </c>
      <c r="AC19" s="229"/>
      <c r="AD19" s="229"/>
      <c r="AE19" s="229"/>
      <c r="AF19" s="233"/>
      <c r="AG19" s="353"/>
      <c r="AH19" s="298"/>
      <c r="AI19" s="298"/>
      <c r="AJ19" s="298"/>
      <c r="AK19" s="299"/>
      <c r="AL19" s="369">
        <v>0.67</v>
      </c>
      <c r="AM19" s="229"/>
      <c r="AN19" s="229"/>
      <c r="AO19" s="229"/>
      <c r="AP19" s="233"/>
      <c r="AU19" s="33" t="s">
        <v>38</v>
      </c>
    </row>
    <row r="20" spans="1:47" s="214" customFormat="1" x14ac:dyDescent="0.25">
      <c r="A20" s="228" t="s">
        <v>39</v>
      </c>
      <c r="B20" s="222" t="s">
        <v>21</v>
      </c>
      <c r="C20" s="229"/>
      <c r="D20" s="229"/>
      <c r="E20" s="325">
        <v>46.239199999999997</v>
      </c>
      <c r="F20" s="230" t="s">
        <v>22</v>
      </c>
      <c r="G20" s="240">
        <v>20</v>
      </c>
      <c r="H20" s="369">
        <v>0.63</v>
      </c>
      <c r="I20" s="229"/>
      <c r="J20" s="229"/>
      <c r="K20" s="229"/>
      <c r="L20" s="233"/>
      <c r="M20" s="369">
        <v>6.33</v>
      </c>
      <c r="N20" s="229"/>
      <c r="O20" s="229"/>
      <c r="P20" s="229"/>
      <c r="Q20" s="233"/>
      <c r="R20" s="369">
        <v>8.9</v>
      </c>
      <c r="S20" s="229"/>
      <c r="T20" s="229"/>
      <c r="U20" s="229"/>
      <c r="V20" s="233"/>
      <c r="W20" s="371">
        <v>18.8</v>
      </c>
      <c r="X20" s="229"/>
      <c r="Y20" s="229"/>
      <c r="Z20" s="229"/>
      <c r="AA20" s="349"/>
      <c r="AB20" s="369">
        <v>5.91</v>
      </c>
      <c r="AC20" s="229"/>
      <c r="AD20" s="229"/>
      <c r="AE20" s="229"/>
      <c r="AF20" s="233"/>
      <c r="AG20" s="352"/>
      <c r="AH20" s="298"/>
      <c r="AI20" s="298"/>
      <c r="AJ20" s="298"/>
      <c r="AK20" s="299"/>
      <c r="AL20" s="369">
        <v>5.08</v>
      </c>
      <c r="AM20" s="229"/>
      <c r="AN20" s="229"/>
      <c r="AO20" s="229"/>
      <c r="AP20" s="233"/>
      <c r="AU20" s="33" t="s">
        <v>39</v>
      </c>
    </row>
    <row r="21" spans="1:47" s="214" customFormat="1" x14ac:dyDescent="0.25">
      <c r="A21" s="228" t="s">
        <v>40</v>
      </c>
      <c r="B21" s="222" t="s">
        <v>21</v>
      </c>
      <c r="C21" s="229"/>
      <c r="D21" s="229"/>
      <c r="E21" s="325">
        <v>35.570099999999996</v>
      </c>
      <c r="F21" s="239">
        <v>250</v>
      </c>
      <c r="G21" s="240">
        <v>250</v>
      </c>
      <c r="H21" s="371">
        <v>8</v>
      </c>
      <c r="I21" s="229"/>
      <c r="J21" s="229"/>
      <c r="K21" s="229"/>
      <c r="L21" s="233"/>
      <c r="M21" s="371">
        <v>10.1</v>
      </c>
      <c r="N21" s="229"/>
      <c r="O21" s="229"/>
      <c r="P21" s="229"/>
      <c r="Q21" s="233"/>
      <c r="R21" s="371">
        <v>22.7</v>
      </c>
      <c r="S21" s="229"/>
      <c r="T21" s="229"/>
      <c r="U21" s="229"/>
      <c r="V21" s="233"/>
      <c r="W21" s="371">
        <v>1.8</v>
      </c>
      <c r="X21" s="229"/>
      <c r="Y21" s="229"/>
      <c r="Z21" s="229"/>
      <c r="AA21" s="349"/>
      <c r="AB21" s="371">
        <v>11.7</v>
      </c>
      <c r="AC21" s="229"/>
      <c r="AD21" s="229"/>
      <c r="AE21" s="229"/>
      <c r="AF21" s="233"/>
      <c r="AG21" s="353"/>
      <c r="AH21" s="298"/>
      <c r="AI21" s="298"/>
      <c r="AJ21" s="298"/>
      <c r="AK21" s="299"/>
      <c r="AL21" s="371">
        <v>10.8</v>
      </c>
      <c r="AM21" s="229"/>
      <c r="AN21" s="229"/>
      <c r="AO21" s="229"/>
      <c r="AP21" s="233"/>
      <c r="AU21" s="33" t="s">
        <v>40</v>
      </c>
    </row>
    <row r="22" spans="1:47" s="214" customFormat="1" x14ac:dyDescent="0.25">
      <c r="A22" s="228" t="s">
        <v>41</v>
      </c>
      <c r="B22" s="222" t="s">
        <v>21</v>
      </c>
      <c r="C22" s="229"/>
      <c r="D22" s="229"/>
      <c r="E22" s="330">
        <v>279.78570000000002</v>
      </c>
      <c r="F22" s="242">
        <v>500</v>
      </c>
      <c r="G22" s="231">
        <v>500</v>
      </c>
      <c r="H22" s="370">
        <v>120</v>
      </c>
      <c r="I22" s="229"/>
      <c r="J22" s="229"/>
      <c r="K22" s="229"/>
      <c r="L22" s="233"/>
      <c r="M22" s="370">
        <v>200</v>
      </c>
      <c r="N22" s="229"/>
      <c r="O22" s="229"/>
      <c r="P22" s="229"/>
      <c r="Q22" s="233"/>
      <c r="R22" s="370">
        <v>420</v>
      </c>
      <c r="S22" s="229"/>
      <c r="T22" s="229"/>
      <c r="U22" s="229"/>
      <c r="V22" s="233"/>
      <c r="W22" s="370">
        <v>400</v>
      </c>
      <c r="X22" s="229"/>
      <c r="Y22" s="229"/>
      <c r="Z22" s="229"/>
      <c r="AA22" s="349"/>
      <c r="AB22" s="370">
        <v>75</v>
      </c>
      <c r="AC22" s="229"/>
      <c r="AD22" s="229"/>
      <c r="AE22" s="229"/>
      <c r="AF22" s="233"/>
      <c r="AG22" s="352"/>
      <c r="AH22" s="298"/>
      <c r="AI22" s="298"/>
      <c r="AJ22" s="298"/>
      <c r="AK22" s="299"/>
      <c r="AL22" s="370">
        <v>75</v>
      </c>
      <c r="AM22" s="229"/>
      <c r="AN22" s="229"/>
      <c r="AO22" s="229"/>
      <c r="AP22" s="233"/>
      <c r="AU22" s="33" t="s">
        <v>41</v>
      </c>
    </row>
    <row r="23" spans="1:47" s="214" customFormat="1" ht="15.75" thickBot="1" x14ac:dyDescent="0.3">
      <c r="A23" s="243" t="s">
        <v>42</v>
      </c>
      <c r="B23" s="222" t="s">
        <v>24</v>
      </c>
      <c r="C23" s="229"/>
      <c r="D23" s="244"/>
      <c r="E23" s="328">
        <v>29</v>
      </c>
      <c r="F23" s="245" t="s">
        <v>22</v>
      </c>
      <c r="G23" s="246" t="s">
        <v>22</v>
      </c>
      <c r="H23" s="377">
        <v>0.88</v>
      </c>
      <c r="I23" s="244"/>
      <c r="J23" s="244"/>
      <c r="K23" s="244"/>
      <c r="L23" s="248"/>
      <c r="M23" s="378">
        <v>4.5999999999999996</v>
      </c>
      <c r="N23" s="244"/>
      <c r="O23" s="244"/>
      <c r="P23" s="244"/>
      <c r="Q23" s="248"/>
      <c r="R23" s="378">
        <v>8.8000000000000007</v>
      </c>
      <c r="S23" s="244"/>
      <c r="T23" s="244"/>
      <c r="U23" s="244"/>
      <c r="V23" s="248"/>
      <c r="W23" s="378">
        <v>8.8000000000000007</v>
      </c>
      <c r="X23" s="244"/>
      <c r="Y23" s="244"/>
      <c r="Z23" s="244"/>
      <c r="AA23" s="350"/>
      <c r="AB23" s="378">
        <v>1.7</v>
      </c>
      <c r="AC23" s="263"/>
      <c r="AD23" s="263"/>
      <c r="AE23" s="263"/>
      <c r="AF23" s="264"/>
      <c r="AG23" s="354"/>
      <c r="AH23" s="303"/>
      <c r="AI23" s="303"/>
      <c r="AJ23" s="303"/>
      <c r="AK23" s="304"/>
      <c r="AL23" s="371">
        <v>0.6</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73">
        <v>2.9999999999999997E-4</v>
      </c>
      <c r="AC25" s="223" t="s">
        <v>25</v>
      </c>
      <c r="AD25" s="223"/>
      <c r="AE25" s="223"/>
      <c r="AF25" s="227"/>
      <c r="AG25" s="504" t="s">
        <v>205</v>
      </c>
      <c r="AH25" s="505"/>
      <c r="AI25" s="505"/>
      <c r="AJ25" s="505"/>
      <c r="AK25" s="506"/>
      <c r="AL25" s="373">
        <v>2.9999999999999997E-4</v>
      </c>
      <c r="AM25" s="251" t="s">
        <v>25</v>
      </c>
      <c r="AN25" s="251"/>
      <c r="AO25" s="251"/>
      <c r="AP25" s="252"/>
      <c r="AU25" s="72" t="s">
        <v>45</v>
      </c>
    </row>
    <row r="26" spans="1:47" s="214" customFormat="1" x14ac:dyDescent="0.25">
      <c r="A26" s="228" t="s">
        <v>46</v>
      </c>
      <c r="B26" s="222" t="s">
        <v>24</v>
      </c>
      <c r="C26" s="229"/>
      <c r="D26" s="229"/>
      <c r="E26" s="325">
        <v>1E-3</v>
      </c>
      <c r="F26" s="239">
        <v>0.01</v>
      </c>
      <c r="G26" s="231">
        <v>5.0000000000000002E-5</v>
      </c>
      <c r="H26" s="372">
        <v>4.95E-4</v>
      </c>
      <c r="I26" s="375"/>
      <c r="J26" s="229"/>
      <c r="K26" s="229"/>
      <c r="L26" s="233"/>
      <c r="M26" s="368">
        <v>7.0000000000000001E-3</v>
      </c>
      <c r="N26" s="375"/>
      <c r="O26" s="229"/>
      <c r="P26" s="229"/>
      <c r="Q26" s="233"/>
      <c r="R26" s="373">
        <v>1.06E-2</v>
      </c>
      <c r="S26" s="375"/>
      <c r="T26" s="229"/>
      <c r="U26" s="229"/>
      <c r="V26" s="233"/>
      <c r="W26" s="373">
        <v>1.6899999999999998E-2</v>
      </c>
      <c r="X26" s="375"/>
      <c r="Y26" s="229"/>
      <c r="Z26" s="229" t="s">
        <v>233</v>
      </c>
      <c r="AA26" s="233"/>
      <c r="AB26" s="372">
        <v>1.4300000000000001E-4</v>
      </c>
      <c r="AC26" s="229"/>
      <c r="AD26" s="229"/>
      <c r="AE26" s="229" t="s">
        <v>15</v>
      </c>
      <c r="AF26" s="233"/>
      <c r="AG26" s="305"/>
      <c r="AH26" s="298"/>
      <c r="AI26" s="298"/>
      <c r="AJ26" s="298"/>
      <c r="AK26" s="299"/>
      <c r="AL26" s="374">
        <v>1.2E-4</v>
      </c>
      <c r="AM26" s="229"/>
      <c r="AN26" s="229"/>
      <c r="AO26" s="229" t="s">
        <v>15</v>
      </c>
      <c r="AP26" s="233"/>
      <c r="AU26" s="77" t="s">
        <v>46</v>
      </c>
    </row>
    <row r="27" spans="1:47" s="214" customFormat="1" x14ac:dyDescent="0.25">
      <c r="A27" s="228" t="s">
        <v>47</v>
      </c>
      <c r="B27" s="222" t="s">
        <v>30</v>
      </c>
      <c r="C27" s="229"/>
      <c r="D27" s="229"/>
      <c r="E27" s="325">
        <v>6.7100000000000007E-2</v>
      </c>
      <c r="F27" s="239">
        <v>2</v>
      </c>
      <c r="G27" s="231">
        <v>1</v>
      </c>
      <c r="H27" s="373">
        <v>5.4000000000000003E-3</v>
      </c>
      <c r="I27" s="375"/>
      <c r="J27" s="229"/>
      <c r="K27" s="229"/>
      <c r="L27" s="233"/>
      <c r="M27" s="373">
        <v>2.9499999999999998E-2</v>
      </c>
      <c r="N27" s="375"/>
      <c r="O27" s="229"/>
      <c r="P27" s="229"/>
      <c r="Q27" s="233"/>
      <c r="R27" s="368">
        <v>7.3999999999999996E-2</v>
      </c>
      <c r="S27" s="375"/>
      <c r="T27" s="229"/>
      <c r="U27" s="229"/>
      <c r="V27" s="233"/>
      <c r="W27" s="368">
        <v>0.66100000000000003</v>
      </c>
      <c r="X27" s="375"/>
      <c r="Y27" s="229"/>
      <c r="Z27" s="229" t="s">
        <v>233</v>
      </c>
      <c r="AA27" s="233"/>
      <c r="AB27" s="373">
        <v>5.4999999999999997E-3</v>
      </c>
      <c r="AC27" s="229"/>
      <c r="AD27" s="229"/>
      <c r="AE27" s="229"/>
      <c r="AF27" s="233"/>
      <c r="AG27" s="306"/>
      <c r="AH27" s="298"/>
      <c r="AI27" s="298"/>
      <c r="AJ27" s="298"/>
      <c r="AK27" s="299"/>
      <c r="AL27" s="373">
        <v>6.6E-3</v>
      </c>
      <c r="AM27" s="229"/>
      <c r="AN27" s="229"/>
      <c r="AO27" s="229"/>
      <c r="AP27" s="233"/>
      <c r="AU27" s="77" t="s">
        <v>47</v>
      </c>
    </row>
    <row r="28" spans="1:47" s="214" customFormat="1" x14ac:dyDescent="0.25">
      <c r="A28" s="228" t="s">
        <v>48</v>
      </c>
      <c r="B28" s="222" t="s">
        <v>24</v>
      </c>
      <c r="C28" s="229"/>
      <c r="D28" s="229"/>
      <c r="E28" s="325">
        <v>5.0000000000000001E-4</v>
      </c>
      <c r="F28" s="239">
        <v>4.0000000000000001E-3</v>
      </c>
      <c r="G28" s="231">
        <v>4.0000000000000001E-3</v>
      </c>
      <c r="H28" s="373">
        <v>5.0000000000000001E-4</v>
      </c>
      <c r="I28" s="375" t="s">
        <v>25</v>
      </c>
      <c r="J28" s="229"/>
      <c r="K28" s="229"/>
      <c r="L28" s="233"/>
      <c r="M28" s="373">
        <v>5.0000000000000001E-4</v>
      </c>
      <c r="N28" s="385" t="s">
        <v>25</v>
      </c>
      <c r="O28" s="229"/>
      <c r="P28" s="229"/>
      <c r="Q28" s="233"/>
      <c r="R28" s="373">
        <v>5.0000000000000001E-4</v>
      </c>
      <c r="S28" s="385" t="s">
        <v>25</v>
      </c>
      <c r="T28" s="229"/>
      <c r="U28" s="229"/>
      <c r="V28" s="233"/>
      <c r="W28" s="373">
        <v>5.0000000000000001E-4</v>
      </c>
      <c r="X28" s="385" t="s">
        <v>25</v>
      </c>
      <c r="Y28" s="229"/>
      <c r="Z28" s="229"/>
      <c r="AA28" s="233"/>
      <c r="AB28" s="373">
        <v>5.0000000000000001E-4</v>
      </c>
      <c r="AC28" s="229" t="s">
        <v>25</v>
      </c>
      <c r="AD28" s="229"/>
      <c r="AE28" s="229"/>
      <c r="AF28" s="233"/>
      <c r="AG28" s="306"/>
      <c r="AH28" s="298"/>
      <c r="AI28" s="298"/>
      <c r="AJ28" s="298"/>
      <c r="AK28" s="299"/>
      <c r="AL28" s="373">
        <v>5.0000000000000001E-4</v>
      </c>
      <c r="AM28" s="229" t="s">
        <v>25</v>
      </c>
      <c r="AN28" s="229"/>
      <c r="AO28" s="229"/>
      <c r="AP28" s="233"/>
      <c r="AU28" s="77" t="s">
        <v>48</v>
      </c>
    </row>
    <row r="29" spans="1:47" s="214" customFormat="1" x14ac:dyDescent="0.25">
      <c r="A29" s="228" t="s">
        <v>49</v>
      </c>
      <c r="B29" s="222" t="s">
        <v>21</v>
      </c>
      <c r="C29" s="229"/>
      <c r="D29" s="229"/>
      <c r="E29" s="325">
        <v>2.9999999999999997E-4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74">
        <v>5.0000000000000002E-5</v>
      </c>
      <c r="AM29" s="229" t="s">
        <v>25</v>
      </c>
      <c r="AN29" s="229"/>
      <c r="AO29" s="229"/>
      <c r="AP29" s="233"/>
      <c r="AU29" s="77" t="s">
        <v>49</v>
      </c>
    </row>
    <row r="30" spans="1:47" s="214" customFormat="1" x14ac:dyDescent="0.25">
      <c r="A30" s="228" t="s">
        <v>50</v>
      </c>
      <c r="B30" s="222" t="s">
        <v>24</v>
      </c>
      <c r="C30" s="229"/>
      <c r="D30" s="229"/>
      <c r="E30" s="325">
        <v>4.3E-3</v>
      </c>
      <c r="F30" s="239">
        <v>0.1</v>
      </c>
      <c r="G30" s="345">
        <v>0.05</v>
      </c>
      <c r="H30" s="368">
        <v>5.0000000000000001E-3</v>
      </c>
      <c r="I30" s="375" t="s">
        <v>25</v>
      </c>
      <c r="J30" s="229"/>
      <c r="K30" s="229"/>
      <c r="L30" s="233"/>
      <c r="M30" s="368">
        <v>5.0000000000000001E-3</v>
      </c>
      <c r="N30" s="385" t="s">
        <v>25</v>
      </c>
      <c r="O30" s="229"/>
      <c r="P30" s="229"/>
      <c r="Q30" s="233"/>
      <c r="R30" s="368">
        <v>5.0000000000000001E-3</v>
      </c>
      <c r="S30" s="385" t="s">
        <v>25</v>
      </c>
      <c r="T30" s="229"/>
      <c r="U30" s="229"/>
      <c r="V30" s="233"/>
      <c r="W30" s="368">
        <v>5.0000000000000001E-3</v>
      </c>
      <c r="X30" s="375" t="s">
        <v>25</v>
      </c>
      <c r="Y30" s="229"/>
      <c r="Z30" s="229"/>
      <c r="AA30" s="233"/>
      <c r="AB30" s="368">
        <v>5.0000000000000001E-3</v>
      </c>
      <c r="AC30" s="229" t="s">
        <v>25</v>
      </c>
      <c r="AD30" s="229"/>
      <c r="AE30" s="229"/>
      <c r="AF30" s="233"/>
      <c r="AG30" s="301"/>
      <c r="AH30" s="298"/>
      <c r="AI30" s="298"/>
      <c r="AJ30" s="298"/>
      <c r="AK30" s="299"/>
      <c r="AL30" s="368">
        <v>5.0000000000000001E-3</v>
      </c>
      <c r="AM30" s="229" t="s">
        <v>25</v>
      </c>
      <c r="AN30" s="229"/>
      <c r="AO30" s="229"/>
      <c r="AP30" s="233"/>
      <c r="AU30" s="77" t="s">
        <v>50</v>
      </c>
    </row>
    <row r="31" spans="1:47" s="214" customFormat="1" x14ac:dyDescent="0.25">
      <c r="A31" s="228" t="s">
        <v>51</v>
      </c>
      <c r="B31" s="222" t="s">
        <v>24</v>
      </c>
      <c r="C31" s="229"/>
      <c r="D31" s="229"/>
      <c r="E31" s="325">
        <v>6.0000000000000001E-3</v>
      </c>
      <c r="F31" s="239" t="s">
        <v>22</v>
      </c>
      <c r="G31" s="231" t="s">
        <v>22</v>
      </c>
      <c r="H31" s="368">
        <v>5.0000000000000001E-3</v>
      </c>
      <c r="I31" s="375" t="s">
        <v>25</v>
      </c>
      <c r="J31" s="229"/>
      <c r="K31" s="229"/>
      <c r="L31" s="233"/>
      <c r="M31" s="368">
        <v>5.0000000000000001E-3</v>
      </c>
      <c r="N31" s="385" t="s">
        <v>25</v>
      </c>
      <c r="O31" s="229"/>
      <c r="P31" s="229"/>
      <c r="Q31" s="233"/>
      <c r="R31" s="368">
        <v>5.0000000000000001E-3</v>
      </c>
      <c r="S31" s="375"/>
      <c r="T31" s="229"/>
      <c r="U31" s="229"/>
      <c r="V31" s="233"/>
      <c r="W31" s="368">
        <v>5.0000000000000001E-3</v>
      </c>
      <c r="X31" s="385" t="s">
        <v>25</v>
      </c>
      <c r="Y31" s="229"/>
      <c r="Z31" s="229"/>
      <c r="AA31" s="233"/>
      <c r="AB31" s="368">
        <v>5.0000000000000001E-3</v>
      </c>
      <c r="AC31" s="229" t="s">
        <v>25</v>
      </c>
      <c r="AD31" s="229"/>
      <c r="AE31" s="229"/>
      <c r="AF31" s="233"/>
      <c r="AG31" s="301"/>
      <c r="AH31" s="298"/>
      <c r="AI31" s="298"/>
      <c r="AJ31" s="298"/>
      <c r="AK31" s="299"/>
      <c r="AL31" s="368">
        <v>5.0000000000000001E-3</v>
      </c>
      <c r="AM31" s="229" t="s">
        <v>25</v>
      </c>
      <c r="AN31" s="229"/>
      <c r="AO31" s="229"/>
      <c r="AP31" s="233"/>
      <c r="AU31" s="77" t="s">
        <v>51</v>
      </c>
    </row>
    <row r="32" spans="1:47" s="214" customFormat="1" x14ac:dyDescent="0.25">
      <c r="A32" s="228" t="s">
        <v>52</v>
      </c>
      <c r="B32" s="222" t="s">
        <v>30</v>
      </c>
      <c r="C32" s="229"/>
      <c r="D32" s="229"/>
      <c r="E32" s="325">
        <v>8.3519000000000005</v>
      </c>
      <c r="F32" s="239">
        <v>1.3</v>
      </c>
      <c r="G32" s="231">
        <v>1</v>
      </c>
      <c r="H32" s="379">
        <v>5.0000000000000001E-3</v>
      </c>
      <c r="I32" s="375" t="s">
        <v>25</v>
      </c>
      <c r="J32" s="229"/>
      <c r="K32" s="229"/>
      <c r="L32" s="233"/>
      <c r="M32" s="379">
        <v>8.0000000000000002E-3</v>
      </c>
      <c r="N32" s="375"/>
      <c r="O32" s="229"/>
      <c r="P32" s="229"/>
      <c r="Q32" s="233"/>
      <c r="R32" s="379">
        <v>1.4E-2</v>
      </c>
      <c r="S32" s="375"/>
      <c r="T32" s="229"/>
      <c r="U32" s="229"/>
      <c r="V32" s="233"/>
      <c r="W32" s="379">
        <v>8.9999999999999993E-3</v>
      </c>
      <c r="X32" s="385"/>
      <c r="Y32" s="229"/>
      <c r="Z32" s="229"/>
      <c r="AA32" s="233"/>
      <c r="AB32" s="379">
        <v>5.0000000000000001E-3</v>
      </c>
      <c r="AC32" s="229" t="s">
        <v>25</v>
      </c>
      <c r="AD32" s="229"/>
      <c r="AE32" s="229"/>
      <c r="AF32" s="233"/>
      <c r="AG32" s="301"/>
      <c r="AH32" s="298"/>
      <c r="AI32" s="298"/>
      <c r="AJ32" s="298"/>
      <c r="AK32" s="299"/>
      <c r="AL32" s="379">
        <v>5.0000000000000001E-3</v>
      </c>
      <c r="AM32" s="229" t="s">
        <v>25</v>
      </c>
      <c r="AN32" s="229"/>
      <c r="AO32" s="229"/>
      <c r="AP32" s="233"/>
      <c r="AU32" s="77" t="s">
        <v>52</v>
      </c>
    </row>
    <row r="33" spans="1:47" s="214" customFormat="1" x14ac:dyDescent="0.25">
      <c r="A33" s="228" t="s">
        <v>53</v>
      </c>
      <c r="B33" s="222" t="s">
        <v>30</v>
      </c>
      <c r="C33" s="229"/>
      <c r="D33" s="229"/>
      <c r="E33" s="325">
        <v>3.2991000000000001</v>
      </c>
      <c r="F33" s="239">
        <v>0.3</v>
      </c>
      <c r="G33" s="231">
        <v>0.3</v>
      </c>
      <c r="H33" s="369">
        <v>0.01</v>
      </c>
      <c r="I33" s="375" t="s">
        <v>25</v>
      </c>
      <c r="J33" s="229"/>
      <c r="K33" s="229"/>
      <c r="L33" s="233"/>
      <c r="M33" s="369">
        <v>9.39</v>
      </c>
      <c r="N33" s="375"/>
      <c r="O33" s="229"/>
      <c r="P33" s="229"/>
      <c r="Q33" s="233"/>
      <c r="R33" s="369">
        <v>6.66</v>
      </c>
      <c r="S33" s="375"/>
      <c r="T33" s="229"/>
      <c r="U33" s="229" t="s">
        <v>233</v>
      </c>
      <c r="V33" s="233"/>
      <c r="W33" s="371">
        <v>9.3000000000000007</v>
      </c>
      <c r="X33" s="375"/>
      <c r="Y33" s="229"/>
      <c r="Z33" s="229" t="s">
        <v>233</v>
      </c>
      <c r="AA33" s="233"/>
      <c r="AB33" s="369">
        <v>0.01</v>
      </c>
      <c r="AC33" s="229" t="s">
        <v>25</v>
      </c>
      <c r="AD33" s="229"/>
      <c r="AE33" s="229"/>
      <c r="AF33" s="233"/>
      <c r="AG33" s="301"/>
      <c r="AH33" s="298"/>
      <c r="AI33" s="298"/>
      <c r="AJ33" s="298"/>
      <c r="AK33" s="299"/>
      <c r="AL33" s="369">
        <v>0.01</v>
      </c>
      <c r="AM33" s="229" t="s">
        <v>25</v>
      </c>
      <c r="AN33" s="229"/>
      <c r="AO33" s="229"/>
      <c r="AP33" s="233"/>
      <c r="AU33" s="77" t="s">
        <v>53</v>
      </c>
    </row>
    <row r="34" spans="1:47" s="214" customFormat="1" x14ac:dyDescent="0.25">
      <c r="A34" s="228" t="s">
        <v>54</v>
      </c>
      <c r="B34" s="222" t="s">
        <v>24</v>
      </c>
      <c r="C34" s="229"/>
      <c r="D34" s="229"/>
      <c r="E34" s="325">
        <v>8.0000000000000002E-3</v>
      </c>
      <c r="F34" s="239">
        <v>1.4999999999999999E-2</v>
      </c>
      <c r="G34" s="231">
        <v>0.05</v>
      </c>
      <c r="H34" s="373">
        <v>1E-4</v>
      </c>
      <c r="I34" s="375" t="s">
        <v>25</v>
      </c>
      <c r="J34" s="229"/>
      <c r="K34" s="229"/>
      <c r="L34" s="233"/>
      <c r="M34" s="373">
        <v>1E-4</v>
      </c>
      <c r="N34" s="385" t="s">
        <v>25</v>
      </c>
      <c r="O34" s="229"/>
      <c r="P34" s="229"/>
      <c r="Q34" s="233"/>
      <c r="R34" s="373">
        <v>1E-4</v>
      </c>
      <c r="S34" s="375" t="s">
        <v>25</v>
      </c>
      <c r="T34" s="229"/>
      <c r="U34" s="229"/>
      <c r="V34" s="233"/>
      <c r="W34" s="373">
        <v>1E-4</v>
      </c>
      <c r="X34" s="385" t="s">
        <v>25</v>
      </c>
      <c r="Y34" s="229"/>
      <c r="Z34" s="229"/>
      <c r="AA34" s="233"/>
      <c r="AB34" s="372">
        <v>1.76E-4</v>
      </c>
      <c r="AC34" s="229"/>
      <c r="AD34" s="229"/>
      <c r="AE34" s="229"/>
      <c r="AF34" s="233"/>
      <c r="AG34" s="305"/>
      <c r="AH34" s="298"/>
      <c r="AI34" s="298"/>
      <c r="AJ34" s="298"/>
      <c r="AK34" s="299"/>
      <c r="AL34" s="373">
        <v>1E-4</v>
      </c>
      <c r="AM34" s="229" t="s">
        <v>25</v>
      </c>
      <c r="AN34" s="229"/>
      <c r="AO34" s="229"/>
      <c r="AP34" s="233"/>
      <c r="AU34" s="77" t="s">
        <v>54</v>
      </c>
    </row>
    <row r="35" spans="1:47" s="214" customFormat="1" x14ac:dyDescent="0.25">
      <c r="A35" s="228" t="s">
        <v>55</v>
      </c>
      <c r="B35" s="222" t="s">
        <v>30</v>
      </c>
      <c r="C35" s="229"/>
      <c r="D35" s="229"/>
      <c r="E35" s="325">
        <v>0.43390000000000001</v>
      </c>
      <c r="F35" s="239">
        <v>0.05</v>
      </c>
      <c r="G35" s="231">
        <v>0.05</v>
      </c>
      <c r="H35" s="373">
        <v>6.7900000000000002E-2</v>
      </c>
      <c r="I35" s="375"/>
      <c r="J35" s="229"/>
      <c r="K35" s="229" t="s">
        <v>233</v>
      </c>
      <c r="L35" s="233"/>
      <c r="M35" s="368">
        <v>1.8759999999999999</v>
      </c>
      <c r="N35" s="375"/>
      <c r="O35" s="229"/>
      <c r="P35" s="229"/>
      <c r="Q35" s="233"/>
      <c r="R35" s="368">
        <v>2.9569999999999999</v>
      </c>
      <c r="S35" s="375"/>
      <c r="T35" s="229"/>
      <c r="U35" s="229"/>
      <c r="V35" s="233"/>
      <c r="W35" s="368">
        <v>3.6869999999999998</v>
      </c>
      <c r="X35" s="375"/>
      <c r="Y35" s="229"/>
      <c r="Z35" s="229"/>
      <c r="AA35" s="233"/>
      <c r="AB35" s="368">
        <v>5.0000000000000001E-3</v>
      </c>
      <c r="AC35" s="229" t="s">
        <v>25</v>
      </c>
      <c r="AD35" s="229"/>
      <c r="AE35" s="229"/>
      <c r="AF35" s="233"/>
      <c r="AG35" s="306"/>
      <c r="AH35" s="298"/>
      <c r="AI35" s="298"/>
      <c r="AJ35" s="298"/>
      <c r="AK35" s="299"/>
      <c r="AL35" s="368">
        <v>5.0000000000000001E-3</v>
      </c>
      <c r="AM35" s="229"/>
      <c r="AN35" s="229"/>
      <c r="AO35" s="229" t="s">
        <v>15</v>
      </c>
      <c r="AP35" s="233"/>
      <c r="AU35" s="77" t="s">
        <v>55</v>
      </c>
    </row>
    <row r="36" spans="1:47" s="214" customFormat="1" x14ac:dyDescent="0.25">
      <c r="A36" s="228" t="s">
        <v>56</v>
      </c>
      <c r="B36" s="222" t="s">
        <v>24</v>
      </c>
      <c r="C36" s="229"/>
      <c r="D36" s="229"/>
      <c r="E36" s="325">
        <v>0.01</v>
      </c>
      <c r="F36" s="239" t="s">
        <v>22</v>
      </c>
      <c r="G36" s="231">
        <v>0.1</v>
      </c>
      <c r="H36" s="368">
        <v>6.0000000000000001E-3</v>
      </c>
      <c r="I36" s="375"/>
      <c r="J36" s="229"/>
      <c r="K36" s="229"/>
      <c r="L36" s="233"/>
      <c r="M36" s="368">
        <v>7.0000000000000001E-3</v>
      </c>
      <c r="N36" s="385"/>
      <c r="O36" s="229"/>
      <c r="P36" s="229"/>
      <c r="Q36" s="233"/>
      <c r="R36" s="368">
        <v>7.0000000000000001E-3</v>
      </c>
      <c r="S36" s="385"/>
      <c r="T36" s="229"/>
      <c r="U36" s="229"/>
      <c r="V36" s="233"/>
      <c r="W36" s="368">
        <v>8.0000000000000002E-3</v>
      </c>
      <c r="X36" s="385"/>
      <c r="Y36" s="229"/>
      <c r="Z36" s="229"/>
      <c r="AA36" s="233"/>
      <c r="AB36" s="368">
        <v>5.0000000000000001E-3</v>
      </c>
      <c r="AC36" s="229" t="s">
        <v>25</v>
      </c>
      <c r="AD36" s="229"/>
      <c r="AE36" s="229"/>
      <c r="AF36" s="233"/>
      <c r="AG36" s="301"/>
      <c r="AH36" s="298"/>
      <c r="AI36" s="298"/>
      <c r="AJ36" s="298"/>
      <c r="AK36" s="299"/>
      <c r="AL36" s="368">
        <v>5.0000000000000001E-3</v>
      </c>
      <c r="AM36" s="229" t="s">
        <v>25</v>
      </c>
      <c r="AN36" s="229"/>
      <c r="AO36" s="229"/>
      <c r="AP36" s="233"/>
      <c r="AU36" s="77" t="s">
        <v>56</v>
      </c>
    </row>
    <row r="37" spans="1:47" s="214" customFormat="1" x14ac:dyDescent="0.25">
      <c r="A37" s="228" t="s">
        <v>57</v>
      </c>
      <c r="B37" s="222" t="s">
        <v>24</v>
      </c>
      <c r="C37" s="229"/>
      <c r="D37" s="229"/>
      <c r="E37" s="325">
        <v>1E-3</v>
      </c>
      <c r="F37" s="230">
        <v>0.05</v>
      </c>
      <c r="G37" s="231">
        <v>0.01</v>
      </c>
      <c r="H37" s="373">
        <v>2.9999999999999997E-4</v>
      </c>
      <c r="I37" s="375" t="s">
        <v>25</v>
      </c>
      <c r="J37" s="229"/>
      <c r="K37" s="229"/>
      <c r="L37" s="233"/>
      <c r="M37" s="374">
        <v>1.5100000000000001E-3</v>
      </c>
      <c r="N37" s="385"/>
      <c r="O37" s="229"/>
      <c r="P37" s="229"/>
      <c r="Q37" s="233"/>
      <c r="R37" s="374">
        <v>3.31E-3</v>
      </c>
      <c r="S37" s="375"/>
      <c r="T37" s="229"/>
      <c r="U37" s="229"/>
      <c r="V37" s="233"/>
      <c r="W37" s="374">
        <v>4.1599999999999996E-3</v>
      </c>
      <c r="X37" s="375"/>
      <c r="Y37" s="229"/>
      <c r="Z37" s="229"/>
      <c r="AA37" s="233"/>
      <c r="AB37" s="373">
        <v>2.9999999999999997E-4</v>
      </c>
      <c r="AC37" s="229" t="s">
        <v>25</v>
      </c>
      <c r="AD37" s="229"/>
      <c r="AE37" s="229"/>
      <c r="AF37" s="233"/>
      <c r="AG37" s="307"/>
      <c r="AH37" s="298"/>
      <c r="AI37" s="298"/>
      <c r="AJ37" s="298"/>
      <c r="AK37" s="299"/>
      <c r="AL37" s="373">
        <v>2.9999999999999997E-4</v>
      </c>
      <c r="AM37" s="229" t="s">
        <v>25</v>
      </c>
      <c r="AN37" s="229"/>
      <c r="AO37" s="229"/>
      <c r="AP37" s="233"/>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73">
        <v>1E-4</v>
      </c>
      <c r="AM38" s="229" t="s">
        <v>25</v>
      </c>
      <c r="AN38" s="229"/>
      <c r="AO38" s="229"/>
      <c r="AP38" s="233"/>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74">
        <v>5.0000000000000002E-5</v>
      </c>
      <c r="AM39" s="229" t="s">
        <v>25</v>
      </c>
      <c r="AN39" s="229"/>
      <c r="AO39" s="229"/>
      <c r="AP39" s="233"/>
      <c r="AU39" s="77" t="s">
        <v>59</v>
      </c>
    </row>
    <row r="40" spans="1:47" s="214" customFormat="1" x14ac:dyDescent="0.25">
      <c r="A40" s="228" t="s">
        <v>60</v>
      </c>
      <c r="B40" s="222" t="s">
        <v>24</v>
      </c>
      <c r="C40" s="229"/>
      <c r="D40" s="229"/>
      <c r="E40" s="325">
        <v>5.0000000000000001E-3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c r="Z40" s="229"/>
      <c r="AA40" s="233"/>
      <c r="AB40" s="369">
        <v>0.01</v>
      </c>
      <c r="AC40" s="229" t="s">
        <v>25</v>
      </c>
      <c r="AD40" s="229"/>
      <c r="AE40" s="229"/>
      <c r="AF40" s="233"/>
      <c r="AG40" s="300"/>
      <c r="AH40" s="298"/>
      <c r="AI40" s="298"/>
      <c r="AJ40" s="298"/>
      <c r="AK40" s="299"/>
      <c r="AL40" s="369">
        <v>0.01</v>
      </c>
      <c r="AM40" s="229" t="s">
        <v>25</v>
      </c>
      <c r="AN40" s="229"/>
      <c r="AO40" s="229"/>
      <c r="AP40" s="233"/>
      <c r="AU40" s="77" t="s">
        <v>60</v>
      </c>
    </row>
    <row r="41" spans="1:47" s="214" customFormat="1" ht="15.75" thickBot="1" x14ac:dyDescent="0.3">
      <c r="A41" s="243" t="s">
        <v>61</v>
      </c>
      <c r="B41" s="222" t="s">
        <v>30</v>
      </c>
      <c r="C41" s="244"/>
      <c r="D41" s="244"/>
      <c r="E41" s="328">
        <v>21.257999999999999</v>
      </c>
      <c r="F41" s="245">
        <v>5</v>
      </c>
      <c r="G41" s="246">
        <v>5</v>
      </c>
      <c r="H41" s="379">
        <v>5.0000000000000001E-3</v>
      </c>
      <c r="I41" s="384" t="s">
        <v>25</v>
      </c>
      <c r="J41" s="263"/>
      <c r="K41" s="263"/>
      <c r="L41" s="264"/>
      <c r="M41" s="379">
        <v>5.0000000000000001E-3</v>
      </c>
      <c r="N41" s="386" t="s">
        <v>25</v>
      </c>
      <c r="O41" s="244"/>
      <c r="P41" s="244"/>
      <c r="Q41" s="248"/>
      <c r="R41" s="379">
        <v>6.0000000000000001E-3</v>
      </c>
      <c r="S41" s="375"/>
      <c r="T41" s="244"/>
      <c r="U41" s="244"/>
      <c r="V41" s="248"/>
      <c r="W41" s="379">
        <v>5.0000000000000001E-3</v>
      </c>
      <c r="X41" s="386" t="s">
        <v>25</v>
      </c>
      <c r="Y41" s="244"/>
      <c r="Z41" s="244"/>
      <c r="AA41" s="248"/>
      <c r="AB41" s="379">
        <v>5.0000000000000001E-3</v>
      </c>
      <c r="AC41" s="263" t="s">
        <v>25</v>
      </c>
      <c r="AD41" s="263"/>
      <c r="AE41" s="263"/>
      <c r="AF41" s="264"/>
      <c r="AG41" s="308"/>
      <c r="AH41" s="303"/>
      <c r="AI41" s="303"/>
      <c r="AJ41" s="303"/>
      <c r="AK41" s="304"/>
      <c r="AL41" s="379">
        <v>6.0000000000000001E-3</v>
      </c>
      <c r="AM41" s="263"/>
      <c r="AN41" s="263"/>
      <c r="AO41" s="263" t="s">
        <v>15</v>
      </c>
      <c r="AP41" s="26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222"/>
      <c r="AO43" s="222"/>
      <c r="AP43" s="272"/>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271">
        <v>5</v>
      </c>
      <c r="AM50" s="229" t="s">
        <v>25</v>
      </c>
      <c r="AN50" s="267"/>
      <c r="AO50" s="267"/>
      <c r="AP50" s="273"/>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271">
        <v>0.5</v>
      </c>
      <c r="AM53" s="229" t="s">
        <v>25</v>
      </c>
      <c r="AN53" s="267"/>
      <c r="AO53" s="267"/>
      <c r="AP53" s="273"/>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271">
        <v>0.6</v>
      </c>
      <c r="AM54" s="229" t="s">
        <v>25</v>
      </c>
      <c r="AN54" s="267"/>
      <c r="AO54" s="267"/>
      <c r="AP54" s="273"/>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0.46</v>
      </c>
      <c r="S60" s="229"/>
      <c r="T60" s="267"/>
      <c r="U60" s="267"/>
      <c r="V60" s="273"/>
      <c r="W60" s="356">
        <v>0.9</v>
      </c>
      <c r="X60" s="229"/>
      <c r="Y60" s="267"/>
      <c r="Z60" s="267"/>
      <c r="AA60" s="273"/>
      <c r="AB60" s="271">
        <v>0.01</v>
      </c>
      <c r="AC60" s="229" t="s">
        <v>25</v>
      </c>
      <c r="AD60" s="267"/>
      <c r="AE60" s="267"/>
      <c r="AF60" s="273"/>
      <c r="AG60" s="309"/>
      <c r="AH60" s="298"/>
      <c r="AI60" s="310"/>
      <c r="AJ60" s="310"/>
      <c r="AK60" s="311"/>
      <c r="AL60" s="271">
        <v>0.01</v>
      </c>
      <c r="AM60" s="229" t="s">
        <v>25</v>
      </c>
      <c r="AN60" s="267"/>
      <c r="AO60" s="267"/>
      <c r="AP60" s="273"/>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271">
        <v>0.3</v>
      </c>
      <c r="AM62" s="229" t="s">
        <v>25</v>
      </c>
      <c r="AN62" s="267"/>
      <c r="AO62" s="267"/>
      <c r="AP62" s="273"/>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271">
        <v>0.3</v>
      </c>
      <c r="AM66" s="229" t="s">
        <v>25</v>
      </c>
      <c r="AN66" s="267"/>
      <c r="AO66" s="267"/>
      <c r="AP66" s="273"/>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1.03</v>
      </c>
      <c r="N67" s="229"/>
      <c r="O67" s="267"/>
      <c r="P67" s="267"/>
      <c r="Q67" s="273"/>
      <c r="R67" s="294">
        <v>1.1299999999999999</v>
      </c>
      <c r="S67" s="229"/>
      <c r="T67" s="267"/>
      <c r="U67" s="267"/>
      <c r="V67" s="273"/>
      <c r="W67" s="294">
        <v>3.02</v>
      </c>
      <c r="X67" s="229"/>
      <c r="Y67" s="267"/>
      <c r="Z67" s="267" t="s">
        <v>233</v>
      </c>
      <c r="AA67" s="273"/>
      <c r="AB67" s="278">
        <v>0.2</v>
      </c>
      <c r="AC67" s="229" t="s">
        <v>25</v>
      </c>
      <c r="AD67" s="267"/>
      <c r="AE67" s="267"/>
      <c r="AF67" s="273"/>
      <c r="AG67" s="312"/>
      <c r="AH67" s="298"/>
      <c r="AI67" s="310"/>
      <c r="AJ67" s="310"/>
      <c r="AK67" s="311"/>
      <c r="AL67" s="278">
        <v>0.2</v>
      </c>
      <c r="AM67" s="229" t="s">
        <v>25</v>
      </c>
      <c r="AN67" s="267"/>
      <c r="AO67" s="267"/>
      <c r="AP67" s="273"/>
      <c r="AR67" s="363" t="s">
        <v>88</v>
      </c>
    </row>
    <row r="68" spans="1:44"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12"/>
      <c r="AH68" s="298"/>
      <c r="AI68" s="310"/>
      <c r="AJ68" s="310"/>
      <c r="AK68" s="311"/>
      <c r="AL68" s="371">
        <v>0.5</v>
      </c>
      <c r="AM68" s="229" t="s">
        <v>25</v>
      </c>
      <c r="AN68" s="267"/>
      <c r="AO68" s="267"/>
      <c r="AP68" s="273"/>
      <c r="AR68" s="364" t="s">
        <v>89</v>
      </c>
    </row>
    <row r="69" spans="1:44"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370">
        <v>1</v>
      </c>
      <c r="AM69" s="229" t="s">
        <v>25</v>
      </c>
      <c r="AN69" s="267"/>
      <c r="AO69" s="267"/>
      <c r="AP69" s="273"/>
      <c r="AR69" s="363" t="s">
        <v>90</v>
      </c>
    </row>
    <row r="70" spans="1:44"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297"/>
      <c r="AH70" s="298"/>
      <c r="AI70" s="310"/>
      <c r="AJ70" s="310"/>
      <c r="AK70" s="311"/>
      <c r="AL70" s="370">
        <v>1</v>
      </c>
      <c r="AM70" s="229" t="s">
        <v>25</v>
      </c>
      <c r="AN70" s="267"/>
      <c r="AO70" s="267"/>
      <c r="AP70" s="273"/>
      <c r="AR70" s="363" t="s">
        <v>91</v>
      </c>
    </row>
    <row r="71" spans="1:44"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370">
        <v>1</v>
      </c>
      <c r="AM71" s="229" t="s">
        <v>25</v>
      </c>
      <c r="AN71" s="267"/>
      <c r="AO71" s="267"/>
      <c r="AP71" s="273"/>
      <c r="AR71" s="363" t="s">
        <v>92</v>
      </c>
    </row>
    <row r="72" spans="1:44" s="214" customFormat="1" x14ac:dyDescent="0.25">
      <c r="A72" s="228" t="s">
        <v>93</v>
      </c>
      <c r="B72" s="222" t="s">
        <v>24</v>
      </c>
      <c r="C72" s="229"/>
      <c r="D72" s="229"/>
      <c r="E72" s="322">
        <v>1</v>
      </c>
      <c r="F72" s="239">
        <v>70</v>
      </c>
      <c r="G72" s="231" t="s">
        <v>22</v>
      </c>
      <c r="H72" s="371">
        <v>0.2</v>
      </c>
      <c r="I72" s="229" t="s">
        <v>25</v>
      </c>
      <c r="J72" s="267"/>
      <c r="K72" s="267"/>
      <c r="L72" s="273"/>
      <c r="M72" s="371">
        <v>0.2</v>
      </c>
      <c r="N72" s="229" t="s">
        <v>25</v>
      </c>
      <c r="O72" s="267"/>
      <c r="P72" s="267"/>
      <c r="Q72" s="273"/>
      <c r="R72" s="391">
        <v>0.32</v>
      </c>
      <c r="S72" s="229"/>
      <c r="T72" s="267"/>
      <c r="U72" s="267"/>
      <c r="V72" s="273"/>
      <c r="W72" s="295">
        <v>0.3</v>
      </c>
      <c r="X72" s="229"/>
      <c r="Y72" s="267"/>
      <c r="Z72" s="267"/>
      <c r="AA72" s="273"/>
      <c r="AB72" s="371">
        <v>0.2</v>
      </c>
      <c r="AC72" s="229" t="s">
        <v>25</v>
      </c>
      <c r="AD72" s="267"/>
      <c r="AE72" s="267"/>
      <c r="AF72" s="273"/>
      <c r="AG72" s="312"/>
      <c r="AH72" s="298"/>
      <c r="AI72" s="310"/>
      <c r="AJ72" s="310"/>
      <c r="AK72" s="311"/>
      <c r="AL72" s="371">
        <v>0.2</v>
      </c>
      <c r="AM72" s="229" t="s">
        <v>25</v>
      </c>
      <c r="AN72" s="267"/>
      <c r="AO72" s="267"/>
      <c r="AP72" s="273"/>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279">
        <v>0.2</v>
      </c>
      <c r="AM73" s="229" t="s">
        <v>25</v>
      </c>
      <c r="AN73" s="267"/>
      <c r="AO73" s="267"/>
      <c r="AP73" s="273"/>
      <c r="AR73" s="364" t="s">
        <v>94</v>
      </c>
    </row>
    <row r="74" spans="1:44" s="214" customFormat="1"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00"/>
      <c r="AH74" s="298"/>
      <c r="AI74" s="310"/>
      <c r="AJ74" s="310"/>
      <c r="AK74" s="311"/>
      <c r="AL74" s="369">
        <v>0.01</v>
      </c>
      <c r="AM74" s="229" t="s">
        <v>25</v>
      </c>
      <c r="AN74" s="267"/>
      <c r="AO74" s="267"/>
      <c r="AP74" s="273"/>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280">
        <v>1</v>
      </c>
      <c r="AM75" s="229" t="s">
        <v>25</v>
      </c>
      <c r="AN75" s="267"/>
      <c r="AO75" s="267"/>
      <c r="AP75" s="273"/>
      <c r="AR75" s="363" t="s">
        <v>96</v>
      </c>
    </row>
    <row r="76" spans="1:44"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370">
        <v>1</v>
      </c>
      <c r="AM76" s="229" t="s">
        <v>25</v>
      </c>
      <c r="AN76" s="267"/>
      <c r="AO76" s="267"/>
      <c r="AP76" s="273"/>
      <c r="AR76" s="364" t="s">
        <v>97</v>
      </c>
    </row>
    <row r="77" spans="1:44"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370">
        <v>1</v>
      </c>
      <c r="AM77" s="229" t="s">
        <v>25</v>
      </c>
      <c r="AN77" s="267"/>
      <c r="AO77" s="267"/>
      <c r="AP77" s="273"/>
      <c r="AR77" s="364" t="s">
        <v>98</v>
      </c>
    </row>
    <row r="78" spans="1:44" s="214" customFormat="1" x14ac:dyDescent="0.25">
      <c r="A78" s="228" t="s">
        <v>195</v>
      </c>
      <c r="B78" s="222" t="s">
        <v>24</v>
      </c>
      <c r="C78" s="229"/>
      <c r="D78" s="229"/>
      <c r="E78" s="322">
        <v>2</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297"/>
      <c r="AH78" s="298"/>
      <c r="AI78" s="310"/>
      <c r="AJ78" s="310"/>
      <c r="AK78" s="311"/>
      <c r="AL78" s="370">
        <v>2</v>
      </c>
      <c r="AM78" s="229" t="s">
        <v>25</v>
      </c>
      <c r="AN78" s="267"/>
      <c r="AO78" s="267"/>
      <c r="AP78" s="273"/>
      <c r="AR78" s="363" t="s">
        <v>99</v>
      </c>
    </row>
    <row r="79" spans="1:44"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297"/>
      <c r="AH79" s="298"/>
      <c r="AI79" s="310"/>
      <c r="AJ79" s="310"/>
      <c r="AK79" s="311"/>
      <c r="AL79" s="370">
        <v>1</v>
      </c>
      <c r="AM79" s="229" t="s">
        <v>25</v>
      </c>
      <c r="AN79" s="267"/>
      <c r="AO79" s="267"/>
      <c r="AP79" s="273"/>
      <c r="AR79" s="364" t="s">
        <v>100</v>
      </c>
    </row>
    <row r="80" spans="1:44"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297"/>
      <c r="AH80" s="298"/>
      <c r="AI80" s="310"/>
      <c r="AJ80" s="310"/>
      <c r="AK80" s="311"/>
      <c r="AL80" s="370">
        <v>1</v>
      </c>
      <c r="AM80" s="229" t="s">
        <v>25</v>
      </c>
      <c r="AN80" s="267"/>
      <c r="AO80" s="267"/>
      <c r="AP80" s="273"/>
      <c r="AR80" s="363" t="s">
        <v>101</v>
      </c>
    </row>
    <row r="81" spans="1:44" s="214" customFormat="1"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12"/>
      <c r="AH81" s="298"/>
      <c r="AI81" s="310"/>
      <c r="AJ81" s="310"/>
      <c r="AK81" s="311"/>
      <c r="AL81" s="371">
        <v>0.8</v>
      </c>
      <c r="AM81" s="229" t="s">
        <v>25</v>
      </c>
      <c r="AN81" s="267"/>
      <c r="AO81" s="267"/>
      <c r="AP81" s="273"/>
      <c r="AR81" s="363" t="s">
        <v>102</v>
      </c>
    </row>
    <row r="82" spans="1:44"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297"/>
      <c r="AH82" s="298"/>
      <c r="AI82" s="310"/>
      <c r="AJ82" s="310"/>
      <c r="AK82" s="311"/>
      <c r="AL82" s="370">
        <v>1</v>
      </c>
      <c r="AM82" s="229" t="s">
        <v>25</v>
      </c>
      <c r="AN82" s="267"/>
      <c r="AO82" s="267"/>
      <c r="AP82" s="273"/>
      <c r="AR82" s="363" t="s">
        <v>103</v>
      </c>
    </row>
    <row r="83" spans="1:44"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370">
        <v>1</v>
      </c>
      <c r="AM83" s="229" t="s">
        <v>25</v>
      </c>
      <c r="AN83" s="267"/>
      <c r="AO83" s="267"/>
      <c r="AP83" s="273"/>
      <c r="AR83" s="364" t="s">
        <v>104</v>
      </c>
    </row>
    <row r="84" spans="1:44"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12"/>
      <c r="AH84" s="298"/>
      <c r="AI84" s="310"/>
      <c r="AJ84" s="310"/>
      <c r="AK84" s="311"/>
      <c r="AL84" s="371">
        <v>0.2</v>
      </c>
      <c r="AM84" s="229" t="s">
        <v>25</v>
      </c>
      <c r="AN84" s="267"/>
      <c r="AO84" s="267"/>
      <c r="AP84" s="273"/>
      <c r="AR84" s="364" t="s">
        <v>105</v>
      </c>
    </row>
    <row r="85" spans="1:44"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297"/>
      <c r="AH85" s="298"/>
      <c r="AI85" s="310"/>
      <c r="AJ85" s="310"/>
      <c r="AK85" s="311"/>
      <c r="AL85" s="370">
        <v>5</v>
      </c>
      <c r="AM85" s="229" t="s">
        <v>25</v>
      </c>
      <c r="AN85" s="267"/>
      <c r="AO85" s="267"/>
      <c r="AP85" s="273"/>
      <c r="AR85" s="364" t="s">
        <v>106</v>
      </c>
    </row>
    <row r="86" spans="1:44" s="214" customFormat="1" x14ac:dyDescent="0.25">
      <c r="A86" s="228" t="s">
        <v>107</v>
      </c>
      <c r="B86" s="222" t="s">
        <v>24</v>
      </c>
      <c r="C86" s="229"/>
      <c r="D86" s="229"/>
      <c r="E86" s="322">
        <v>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297"/>
      <c r="AH86" s="298"/>
      <c r="AI86" s="310"/>
      <c r="AJ86" s="310"/>
      <c r="AK86" s="311"/>
      <c r="AL86" s="370">
        <v>1</v>
      </c>
      <c r="AM86" s="229" t="s">
        <v>25</v>
      </c>
      <c r="AN86" s="267"/>
      <c r="AO86" s="267"/>
      <c r="AP86" s="273"/>
      <c r="AR86" s="364" t="s">
        <v>107</v>
      </c>
    </row>
    <row r="87" spans="1:44"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370">
        <v>1</v>
      </c>
      <c r="AM87" s="229" t="s">
        <v>25</v>
      </c>
      <c r="AN87" s="267"/>
      <c r="AO87" s="267"/>
      <c r="AP87" s="273"/>
      <c r="AR87" s="363" t="s">
        <v>108</v>
      </c>
    </row>
    <row r="88" spans="1:44"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370">
        <v>5</v>
      </c>
      <c r="AM88" s="229" t="s">
        <v>25</v>
      </c>
      <c r="AN88" s="267"/>
      <c r="AO88" s="267"/>
      <c r="AP88" s="273"/>
      <c r="AR88" s="363" t="s">
        <v>109</v>
      </c>
    </row>
    <row r="89" spans="1:44" s="214" customFormat="1" ht="15.75" thickBot="1" x14ac:dyDescent="0.3">
      <c r="A89" s="376" t="s">
        <v>110</v>
      </c>
      <c r="B89" s="275" t="s">
        <v>24</v>
      </c>
      <c r="C89" s="263"/>
      <c r="D89" s="263"/>
      <c r="E89" s="323">
        <v>0.2</v>
      </c>
      <c r="F89" s="281">
        <v>2</v>
      </c>
      <c r="G89" s="282">
        <v>0.02</v>
      </c>
      <c r="H89" s="377">
        <v>0.01</v>
      </c>
      <c r="I89" s="263" t="s">
        <v>25</v>
      </c>
      <c r="J89" s="275"/>
      <c r="K89" s="275"/>
      <c r="L89" s="276"/>
      <c r="M89" s="377">
        <v>0.13</v>
      </c>
      <c r="N89" s="263"/>
      <c r="O89" s="275"/>
      <c r="P89" s="275"/>
      <c r="Q89" s="276"/>
      <c r="R89" s="377">
        <v>1.35</v>
      </c>
      <c r="S89" s="263"/>
      <c r="T89" s="275"/>
      <c r="U89" s="275"/>
      <c r="V89" s="276"/>
      <c r="W89" s="377">
        <v>1.01</v>
      </c>
      <c r="X89" s="263"/>
      <c r="Y89" s="275"/>
      <c r="Z89" s="275"/>
      <c r="AA89" s="276"/>
      <c r="AB89" s="377">
        <v>0.01</v>
      </c>
      <c r="AC89" s="263" t="s">
        <v>25</v>
      </c>
      <c r="AD89" s="275"/>
      <c r="AE89" s="275"/>
      <c r="AF89" s="276"/>
      <c r="AG89" s="315"/>
      <c r="AH89" s="303"/>
      <c r="AI89" s="316"/>
      <c r="AJ89" s="316"/>
      <c r="AK89" s="317"/>
      <c r="AL89" s="377">
        <v>0.01</v>
      </c>
      <c r="AM89" s="263" t="s">
        <v>25</v>
      </c>
      <c r="AN89" s="275"/>
      <c r="AO89" s="275"/>
      <c r="AP89" s="276"/>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5">
    <mergeCell ref="AG43:AK43"/>
    <mergeCell ref="A47:AP47"/>
    <mergeCell ref="AG48:AK48"/>
    <mergeCell ref="AL5:AP5"/>
    <mergeCell ref="A7:AP7"/>
    <mergeCell ref="AG8:AK8"/>
    <mergeCell ref="A24:AP24"/>
    <mergeCell ref="AG25:AK25"/>
    <mergeCell ref="A42:AP42"/>
    <mergeCell ref="H5:L5"/>
    <mergeCell ref="M5:Q5"/>
    <mergeCell ref="R5:V5"/>
    <mergeCell ref="W5:AA5"/>
    <mergeCell ref="AB5:AF5"/>
    <mergeCell ref="AG5:AK5"/>
    <mergeCell ref="A1:AP1"/>
    <mergeCell ref="A2:AP2"/>
    <mergeCell ref="B4:B6"/>
    <mergeCell ref="C4:C6"/>
    <mergeCell ref="D4:D6"/>
    <mergeCell ref="E4:E6"/>
    <mergeCell ref="F4:F6"/>
    <mergeCell ref="G4:G6"/>
    <mergeCell ref="H4:AF4"/>
    <mergeCell ref="AG4:AP4"/>
  </mergeCells>
  <conditionalFormatting sqref="AL10">
    <cfRule type="cellIs" dxfId="12103" priority="415" operator="greaterThan">
      <formula>$E$10</formula>
    </cfRule>
  </conditionalFormatting>
  <conditionalFormatting sqref="AL11">
    <cfRule type="cellIs" dxfId="12102" priority="414" operator="greaterThan">
      <formula>$E$11</formula>
    </cfRule>
  </conditionalFormatting>
  <conditionalFormatting sqref="AL12">
    <cfRule type="cellIs" dxfId="12101" priority="413" operator="greaterThan">
      <formula>$E$12</formula>
    </cfRule>
  </conditionalFormatting>
  <conditionalFormatting sqref="AL13">
    <cfRule type="cellIs" dxfId="12100" priority="411" operator="greaterThan">
      <formula>$E13</formula>
    </cfRule>
    <cfRule type="cellIs" dxfId="12099" priority="412" operator="greaterThan">
      <formula>$G13</formula>
    </cfRule>
  </conditionalFormatting>
  <conditionalFormatting sqref="AL18">
    <cfRule type="cellIs" dxfId="12098" priority="407" operator="lessThan">
      <formula>$AS$18</formula>
    </cfRule>
    <cfRule type="cellIs" dxfId="12097" priority="408" operator="greaterThan">
      <formula>$AT$18</formula>
    </cfRule>
    <cfRule type="cellIs" dxfId="12096" priority="409" operator="lessThan">
      <formula>$AQ$18</formula>
    </cfRule>
    <cfRule type="cellIs" dxfId="12095" priority="410" operator="greaterThan">
      <formula>$AR$18</formula>
    </cfRule>
  </conditionalFormatting>
  <conditionalFormatting sqref="AG10">
    <cfRule type="cellIs" dxfId="12094" priority="406" operator="greaterThan">
      <formula>$E$10</formula>
    </cfRule>
  </conditionalFormatting>
  <conditionalFormatting sqref="AG11">
    <cfRule type="cellIs" dxfId="12093" priority="405" operator="greaterThan">
      <formula>$E$11</formula>
    </cfRule>
  </conditionalFormatting>
  <conditionalFormatting sqref="AG12">
    <cfRule type="cellIs" dxfId="12092" priority="404" operator="greaterThan">
      <formula>$E$12</formula>
    </cfRule>
  </conditionalFormatting>
  <conditionalFormatting sqref="AG13">
    <cfRule type="cellIs" dxfId="12091" priority="402" operator="greaterThan">
      <formula>$E$13</formula>
    </cfRule>
    <cfRule type="cellIs" dxfId="12090" priority="403" operator="greaterThan">
      <formula>$G$13</formula>
    </cfRule>
  </conditionalFormatting>
  <conditionalFormatting sqref="AG14">
    <cfRule type="cellIs" dxfId="12089" priority="400" operator="greaterThan">
      <formula>$E$14</formula>
    </cfRule>
    <cfRule type="cellIs" dxfId="12088" priority="401" operator="greaterThan">
      <formula>$G$14</formula>
    </cfRule>
  </conditionalFormatting>
  <conditionalFormatting sqref="AG15">
    <cfRule type="cellIs" dxfId="12087" priority="399" operator="greaterThan">
      <formula>$E$15</formula>
    </cfRule>
  </conditionalFormatting>
  <conditionalFormatting sqref="AG16">
    <cfRule type="cellIs" dxfId="12086" priority="398" operator="greaterThan">
      <formula>$E$16</formula>
    </cfRule>
  </conditionalFormatting>
  <conditionalFormatting sqref="AG16">
    <cfRule type="cellIs" dxfId="12085" priority="397" operator="greaterThan">
      <formula>$G$16</formula>
    </cfRule>
  </conditionalFormatting>
  <conditionalFormatting sqref="AG17">
    <cfRule type="cellIs" dxfId="12084" priority="395" operator="greaterThan">
      <formula>$E$17</formula>
    </cfRule>
  </conditionalFormatting>
  <conditionalFormatting sqref="AG17">
    <cfRule type="cellIs" dxfId="12083" priority="396" operator="greaterThan">
      <formula>$G$17</formula>
    </cfRule>
  </conditionalFormatting>
  <conditionalFormatting sqref="AG19">
    <cfRule type="cellIs" dxfId="12082" priority="394" operator="greaterThan">
      <formula>$E$19</formula>
    </cfRule>
  </conditionalFormatting>
  <conditionalFormatting sqref="AG20">
    <cfRule type="cellIs" dxfId="12081" priority="392" operator="greaterThan">
      <formula>$E$20</formula>
    </cfRule>
    <cfRule type="cellIs" dxfId="12080" priority="393" operator="greaterThan">
      <formula>$G$20</formula>
    </cfRule>
  </conditionalFormatting>
  <conditionalFormatting sqref="AG21">
    <cfRule type="cellIs" dxfId="12079" priority="390" operator="greaterThan">
      <formula>$E$21</formula>
    </cfRule>
    <cfRule type="cellIs" dxfId="12078" priority="391" operator="greaterThan">
      <formula>$G$21</formula>
    </cfRule>
  </conditionalFormatting>
  <conditionalFormatting sqref="AG22">
    <cfRule type="cellIs" dxfId="12077" priority="388" operator="greaterThan">
      <formula>$E$22</formula>
    </cfRule>
    <cfRule type="cellIs" dxfId="12076" priority="389" operator="greaterThan">
      <formula>$G$22</formula>
    </cfRule>
  </conditionalFormatting>
  <conditionalFormatting sqref="AG23">
    <cfRule type="cellIs" dxfId="12075" priority="387" operator="greaterThan">
      <formula>$E$23</formula>
    </cfRule>
  </conditionalFormatting>
  <conditionalFormatting sqref="AG9">
    <cfRule type="cellIs" dxfId="12074" priority="386" operator="greaterThan">
      <formula>$E$9</formula>
    </cfRule>
  </conditionalFormatting>
  <conditionalFormatting sqref="AG18">
    <cfRule type="cellIs" dxfId="12073" priority="382" operator="lessThan">
      <formula>$AS$18</formula>
    </cfRule>
    <cfRule type="cellIs" dxfId="12072" priority="383" operator="greaterThan">
      <formula>$AT$18</formula>
    </cfRule>
    <cfRule type="cellIs" dxfId="12071" priority="384" operator="lessThan">
      <formula>$AQ$18</formula>
    </cfRule>
    <cfRule type="cellIs" dxfId="12070" priority="385" operator="greaterThan">
      <formula>$AR$18</formula>
    </cfRule>
  </conditionalFormatting>
  <conditionalFormatting sqref="AG26">
    <cfRule type="cellIs" dxfId="12069" priority="380" operator="greaterThan">
      <formula>$E$26</formula>
    </cfRule>
    <cfRule type="cellIs" dxfId="12068" priority="381" operator="greaterThan">
      <formula>$G$26</formula>
    </cfRule>
  </conditionalFormatting>
  <conditionalFormatting sqref="AG27">
    <cfRule type="cellIs" dxfId="12067" priority="378" operator="greaterThan">
      <formula>$E$27</formula>
    </cfRule>
    <cfRule type="cellIs" dxfId="12066" priority="379" operator="greaterThan">
      <formula>$G$27</formula>
    </cfRule>
  </conditionalFormatting>
  <conditionalFormatting sqref="AG28">
    <cfRule type="cellIs" dxfId="12065" priority="376" operator="greaterThan">
      <formula>$E$28</formula>
    </cfRule>
    <cfRule type="cellIs" dxfId="12064" priority="377" operator="greaterThan">
      <formula>$G$28</formula>
    </cfRule>
  </conditionalFormatting>
  <conditionalFormatting sqref="AG31">
    <cfRule type="cellIs" dxfId="12063" priority="375" operator="greaterThan">
      <formula>$E$31</formula>
    </cfRule>
  </conditionalFormatting>
  <conditionalFormatting sqref="AG32">
    <cfRule type="cellIs" dxfId="12062" priority="373" operator="greaterThan">
      <formula>$E$32</formula>
    </cfRule>
    <cfRule type="cellIs" dxfId="12061" priority="374" operator="greaterThan">
      <formula>$G$32</formula>
    </cfRule>
  </conditionalFormatting>
  <conditionalFormatting sqref="AG33">
    <cfRule type="cellIs" dxfId="12060" priority="371" operator="greaterThan">
      <formula>$E$33</formula>
    </cfRule>
    <cfRule type="cellIs" dxfId="12059" priority="372" operator="greaterThan">
      <formula>$G$33</formula>
    </cfRule>
  </conditionalFormatting>
  <conditionalFormatting sqref="AG34">
    <cfRule type="cellIs" dxfId="12058" priority="368" operator="greaterThan">
      <formula>$E$34</formula>
    </cfRule>
    <cfRule type="cellIs" dxfId="12057" priority="369" operator="greaterThan">
      <formula>$G$34</formula>
    </cfRule>
    <cfRule type="cellIs" dxfId="12056" priority="370" operator="greaterThan">
      <formula>$F$34</formula>
    </cfRule>
  </conditionalFormatting>
  <conditionalFormatting sqref="AG35">
    <cfRule type="cellIs" dxfId="12055" priority="366" operator="greaterThan">
      <formula>$E$35</formula>
    </cfRule>
    <cfRule type="cellIs" dxfId="12054" priority="367" operator="greaterThan">
      <formula>$G$35</formula>
    </cfRule>
  </conditionalFormatting>
  <conditionalFormatting sqref="AG36">
    <cfRule type="cellIs" dxfId="12053" priority="364" operator="greaterThan">
      <formula>$E$36</formula>
    </cfRule>
    <cfRule type="cellIs" dxfId="12052" priority="365" operator="greaterThan">
      <formula>$G$36</formula>
    </cfRule>
  </conditionalFormatting>
  <conditionalFormatting sqref="AG37">
    <cfRule type="cellIs" dxfId="12051" priority="363" operator="greaterThan">
      <formula>$E$37</formula>
    </cfRule>
  </conditionalFormatting>
  <conditionalFormatting sqref="AG38">
    <cfRule type="cellIs" dxfId="12050" priority="361" operator="greaterThan">
      <formula>$E$38</formula>
    </cfRule>
    <cfRule type="cellIs" dxfId="12049" priority="362" operator="greaterThan">
      <formula>$G$38</formula>
    </cfRule>
  </conditionalFormatting>
  <conditionalFormatting sqref="AG39">
    <cfRule type="cellIs" dxfId="12048" priority="359" operator="greaterThan">
      <formula>$E$39</formula>
    </cfRule>
    <cfRule type="cellIs" dxfId="12047" priority="360" operator="greaterThan">
      <formula>$G$39</formula>
    </cfRule>
  </conditionalFormatting>
  <conditionalFormatting sqref="AG40">
    <cfRule type="cellIs" dxfId="12046" priority="357" operator="greaterThan">
      <formula>$E$40</formula>
    </cfRule>
    <cfRule type="cellIs" dxfId="12045" priority="358" operator="greaterThan">
      <formula>$G$40</formula>
    </cfRule>
  </conditionalFormatting>
  <conditionalFormatting sqref="AG41">
    <cfRule type="cellIs" dxfId="12044" priority="355" operator="greaterThan">
      <formula>$E$41</formula>
    </cfRule>
    <cfRule type="cellIs" dxfId="12043" priority="356" operator="greaterThan">
      <formula>$G$41</formula>
    </cfRule>
  </conditionalFormatting>
  <conditionalFormatting sqref="AG37">
    <cfRule type="cellIs" dxfId="12042" priority="354" operator="greaterThan">
      <formula>$G$37</formula>
    </cfRule>
  </conditionalFormatting>
  <conditionalFormatting sqref="AG72">
    <cfRule type="cellIs" dxfId="12041" priority="353" operator="greaterThan">
      <formula>$F$72</formula>
    </cfRule>
  </conditionalFormatting>
  <conditionalFormatting sqref="AG55">
    <cfRule type="cellIs" dxfId="12040" priority="352" operator="greaterThan">
      <formula>$G$55</formula>
    </cfRule>
  </conditionalFormatting>
  <conditionalFormatting sqref="AG60">
    <cfRule type="cellIs" dxfId="12039" priority="351" operator="greaterThan">
      <formula>$G$60</formula>
    </cfRule>
  </conditionalFormatting>
  <conditionalFormatting sqref="AG63">
    <cfRule type="cellIs" dxfId="12038" priority="350" operator="greaterThan">
      <formula>$G$63</formula>
    </cfRule>
  </conditionalFormatting>
  <conditionalFormatting sqref="AG66">
    <cfRule type="cellIs" dxfId="12037" priority="348" operator="greaterThan">
      <formula>$G$66</formula>
    </cfRule>
    <cfRule type="cellIs" dxfId="12036" priority="349" operator="greaterThan">
      <formula>$F$66</formula>
    </cfRule>
  </conditionalFormatting>
  <conditionalFormatting sqref="AG53">
    <cfRule type="cellIs" dxfId="12035" priority="347" operator="greaterThan">
      <formula>$F$53</formula>
    </cfRule>
  </conditionalFormatting>
  <conditionalFormatting sqref="AG52">
    <cfRule type="cellIs" dxfId="12034" priority="345" operator="greaterThan">
      <formula>$F$52</formula>
    </cfRule>
  </conditionalFormatting>
  <conditionalFormatting sqref="AG61">
    <cfRule type="cellIs" dxfId="12033" priority="342" operator="greaterThan">
      <formula>$F$61</formula>
    </cfRule>
  </conditionalFormatting>
  <conditionalFormatting sqref="AG62">
    <cfRule type="cellIs" dxfId="12032" priority="340" operator="greaterThan">
      <formula>$G$62</formula>
    </cfRule>
  </conditionalFormatting>
  <conditionalFormatting sqref="AG54">
    <cfRule type="cellIs" dxfId="12031" priority="343" operator="greaterThan">
      <formula>$G$54</formula>
    </cfRule>
    <cfRule type="cellIs" dxfId="12030" priority="344" operator="greaterThan">
      <formula>$F$54</formula>
    </cfRule>
  </conditionalFormatting>
  <conditionalFormatting sqref="AG61">
    <cfRule type="cellIs" dxfId="12029" priority="341" operator="greaterThan">
      <formula>$G$61</formula>
    </cfRule>
  </conditionalFormatting>
  <conditionalFormatting sqref="AG67">
    <cfRule type="cellIs" dxfId="12028" priority="339" operator="greaterThan">
      <formula>$F$67</formula>
    </cfRule>
  </conditionalFormatting>
  <conditionalFormatting sqref="AG68">
    <cfRule type="cellIs" dxfId="12027" priority="338" operator="greaterThan">
      <formula>$G$68</formula>
    </cfRule>
  </conditionalFormatting>
  <conditionalFormatting sqref="AG70">
    <cfRule type="cellIs" dxfId="12026" priority="337" operator="greaterThan">
      <formula>$G$70</formula>
    </cfRule>
  </conditionalFormatting>
  <conditionalFormatting sqref="AG73">
    <cfRule type="cellIs" dxfId="12025" priority="336" operator="greaterThan">
      <formula>$G$73</formula>
    </cfRule>
  </conditionalFormatting>
  <conditionalFormatting sqref="AG75">
    <cfRule type="cellIs" dxfId="12024" priority="335" operator="greaterThan">
      <formula>$F$75</formula>
    </cfRule>
  </conditionalFormatting>
  <conditionalFormatting sqref="AG76">
    <cfRule type="cellIs" dxfId="12023" priority="334" operator="greaterThan">
      <formula>$F$76</formula>
    </cfRule>
  </conditionalFormatting>
  <conditionalFormatting sqref="AG78">
    <cfRule type="cellIs" dxfId="12022" priority="333" operator="greaterThan">
      <formula>$G$78</formula>
    </cfRule>
  </conditionalFormatting>
  <conditionalFormatting sqref="AG80">
    <cfRule type="cellIs" dxfId="12021" priority="332" operator="greaterThan">
      <formula>$F$80</formula>
    </cfRule>
  </conditionalFormatting>
  <conditionalFormatting sqref="AG82">
    <cfRule type="cellIs" dxfId="12020" priority="331" operator="greaterThan">
      <formula>$F$82</formula>
    </cfRule>
  </conditionalFormatting>
  <conditionalFormatting sqref="AG81">
    <cfRule type="cellIs" dxfId="12019" priority="329" operator="greaterThan">
      <formula>$G$81</formula>
    </cfRule>
    <cfRule type="cellIs" dxfId="12018" priority="330" operator="greaterThan">
      <formula>$F$81</formula>
    </cfRule>
  </conditionalFormatting>
  <conditionalFormatting sqref="AG84">
    <cfRule type="cellIs" dxfId="12017" priority="328" operator="greaterThan">
      <formula>$G$84</formula>
    </cfRule>
  </conditionalFormatting>
  <conditionalFormatting sqref="AG86">
    <cfRule type="cellIs" dxfId="12016" priority="326" operator="greaterThan">
      <formula>$G$86</formula>
    </cfRule>
    <cfRule type="cellIs" dxfId="12015" priority="327" operator="greaterThan">
      <formula>$F$86</formula>
    </cfRule>
  </conditionalFormatting>
  <conditionalFormatting sqref="AG89">
    <cfRule type="cellIs" dxfId="12014" priority="324" operator="greaterThan">
      <formula>$G$89</formula>
    </cfRule>
    <cfRule type="cellIs" dxfId="12013" priority="325" operator="greaterThan">
      <formula>$F$89</formula>
    </cfRule>
  </conditionalFormatting>
  <conditionalFormatting sqref="AG53">
    <cfRule type="cellIs" dxfId="12012" priority="346" operator="greaterThan">
      <formula>$G$53</formula>
    </cfRule>
  </conditionalFormatting>
  <conditionalFormatting sqref="R48">
    <cfRule type="cellIs" dxfId="12011" priority="297" operator="greaterThan">
      <formula>$F$48</formula>
    </cfRule>
  </conditionalFormatting>
  <conditionalFormatting sqref="R55">
    <cfRule type="cellIs" dxfId="12010" priority="323" operator="greaterThan">
      <formula>$G$55</formula>
    </cfRule>
  </conditionalFormatting>
  <conditionalFormatting sqref="R60">
    <cfRule type="cellIs" dxfId="12009" priority="322" operator="greaterThan">
      <formula>$G$60</formula>
    </cfRule>
  </conditionalFormatting>
  <conditionalFormatting sqref="R63">
    <cfRule type="cellIs" dxfId="12008" priority="321" operator="greaterThan">
      <formula>$G$63</formula>
    </cfRule>
  </conditionalFormatting>
  <conditionalFormatting sqref="R66">
    <cfRule type="cellIs" dxfId="12007" priority="319" operator="greaterThan">
      <formula>$G$66</formula>
    </cfRule>
    <cfRule type="cellIs" dxfId="12006" priority="320" operator="greaterThan">
      <formula>$F$66</formula>
    </cfRule>
  </conditionalFormatting>
  <conditionalFormatting sqref="R53">
    <cfRule type="cellIs" dxfId="12005" priority="318" operator="greaterThan">
      <formula>$F$53</formula>
    </cfRule>
  </conditionalFormatting>
  <conditionalFormatting sqref="R52">
    <cfRule type="cellIs" dxfId="12004" priority="316" operator="greaterThan">
      <formula>$F$52</formula>
    </cfRule>
  </conditionalFormatting>
  <conditionalFormatting sqref="R61">
    <cfRule type="cellIs" dxfId="12003" priority="313" operator="greaterThan">
      <formula>$F$61</formula>
    </cfRule>
  </conditionalFormatting>
  <conditionalFormatting sqref="R62">
    <cfRule type="cellIs" dxfId="12002" priority="311" operator="greaterThan">
      <formula>$G$62</formula>
    </cfRule>
  </conditionalFormatting>
  <conditionalFormatting sqref="R54">
    <cfRule type="cellIs" dxfId="12001" priority="314" operator="greaterThan">
      <formula>$G$54</formula>
    </cfRule>
    <cfRule type="cellIs" dxfId="12000" priority="315" operator="greaterThan">
      <formula>$F$54</formula>
    </cfRule>
  </conditionalFormatting>
  <conditionalFormatting sqref="R61">
    <cfRule type="cellIs" dxfId="11999" priority="312" operator="greaterThan">
      <formula>$G$61</formula>
    </cfRule>
  </conditionalFormatting>
  <conditionalFormatting sqref="R68">
    <cfRule type="cellIs" dxfId="11998" priority="310" operator="greaterThan">
      <formula>$G$68</formula>
    </cfRule>
  </conditionalFormatting>
  <conditionalFormatting sqref="R70">
    <cfRule type="cellIs" dxfId="11997" priority="309" operator="greaterThan">
      <formula>$G$70</formula>
    </cfRule>
  </conditionalFormatting>
  <conditionalFormatting sqref="R73">
    <cfRule type="cellIs" dxfId="11996" priority="308" operator="greaterThan">
      <formula>$G$73</formula>
    </cfRule>
  </conditionalFormatting>
  <conditionalFormatting sqref="R75">
    <cfRule type="cellIs" dxfId="11995" priority="307" operator="greaterThan">
      <formula>$F$75</formula>
    </cfRule>
  </conditionalFormatting>
  <conditionalFormatting sqref="R76">
    <cfRule type="cellIs" dxfId="11994" priority="306" operator="greaterThan">
      <formula>$F$76</formula>
    </cfRule>
  </conditionalFormatting>
  <conditionalFormatting sqref="R78">
    <cfRule type="cellIs" dxfId="11993" priority="305" operator="greaterThan">
      <formula>$G$78</formula>
    </cfRule>
  </conditionalFormatting>
  <conditionalFormatting sqref="R80">
    <cfRule type="cellIs" dxfId="11992" priority="304" operator="greaterThan">
      <formula>$F$80</formula>
    </cfRule>
  </conditionalFormatting>
  <conditionalFormatting sqref="R82">
    <cfRule type="cellIs" dxfId="11991" priority="303" operator="greaterThan">
      <formula>$F$82</formula>
    </cfRule>
  </conditionalFormatting>
  <conditionalFormatting sqref="R81">
    <cfRule type="cellIs" dxfId="11990" priority="301" operator="greaterThan">
      <formula>$G$81</formula>
    </cfRule>
    <cfRule type="cellIs" dxfId="11989" priority="302" operator="greaterThan">
      <formula>$F$81</formula>
    </cfRule>
  </conditionalFormatting>
  <conditionalFormatting sqref="R84">
    <cfRule type="cellIs" dxfId="11988" priority="300" operator="greaterThan">
      <formula>$G$84</formula>
    </cfRule>
  </conditionalFormatting>
  <conditionalFormatting sqref="R86">
    <cfRule type="cellIs" dxfId="11987" priority="298" operator="greaterThan">
      <formula>$G$86</formula>
    </cfRule>
    <cfRule type="cellIs" dxfId="11986" priority="299" operator="greaterThan">
      <formula>$F$86</formula>
    </cfRule>
  </conditionalFormatting>
  <conditionalFormatting sqref="R53">
    <cfRule type="cellIs" dxfId="11985" priority="317" operator="greaterThan">
      <formula>$G$53</formula>
    </cfRule>
  </conditionalFormatting>
  <conditionalFormatting sqref="W48">
    <cfRule type="cellIs" dxfId="11984" priority="269" operator="greaterThan">
      <formula>$F$48</formula>
    </cfRule>
  </conditionalFormatting>
  <conditionalFormatting sqref="W55">
    <cfRule type="cellIs" dxfId="11983" priority="296" operator="greaterThan">
      <formula>$G$55</formula>
    </cfRule>
  </conditionalFormatting>
  <conditionalFormatting sqref="W60">
    <cfRule type="cellIs" dxfId="11982" priority="295" operator="greaterThan">
      <formula>$G$60</formula>
    </cfRule>
  </conditionalFormatting>
  <conditionalFormatting sqref="W63">
    <cfRule type="cellIs" dxfId="11981" priority="294" operator="greaterThan">
      <formula>$G$63</formula>
    </cfRule>
  </conditionalFormatting>
  <conditionalFormatting sqref="W66">
    <cfRule type="cellIs" dxfId="11980" priority="292" operator="greaterThan">
      <formula>$G$66</formula>
    </cfRule>
    <cfRule type="cellIs" dxfId="11979" priority="293" operator="greaterThan">
      <formula>$F$66</formula>
    </cfRule>
  </conditionalFormatting>
  <conditionalFormatting sqref="W53">
    <cfRule type="cellIs" dxfId="11978" priority="291" operator="greaterThan">
      <formula>$F$53</formula>
    </cfRule>
  </conditionalFormatting>
  <conditionalFormatting sqref="W52">
    <cfRule type="cellIs" dxfId="11977" priority="289" operator="greaterThan">
      <formula>$F$52</formula>
    </cfRule>
  </conditionalFormatting>
  <conditionalFormatting sqref="W61">
    <cfRule type="cellIs" dxfId="11976" priority="286" operator="greaterThan">
      <formula>$F$61</formula>
    </cfRule>
  </conditionalFormatting>
  <conditionalFormatting sqref="W62">
    <cfRule type="cellIs" dxfId="11975" priority="284" operator="greaterThan">
      <formula>$G$62</formula>
    </cfRule>
  </conditionalFormatting>
  <conditionalFormatting sqref="W54">
    <cfRule type="cellIs" dxfId="11974" priority="287" operator="greaterThan">
      <formula>$G$54</formula>
    </cfRule>
    <cfRule type="cellIs" dxfId="11973" priority="288" operator="greaterThan">
      <formula>$F$54</formula>
    </cfRule>
  </conditionalFormatting>
  <conditionalFormatting sqref="W61">
    <cfRule type="cellIs" dxfId="11972" priority="285" operator="greaterThan">
      <formula>$G$61</formula>
    </cfRule>
  </conditionalFormatting>
  <conditionalFormatting sqref="W68">
    <cfRule type="cellIs" dxfId="11971" priority="283" operator="greaterThan">
      <formula>$G$68</formula>
    </cfRule>
  </conditionalFormatting>
  <conditionalFormatting sqref="W70">
    <cfRule type="cellIs" dxfId="11970" priority="282" operator="greaterThan">
      <formula>$G$70</formula>
    </cfRule>
  </conditionalFormatting>
  <conditionalFormatting sqref="W73">
    <cfRule type="cellIs" dxfId="11969" priority="281" operator="greaterThan">
      <formula>$G$73</formula>
    </cfRule>
  </conditionalFormatting>
  <conditionalFormatting sqref="W75">
    <cfRule type="cellIs" dxfId="11968" priority="280" operator="greaterThan">
      <formula>$F$75</formula>
    </cfRule>
  </conditionalFormatting>
  <conditionalFormatting sqref="W76">
    <cfRule type="cellIs" dxfId="11967" priority="279" operator="greaterThan">
      <formula>$F$76</formula>
    </cfRule>
  </conditionalFormatting>
  <conditionalFormatting sqref="W78">
    <cfRule type="cellIs" dxfId="11966" priority="278" operator="greaterThan">
      <formula>$G$78</formula>
    </cfRule>
  </conditionalFormatting>
  <conditionalFormatting sqref="W80">
    <cfRule type="cellIs" dxfId="11965" priority="277" operator="greaterThan">
      <formula>$F$80</formula>
    </cfRule>
  </conditionalFormatting>
  <conditionalFormatting sqref="W82">
    <cfRule type="cellIs" dxfId="11964" priority="276" operator="greaterThan">
      <formula>$F$82</formula>
    </cfRule>
  </conditionalFormatting>
  <conditionalFormatting sqref="W81">
    <cfRule type="cellIs" dxfId="11963" priority="274" operator="greaterThan">
      <formula>$G$81</formula>
    </cfRule>
    <cfRule type="cellIs" dxfId="11962" priority="275" operator="greaterThan">
      <formula>$F$81</formula>
    </cfRule>
  </conditionalFormatting>
  <conditionalFormatting sqref="W84">
    <cfRule type="cellIs" dxfId="11961" priority="273" operator="greaterThan">
      <formula>$G$84</formula>
    </cfRule>
  </conditionalFormatting>
  <conditionalFormatting sqref="W86">
    <cfRule type="cellIs" dxfId="11960" priority="271" operator="greaterThan">
      <formula>$G$86</formula>
    </cfRule>
    <cfRule type="cellIs" dxfId="11959" priority="272" operator="greaterThan">
      <formula>$F$86</formula>
    </cfRule>
  </conditionalFormatting>
  <conditionalFormatting sqref="W89">
    <cfRule type="expression" dxfId="11958" priority="183">
      <formula>$W$89&gt;$E$89</formula>
    </cfRule>
    <cfRule type="cellIs" dxfId="11957" priority="270" operator="greaterThan">
      <formula>$G$89</formula>
    </cfRule>
  </conditionalFormatting>
  <conditionalFormatting sqref="W53">
    <cfRule type="cellIs" dxfId="11956" priority="290" operator="greaterThan">
      <formula>$G$53</formula>
    </cfRule>
  </conditionalFormatting>
  <conditionalFormatting sqref="M48">
    <cfRule type="cellIs" dxfId="11955" priority="241" operator="greaterThan">
      <formula>$F$48</formula>
    </cfRule>
  </conditionalFormatting>
  <conditionalFormatting sqref="M72">
    <cfRule type="cellIs" dxfId="11954" priority="268" operator="greaterThan">
      <formula>$F$72</formula>
    </cfRule>
  </conditionalFormatting>
  <conditionalFormatting sqref="M55">
    <cfRule type="cellIs" dxfId="11953" priority="267" operator="greaterThan">
      <formula>$G$55</formula>
    </cfRule>
  </conditionalFormatting>
  <conditionalFormatting sqref="M60">
    <cfRule type="cellIs" dxfId="11952" priority="266" operator="greaterThan">
      <formula>$G$60</formula>
    </cfRule>
  </conditionalFormatting>
  <conditionalFormatting sqref="M63">
    <cfRule type="cellIs" dxfId="11951" priority="265" operator="greaterThan">
      <formula>$G$63</formula>
    </cfRule>
  </conditionalFormatting>
  <conditionalFormatting sqref="M66">
    <cfRule type="cellIs" dxfId="11950" priority="263" operator="greaterThan">
      <formula>$G$66</formula>
    </cfRule>
    <cfRule type="cellIs" dxfId="11949" priority="264" operator="greaterThan">
      <formula>$F$66</formula>
    </cfRule>
  </conditionalFormatting>
  <conditionalFormatting sqref="M53">
    <cfRule type="cellIs" dxfId="11948" priority="262" operator="greaterThan">
      <formula>$F$53</formula>
    </cfRule>
  </conditionalFormatting>
  <conditionalFormatting sqref="M52">
    <cfRule type="cellIs" dxfId="11947" priority="260" operator="greaterThan">
      <formula>$F$52</formula>
    </cfRule>
  </conditionalFormatting>
  <conditionalFormatting sqref="M61">
    <cfRule type="cellIs" dxfId="11946" priority="257" operator="greaterThan">
      <formula>$F$61</formula>
    </cfRule>
  </conditionalFormatting>
  <conditionalFormatting sqref="M62">
    <cfRule type="cellIs" dxfId="11945" priority="255" operator="greaterThan">
      <formula>$G$62</formula>
    </cfRule>
  </conditionalFormatting>
  <conditionalFormatting sqref="M54">
    <cfRule type="cellIs" dxfId="11944" priority="258" operator="greaterThan">
      <formula>$G$54</formula>
    </cfRule>
    <cfRule type="cellIs" dxfId="11943" priority="259" operator="greaterThan">
      <formula>$F$54</formula>
    </cfRule>
  </conditionalFormatting>
  <conditionalFormatting sqref="M61">
    <cfRule type="cellIs" dxfId="11942" priority="256" operator="greaterThan">
      <formula>$G$61</formula>
    </cfRule>
  </conditionalFormatting>
  <conditionalFormatting sqref="M68">
    <cfRule type="cellIs" dxfId="11941" priority="254" operator="greaterThan">
      <formula>$G$68</formula>
    </cfRule>
  </conditionalFormatting>
  <conditionalFormatting sqref="M70">
    <cfRule type="cellIs" dxfId="11940" priority="253" operator="greaterThan">
      <formula>$G$70</formula>
    </cfRule>
  </conditionalFormatting>
  <conditionalFormatting sqref="M73">
    <cfRule type="cellIs" dxfId="11939" priority="252" operator="greaterThan">
      <formula>$G$73</formula>
    </cfRule>
  </conditionalFormatting>
  <conditionalFormatting sqref="M75">
    <cfRule type="cellIs" dxfId="11938" priority="251" operator="greaterThan">
      <formula>$F$75</formula>
    </cfRule>
  </conditionalFormatting>
  <conditionalFormatting sqref="M76">
    <cfRule type="cellIs" dxfId="11937" priority="250" operator="greaterThan">
      <formula>$F$76</formula>
    </cfRule>
  </conditionalFormatting>
  <conditionalFormatting sqref="M78">
    <cfRule type="cellIs" dxfId="11936" priority="249" operator="greaterThan">
      <formula>$G$78</formula>
    </cfRule>
  </conditionalFormatting>
  <conditionalFormatting sqref="M80">
    <cfRule type="cellIs" dxfId="11935" priority="248" operator="greaterThan">
      <formula>$F$80</formula>
    </cfRule>
  </conditionalFormatting>
  <conditionalFormatting sqref="M82">
    <cfRule type="cellIs" dxfId="11934" priority="247" operator="greaterThan">
      <formula>$F$82</formula>
    </cfRule>
  </conditionalFormatting>
  <conditionalFormatting sqref="M81">
    <cfRule type="cellIs" dxfId="11933" priority="245" operator="greaterThan">
      <formula>$G$81</formula>
    </cfRule>
    <cfRule type="cellIs" dxfId="11932" priority="246" operator="greaterThan">
      <formula>$F$81</formula>
    </cfRule>
  </conditionalFormatting>
  <conditionalFormatting sqref="M84">
    <cfRule type="cellIs" dxfId="11931" priority="244" operator="greaterThan">
      <formula>$G$84</formula>
    </cfRule>
  </conditionalFormatting>
  <conditionalFormatting sqref="M86">
    <cfRule type="cellIs" dxfId="11930" priority="242" operator="greaterThan">
      <formula>$G$86</formula>
    </cfRule>
    <cfRule type="cellIs" dxfId="11929" priority="243" operator="greaterThan">
      <formula>$F$86</formula>
    </cfRule>
  </conditionalFormatting>
  <conditionalFormatting sqref="M53">
    <cfRule type="cellIs" dxfId="11928" priority="261" operator="greaterThan">
      <formula>$G$53</formula>
    </cfRule>
  </conditionalFormatting>
  <conditionalFormatting sqref="H43">
    <cfRule type="cellIs" dxfId="11927" priority="240" operator="greaterThan">
      <formula>$G$43</formula>
    </cfRule>
  </conditionalFormatting>
  <conditionalFormatting sqref="H45">
    <cfRule type="cellIs" dxfId="11926" priority="239" operator="greaterThan">
      <formula>$F$45</formula>
    </cfRule>
  </conditionalFormatting>
  <conditionalFormatting sqref="H46">
    <cfRule type="cellIs" dxfId="11925" priority="238" operator="greaterThan">
      <formula>$G$46</formula>
    </cfRule>
  </conditionalFormatting>
  <conditionalFormatting sqref="H48">
    <cfRule type="cellIs" dxfId="11924" priority="207" operator="greaterThan">
      <formula>$F$48</formula>
    </cfRule>
  </conditionalFormatting>
  <conditionalFormatting sqref="H72">
    <cfRule type="cellIs" dxfId="11923" priority="237" operator="greaterThan">
      <formula>$F$72</formula>
    </cfRule>
  </conditionalFormatting>
  <conditionalFormatting sqref="H55">
    <cfRule type="cellIs" dxfId="11922" priority="236" operator="greaterThan">
      <formula>$G$55</formula>
    </cfRule>
  </conditionalFormatting>
  <conditionalFormatting sqref="H60">
    <cfRule type="cellIs" dxfId="11921" priority="235" operator="greaterThan">
      <formula>$G$60</formula>
    </cfRule>
  </conditionalFormatting>
  <conditionalFormatting sqref="H63">
    <cfRule type="cellIs" dxfId="11920" priority="234" operator="greaterThan">
      <formula>$G$63</formula>
    </cfRule>
  </conditionalFormatting>
  <conditionalFormatting sqref="H66">
    <cfRule type="cellIs" dxfId="11919" priority="232" operator="greaterThan">
      <formula>$G$66</formula>
    </cfRule>
    <cfRule type="cellIs" dxfId="11918" priority="233" operator="greaterThan">
      <formula>$F$66</formula>
    </cfRule>
  </conditionalFormatting>
  <conditionalFormatting sqref="H53">
    <cfRule type="cellIs" dxfId="11917" priority="231" operator="greaterThan">
      <formula>$F$53</formula>
    </cfRule>
  </conditionalFormatting>
  <conditionalFormatting sqref="H52">
    <cfRule type="cellIs" dxfId="11916" priority="229" operator="greaterThan">
      <formula>$F$52</formula>
    </cfRule>
  </conditionalFormatting>
  <conditionalFormatting sqref="H61">
    <cfRule type="cellIs" dxfId="11915" priority="226" operator="greaterThan">
      <formula>$F$61</formula>
    </cfRule>
  </conditionalFormatting>
  <conditionalFormatting sqref="H62">
    <cfRule type="cellIs" dxfId="11914" priority="224" operator="greaterThan">
      <formula>$G$62</formula>
    </cfRule>
  </conditionalFormatting>
  <conditionalFormatting sqref="H54">
    <cfRule type="cellIs" dxfId="11913" priority="227" operator="greaterThan">
      <formula>$G$54</formula>
    </cfRule>
    <cfRule type="cellIs" dxfId="11912" priority="228" operator="greaterThan">
      <formula>$F$54</formula>
    </cfRule>
  </conditionalFormatting>
  <conditionalFormatting sqref="H61">
    <cfRule type="cellIs" dxfId="11911" priority="225" operator="greaterThan">
      <formula>$G$61</formula>
    </cfRule>
  </conditionalFormatting>
  <conditionalFormatting sqref="H67">
    <cfRule type="cellIs" dxfId="11910" priority="223" operator="greaterThan">
      <formula>$F$67</formula>
    </cfRule>
  </conditionalFormatting>
  <conditionalFormatting sqref="H68">
    <cfRule type="cellIs" dxfId="11909" priority="222" operator="greaterThan">
      <formula>$G$68</formula>
    </cfRule>
  </conditionalFormatting>
  <conditionalFormatting sqref="H70">
    <cfRule type="cellIs" dxfId="11908" priority="221" operator="greaterThan">
      <formula>$G$70</formula>
    </cfRule>
  </conditionalFormatting>
  <conditionalFormatting sqref="H73">
    <cfRule type="cellIs" dxfId="11907" priority="220" operator="greaterThan">
      <formula>$G$73</formula>
    </cfRule>
  </conditionalFormatting>
  <conditionalFormatting sqref="H75">
    <cfRule type="cellIs" dxfId="11906" priority="219" operator="greaterThan">
      <formula>$F$75</formula>
    </cfRule>
  </conditionalFormatting>
  <conditionalFormatting sqref="H76">
    <cfRule type="cellIs" dxfId="11905" priority="218" operator="greaterThan">
      <formula>$F$76</formula>
    </cfRule>
  </conditionalFormatting>
  <conditionalFormatting sqref="H78">
    <cfRule type="cellIs" dxfId="11904" priority="217" operator="greaterThan">
      <formula>$G$78</formula>
    </cfRule>
  </conditionalFormatting>
  <conditionalFormatting sqref="H80">
    <cfRule type="cellIs" dxfId="11903" priority="216" operator="greaterThan">
      <formula>$F$80</formula>
    </cfRule>
  </conditionalFormatting>
  <conditionalFormatting sqref="H82">
    <cfRule type="cellIs" dxfId="11902" priority="215" operator="greaterThan">
      <formula>$F$82</formula>
    </cfRule>
  </conditionalFormatting>
  <conditionalFormatting sqref="H81">
    <cfRule type="cellIs" dxfId="11901" priority="213" operator="greaterThan">
      <formula>$G$81</formula>
    </cfRule>
    <cfRule type="cellIs" dxfId="11900" priority="214" operator="greaterThan">
      <formula>$F$81</formula>
    </cfRule>
  </conditionalFormatting>
  <conditionalFormatting sqref="H84">
    <cfRule type="cellIs" dxfId="11899" priority="212" operator="greaterThan">
      <formula>$G$84</formula>
    </cfRule>
  </conditionalFormatting>
  <conditionalFormatting sqref="H86">
    <cfRule type="cellIs" dxfId="11898" priority="210" operator="greaterThan">
      <formula>$G$86</formula>
    </cfRule>
    <cfRule type="cellIs" dxfId="11897" priority="211" operator="greaterThan">
      <formula>$F$86</formula>
    </cfRule>
  </conditionalFormatting>
  <conditionalFormatting sqref="H89">
    <cfRule type="cellIs" dxfId="11896" priority="208" operator="greaterThan">
      <formula>$G$89</formula>
    </cfRule>
    <cfRule type="cellIs" dxfId="11895" priority="209" operator="greaterThan">
      <formula>$E$89</formula>
    </cfRule>
  </conditionalFormatting>
  <conditionalFormatting sqref="H53">
    <cfRule type="cellIs" dxfId="11894" priority="230" operator="greaterThan">
      <formula>$G$53</formula>
    </cfRule>
  </conditionalFormatting>
  <conditionalFormatting sqref="AG29">
    <cfRule type="cellIs" dxfId="11893" priority="205" operator="greaterThan">
      <formula>$E$29</formula>
    </cfRule>
  </conditionalFormatting>
  <conditionalFormatting sqref="AG29">
    <cfRule type="cellIs" dxfId="11892" priority="206" operator="greaterThan">
      <formula>$G$29</formula>
    </cfRule>
  </conditionalFormatting>
  <conditionalFormatting sqref="AG44">
    <cfRule type="cellIs" dxfId="11891" priority="203" operator="greaterThan">
      <formula>$E$26</formula>
    </cfRule>
    <cfRule type="cellIs" dxfId="11890" priority="204" operator="greaterThan">
      <formula>$G$26</formula>
    </cfRule>
  </conditionalFormatting>
  <conditionalFormatting sqref="AG45">
    <cfRule type="cellIs" dxfId="11889" priority="201" operator="greaterThan">
      <formula>$E$27</formula>
    </cfRule>
    <cfRule type="cellIs" dxfId="11888" priority="202" operator="greaterThan">
      <formula>$G$27</formula>
    </cfRule>
  </conditionalFormatting>
  <conditionalFormatting sqref="AG46">
    <cfRule type="cellIs" dxfId="11887" priority="199" operator="greaterThan">
      <formula>$E$28</formula>
    </cfRule>
    <cfRule type="cellIs" dxfId="11886" priority="200" operator="greaterThan">
      <formula>$G$28</formula>
    </cfRule>
  </conditionalFormatting>
  <conditionalFormatting sqref="AG49">
    <cfRule type="cellIs" dxfId="11885" priority="197" operator="greaterThan">
      <formula>$E$26</formula>
    </cfRule>
    <cfRule type="cellIs" dxfId="11884" priority="198" operator="greaterThan">
      <formula>$G$26</formula>
    </cfRule>
  </conditionalFormatting>
  <conditionalFormatting sqref="R43 M43">
    <cfRule type="cellIs" dxfId="11883" priority="196" operator="greaterThan">
      <formula>$G$43</formula>
    </cfRule>
  </conditionalFormatting>
  <conditionalFormatting sqref="R45 M45">
    <cfRule type="cellIs" dxfId="11882" priority="195" operator="greaterThan">
      <formula>$F$45</formula>
    </cfRule>
  </conditionalFormatting>
  <conditionalFormatting sqref="R46 M46">
    <cfRule type="cellIs" dxfId="11881" priority="194" operator="greaterThan">
      <formula>$G$46</formula>
    </cfRule>
  </conditionalFormatting>
  <conditionalFormatting sqref="W43">
    <cfRule type="cellIs" dxfId="11880" priority="193" operator="greaterThan">
      <formula>$G$43</formula>
    </cfRule>
  </conditionalFormatting>
  <conditionalFormatting sqref="W45">
    <cfRule type="cellIs" dxfId="11879" priority="192" operator="greaterThan">
      <formula>$F$45</formula>
    </cfRule>
  </conditionalFormatting>
  <conditionalFormatting sqref="W46">
    <cfRule type="cellIs" dxfId="11878" priority="191" operator="greaterThan">
      <formula>$G$46</formula>
    </cfRule>
  </conditionalFormatting>
  <conditionalFormatting sqref="AG30">
    <cfRule type="expression" priority="188" stopIfTrue="1">
      <formula>$S$30="U"</formula>
    </cfRule>
    <cfRule type="cellIs" dxfId="11877" priority="189" operator="greaterThan">
      <formula>$E$30</formula>
    </cfRule>
    <cfRule type="cellIs" dxfId="11876" priority="190" operator="greaterThan">
      <formula>$G$30</formula>
    </cfRule>
  </conditionalFormatting>
  <conditionalFormatting sqref="M67">
    <cfRule type="expression" priority="186" stopIfTrue="1">
      <formula>$N$67="U"</formula>
    </cfRule>
    <cfRule type="expression" dxfId="11875" priority="187">
      <formula>$M$67&gt;$E$67</formula>
    </cfRule>
  </conditionalFormatting>
  <conditionalFormatting sqref="W67">
    <cfRule type="expression" priority="184" stopIfTrue="1">
      <formula>$X$67="U"</formula>
    </cfRule>
    <cfRule type="expression" dxfId="11874" priority="185">
      <formula>$W$67&gt;$E$67</formula>
    </cfRule>
  </conditionalFormatting>
  <conditionalFormatting sqref="AB43">
    <cfRule type="cellIs" dxfId="11873" priority="182" operator="greaterThan">
      <formula>$G$43</formula>
    </cfRule>
  </conditionalFormatting>
  <conditionalFormatting sqref="AB45">
    <cfRule type="cellIs" dxfId="11872" priority="181" operator="greaterThan">
      <formula>$F$45</formula>
    </cfRule>
  </conditionalFormatting>
  <conditionalFormatting sqref="AB46">
    <cfRule type="cellIs" dxfId="11871" priority="180" operator="greaterThan">
      <formula>$G$46</formula>
    </cfRule>
  </conditionalFormatting>
  <conditionalFormatting sqref="AB48">
    <cfRule type="cellIs" dxfId="11870" priority="152" operator="greaterThan">
      <formula>$F$48</formula>
    </cfRule>
  </conditionalFormatting>
  <conditionalFormatting sqref="AB72">
    <cfRule type="cellIs" dxfId="11869" priority="179" operator="greaterThan">
      <formula>$F$72</formula>
    </cfRule>
  </conditionalFormatting>
  <conditionalFormatting sqref="AB55">
    <cfRule type="cellIs" dxfId="11868" priority="178" operator="greaterThan">
      <formula>$G$55</formula>
    </cfRule>
  </conditionalFormatting>
  <conditionalFormatting sqref="AB60">
    <cfRule type="cellIs" dxfId="11867" priority="177" operator="greaterThan">
      <formula>$G$60</formula>
    </cfRule>
  </conditionalFormatting>
  <conditionalFormatting sqref="AB63">
    <cfRule type="cellIs" dxfId="11866" priority="176" operator="greaterThan">
      <formula>$G$63</formula>
    </cfRule>
  </conditionalFormatting>
  <conditionalFormatting sqref="AB66">
    <cfRule type="cellIs" dxfId="11865" priority="174" operator="greaterThan">
      <formula>$G$66</formula>
    </cfRule>
    <cfRule type="cellIs" dxfId="11864" priority="175" operator="greaterThan">
      <formula>$F$66</formula>
    </cfRule>
  </conditionalFormatting>
  <conditionalFormatting sqref="AB53">
    <cfRule type="cellIs" dxfId="11863" priority="173" operator="greaterThan">
      <formula>$F$53</formula>
    </cfRule>
  </conditionalFormatting>
  <conditionalFormatting sqref="AB52">
    <cfRule type="cellIs" dxfId="11862" priority="171" operator="greaterThan">
      <formula>$F$52</formula>
    </cfRule>
  </conditionalFormatting>
  <conditionalFormatting sqref="AB61">
    <cfRule type="cellIs" dxfId="11861" priority="168" operator="greaterThan">
      <formula>$F$61</formula>
    </cfRule>
  </conditionalFormatting>
  <conditionalFormatting sqref="AB62">
    <cfRule type="cellIs" dxfId="11860" priority="166" operator="greaterThan">
      <formula>$G$62</formula>
    </cfRule>
  </conditionalFormatting>
  <conditionalFormatting sqref="AB54">
    <cfRule type="cellIs" dxfId="11859" priority="169" operator="greaterThan">
      <formula>$G$54</formula>
    </cfRule>
    <cfRule type="cellIs" dxfId="11858" priority="170" operator="greaterThan">
      <formula>$F$54</formula>
    </cfRule>
  </conditionalFormatting>
  <conditionalFormatting sqref="AB61">
    <cfRule type="cellIs" dxfId="11857" priority="167" operator="greaterThan">
      <formula>$G$61</formula>
    </cfRule>
  </conditionalFormatting>
  <conditionalFormatting sqref="AB68">
    <cfRule type="cellIs" dxfId="11856" priority="165" operator="greaterThan">
      <formula>$G$68</formula>
    </cfRule>
  </conditionalFormatting>
  <conditionalFormatting sqref="AB70">
    <cfRule type="cellIs" dxfId="11855" priority="164" operator="greaterThan">
      <formula>$G$70</formula>
    </cfRule>
  </conditionalFormatting>
  <conditionalFormatting sqref="AB73">
    <cfRule type="cellIs" dxfId="11854" priority="163" operator="greaterThan">
      <formula>$G$73</formula>
    </cfRule>
  </conditionalFormatting>
  <conditionalFormatting sqref="AB75">
    <cfRule type="cellIs" dxfId="11853" priority="162" operator="greaterThan">
      <formula>$F$75</formula>
    </cfRule>
  </conditionalFormatting>
  <conditionalFormatting sqref="AB76">
    <cfRule type="cellIs" dxfId="11852" priority="161" operator="greaterThan">
      <formula>$F$76</formula>
    </cfRule>
  </conditionalFormatting>
  <conditionalFormatting sqref="AB78">
    <cfRule type="cellIs" dxfId="11851" priority="160" operator="greaterThan">
      <formula>$G$78</formula>
    </cfRule>
  </conditionalFormatting>
  <conditionalFormatting sqref="AB80">
    <cfRule type="cellIs" dxfId="11850" priority="159" operator="greaterThan">
      <formula>$F$80</formula>
    </cfRule>
  </conditionalFormatting>
  <conditionalFormatting sqref="AB82">
    <cfRule type="cellIs" dxfId="11849" priority="158" operator="greaterThan">
      <formula>$F$82</formula>
    </cfRule>
  </conditionalFormatting>
  <conditionalFormatting sqref="AB81">
    <cfRule type="cellIs" dxfId="11848" priority="156" operator="greaterThan">
      <formula>$G$81</formula>
    </cfRule>
    <cfRule type="cellIs" dxfId="11847" priority="157" operator="greaterThan">
      <formula>$F$81</formula>
    </cfRule>
  </conditionalFormatting>
  <conditionalFormatting sqref="AB84">
    <cfRule type="cellIs" dxfId="11846" priority="155" operator="greaterThan">
      <formula>$G$84</formula>
    </cfRule>
  </conditionalFormatting>
  <conditionalFormatting sqref="AB86">
    <cfRule type="cellIs" dxfId="11845" priority="153" operator="greaterThan">
      <formula>$G$86</formula>
    </cfRule>
    <cfRule type="cellIs" dxfId="11844" priority="154" operator="greaterThan">
      <formula>$F$86</formula>
    </cfRule>
  </conditionalFormatting>
  <conditionalFormatting sqref="AB53">
    <cfRule type="cellIs" dxfId="11843" priority="172" operator="greaterThan">
      <formula>$G$53</formula>
    </cfRule>
  </conditionalFormatting>
  <conditionalFormatting sqref="AB67">
    <cfRule type="expression" priority="150" stopIfTrue="1">
      <formula>$AC$67="U"</formula>
    </cfRule>
    <cfRule type="cellIs" dxfId="11842" priority="151" operator="greaterThan">
      <formula>$E$67</formula>
    </cfRule>
  </conditionalFormatting>
  <conditionalFormatting sqref="R67">
    <cfRule type="expression" priority="148" stopIfTrue="1">
      <formula>$S$67="U"</formula>
    </cfRule>
    <cfRule type="expression" dxfId="11841" priority="149">
      <formula>$R$67&gt;$E$67</formula>
    </cfRule>
  </conditionalFormatting>
  <conditionalFormatting sqref="AL9:AL12">
    <cfRule type="cellIs" dxfId="11840" priority="147" operator="greaterThan">
      <formula>$E9</formula>
    </cfRule>
  </conditionalFormatting>
  <conditionalFormatting sqref="AL43">
    <cfRule type="cellIs" dxfId="11839" priority="146" operator="greaterThan">
      <formula>$G$43</formula>
    </cfRule>
  </conditionalFormatting>
  <conditionalFormatting sqref="AL45">
    <cfRule type="cellIs" dxfId="11838" priority="145" operator="greaterThan">
      <formula>$F$45</formula>
    </cfRule>
  </conditionalFormatting>
  <conditionalFormatting sqref="AL46">
    <cfRule type="cellIs" dxfId="11837" priority="144" operator="greaterThan">
      <formula>$G$46</formula>
    </cfRule>
  </conditionalFormatting>
  <conditionalFormatting sqref="AL48">
    <cfRule type="cellIs" dxfId="11836" priority="116" operator="greaterThan">
      <formula>$F$48</formula>
    </cfRule>
  </conditionalFormatting>
  <conditionalFormatting sqref="AL72">
    <cfRule type="cellIs" dxfId="11835" priority="143" operator="greaterThan">
      <formula>$F$72</formula>
    </cfRule>
  </conditionalFormatting>
  <conditionalFormatting sqref="AL55">
    <cfRule type="cellIs" dxfId="11834" priority="142" operator="greaterThan">
      <formula>$G$55</formula>
    </cfRule>
  </conditionalFormatting>
  <conditionalFormatting sqref="AL60">
    <cfRule type="cellIs" dxfId="11833" priority="141" operator="greaterThan">
      <formula>$G$60</formula>
    </cfRule>
  </conditionalFormatting>
  <conditionalFormatting sqref="AL63">
    <cfRule type="cellIs" dxfId="11832" priority="140" operator="greaterThan">
      <formula>$G$63</formula>
    </cfRule>
  </conditionalFormatting>
  <conditionalFormatting sqref="AL66">
    <cfRule type="cellIs" dxfId="11831" priority="138" operator="greaterThan">
      <formula>$G$66</formula>
    </cfRule>
    <cfRule type="cellIs" dxfId="11830" priority="139" operator="greaterThan">
      <formula>$F$66</formula>
    </cfRule>
  </conditionalFormatting>
  <conditionalFormatting sqref="AL53">
    <cfRule type="cellIs" dxfId="11829" priority="137" operator="greaterThan">
      <formula>$F$53</formula>
    </cfRule>
  </conditionalFormatting>
  <conditionalFormatting sqref="AL52">
    <cfRule type="cellIs" dxfId="11828" priority="135" operator="greaterThan">
      <formula>$F$52</formula>
    </cfRule>
  </conditionalFormatting>
  <conditionalFormatting sqref="AL61">
    <cfRule type="cellIs" dxfId="11827" priority="132" operator="greaterThan">
      <formula>$F$61</formula>
    </cfRule>
  </conditionalFormatting>
  <conditionalFormatting sqref="AL62">
    <cfRule type="cellIs" dxfId="11826" priority="130" operator="greaterThan">
      <formula>$G$62</formula>
    </cfRule>
  </conditionalFormatting>
  <conditionalFormatting sqref="AL54">
    <cfRule type="cellIs" dxfId="11825" priority="133" operator="greaterThan">
      <formula>$G$54</formula>
    </cfRule>
    <cfRule type="cellIs" dxfId="11824" priority="134" operator="greaterThan">
      <formula>$F$54</formula>
    </cfRule>
  </conditionalFormatting>
  <conditionalFormatting sqref="AL61">
    <cfRule type="cellIs" dxfId="11823" priority="131" operator="greaterThan">
      <formula>$G$61</formula>
    </cfRule>
  </conditionalFormatting>
  <conditionalFormatting sqref="AL68">
    <cfRule type="cellIs" dxfId="11822" priority="129" operator="greaterThan">
      <formula>$G$68</formula>
    </cfRule>
  </conditionalFormatting>
  <conditionalFormatting sqref="AL70">
    <cfRule type="cellIs" dxfId="11821" priority="128" operator="greaterThan">
      <formula>$G$70</formula>
    </cfRule>
  </conditionalFormatting>
  <conditionalFormatting sqref="AL73">
    <cfRule type="cellIs" dxfId="11820" priority="127" operator="greaterThan">
      <formula>$G$73</formula>
    </cfRule>
  </conditionalFormatting>
  <conditionalFormatting sqref="AL75">
    <cfRule type="cellIs" dxfId="11819" priority="126" operator="greaterThan">
      <formula>$F$75</formula>
    </cfRule>
  </conditionalFormatting>
  <conditionalFormatting sqref="AL76">
    <cfRule type="cellIs" dxfId="11818" priority="125" operator="greaterThan">
      <formula>$F$76</formula>
    </cfRule>
  </conditionalFormatting>
  <conditionalFormatting sqref="AL78">
    <cfRule type="cellIs" dxfId="11817" priority="124" operator="greaterThan">
      <formula>$G$78</formula>
    </cfRule>
  </conditionalFormatting>
  <conditionalFormatting sqref="AL80">
    <cfRule type="cellIs" dxfId="11816" priority="123" operator="greaterThan">
      <formula>$F$80</formula>
    </cfRule>
  </conditionalFormatting>
  <conditionalFormatting sqref="AL82">
    <cfRule type="cellIs" dxfId="11815" priority="122" operator="greaterThan">
      <formula>$F$82</formula>
    </cfRule>
  </conditionalFormatting>
  <conditionalFormatting sqref="AL81">
    <cfRule type="cellIs" dxfId="11814" priority="120" operator="greaterThan">
      <formula>$G$81</formula>
    </cfRule>
    <cfRule type="cellIs" dxfId="11813" priority="121" operator="greaterThan">
      <formula>$F$81</formula>
    </cfRule>
  </conditionalFormatting>
  <conditionalFormatting sqref="AL84">
    <cfRule type="cellIs" dxfId="11812" priority="119" operator="greaterThan">
      <formula>$G$84</formula>
    </cfRule>
  </conditionalFormatting>
  <conditionalFormatting sqref="AL86">
    <cfRule type="cellIs" dxfId="11811" priority="117" operator="greaterThan">
      <formula>$G$86</formula>
    </cfRule>
    <cfRule type="cellIs" dxfId="11810" priority="118" operator="greaterThan">
      <formula>$F$86</formula>
    </cfRule>
  </conditionalFormatting>
  <conditionalFormatting sqref="AL53">
    <cfRule type="cellIs" dxfId="11809" priority="136" operator="greaterThan">
      <formula>$G$53</formula>
    </cfRule>
  </conditionalFormatting>
  <conditionalFormatting sqref="AL67">
    <cfRule type="expression" priority="114" stopIfTrue="1">
      <formula>$AC$67="U"</formula>
    </cfRule>
    <cfRule type="cellIs" dxfId="11808" priority="115" operator="greaterThan">
      <formula>$E$67</formula>
    </cfRule>
  </conditionalFormatting>
  <conditionalFormatting sqref="AL89 AB89">
    <cfRule type="cellIs" dxfId="11807" priority="112" operator="greaterThan">
      <formula>$G$89</formula>
    </cfRule>
    <cfRule type="cellIs" dxfId="11806" priority="113" operator="greaterThan">
      <formula>$E$89</formula>
    </cfRule>
  </conditionalFormatting>
  <conditionalFormatting sqref="R72">
    <cfRule type="cellIs" dxfId="11805" priority="111" operator="greaterThan">
      <formula>$G$73</formula>
    </cfRule>
  </conditionalFormatting>
  <conditionalFormatting sqref="AL20:AL22 AL16:AL17 AL14">
    <cfRule type="cellIs" dxfId="11804" priority="109" operator="greaterThan">
      <formula>$E14</formula>
    </cfRule>
    <cfRule type="cellIs" dxfId="11803" priority="110" operator="greaterThan">
      <formula>$G14</formula>
    </cfRule>
  </conditionalFormatting>
  <conditionalFormatting sqref="AL25">
    <cfRule type="cellIs" dxfId="11802" priority="107" operator="greaterThan">
      <formula>$E25</formula>
    </cfRule>
    <cfRule type="cellIs" dxfId="11801" priority="108" operator="greaterThan">
      <formula>$G25</formula>
    </cfRule>
  </conditionalFormatting>
  <conditionalFormatting sqref="AL41 AL32:AL39 AL26:AL30">
    <cfRule type="cellIs" dxfId="11800" priority="105" operator="greaterThan">
      <formula>$E26</formula>
    </cfRule>
    <cfRule type="cellIs" dxfId="11799" priority="106" operator="greaterThan">
      <formula>$G26</formula>
    </cfRule>
  </conditionalFormatting>
  <conditionalFormatting sqref="AL40 AL31">
    <cfRule type="cellIs" dxfId="11798" priority="104" operator="greaterThan">
      <formula>$E31</formula>
    </cfRule>
  </conditionalFormatting>
  <conditionalFormatting sqref="AB25">
    <cfRule type="cellIs" dxfId="11797" priority="102" operator="greaterThan">
      <formula>$E25</formula>
    </cfRule>
    <cfRule type="cellIs" dxfId="11796" priority="103" operator="greaterThan">
      <formula>$G25</formula>
    </cfRule>
  </conditionalFormatting>
  <conditionalFormatting sqref="AB41 AB32:AB39 AB26:AB29">
    <cfRule type="cellIs" dxfId="11795" priority="100" operator="greaterThan">
      <formula>$E26</formula>
    </cfRule>
    <cfRule type="cellIs" dxfId="11794" priority="101" operator="greaterThan">
      <formula>$G26</formula>
    </cfRule>
  </conditionalFormatting>
  <conditionalFormatting sqref="AB40 AB31">
    <cfRule type="cellIs" dxfId="11793" priority="99" operator="greaterThan">
      <formula>$E31</formula>
    </cfRule>
  </conditionalFormatting>
  <conditionalFormatting sqref="W25">
    <cfRule type="cellIs" dxfId="11792" priority="97" operator="greaterThan">
      <formula>$E25</formula>
    </cfRule>
    <cfRule type="cellIs" dxfId="11791" priority="98" operator="greaterThan">
      <formula>$G25</formula>
    </cfRule>
  </conditionalFormatting>
  <conditionalFormatting sqref="W41 W32:W39 W26:W30">
    <cfRule type="cellIs" dxfId="11790" priority="95" operator="greaterThan">
      <formula>$E26</formula>
    </cfRule>
    <cfRule type="cellIs" dxfId="11789" priority="96" operator="greaterThan">
      <formula>$G26</formula>
    </cfRule>
  </conditionalFormatting>
  <conditionalFormatting sqref="W40 W31">
    <cfRule type="cellIs" dxfId="11788" priority="94" operator="greaterThan">
      <formula>$E31</formula>
    </cfRule>
  </conditionalFormatting>
  <conditionalFormatting sqref="R25">
    <cfRule type="cellIs" dxfId="11787" priority="92" operator="greaterThan">
      <formula>$E25</formula>
    </cfRule>
    <cfRule type="cellIs" dxfId="11786" priority="93" operator="greaterThan">
      <formula>$G25</formula>
    </cfRule>
  </conditionalFormatting>
  <conditionalFormatting sqref="R41 R32:R39 R26:R29">
    <cfRule type="cellIs" dxfId="11785" priority="90" operator="greaterThan">
      <formula>$E26</formula>
    </cfRule>
    <cfRule type="cellIs" dxfId="11784" priority="91" operator="greaterThan">
      <formula>$G26</formula>
    </cfRule>
  </conditionalFormatting>
  <conditionalFormatting sqref="R40 R31">
    <cfRule type="cellIs" dxfId="11783" priority="89" operator="greaterThan">
      <formula>$E31</formula>
    </cfRule>
  </conditionalFormatting>
  <conditionalFormatting sqref="M25">
    <cfRule type="cellIs" dxfId="11782" priority="87" operator="greaterThan">
      <formula>$E25</formula>
    </cfRule>
    <cfRule type="cellIs" dxfId="11781" priority="88" operator="greaterThan">
      <formula>$G25</formula>
    </cfRule>
  </conditionalFormatting>
  <conditionalFormatting sqref="M41 M32:M39 M26:M29">
    <cfRule type="cellIs" dxfId="11780" priority="85" operator="greaterThan">
      <formula>$E26</formula>
    </cfRule>
    <cfRule type="cellIs" dxfId="11779" priority="86" operator="greaterThan">
      <formula>$G26</formula>
    </cfRule>
  </conditionalFormatting>
  <conditionalFormatting sqref="M40 M31">
    <cfRule type="cellIs" dxfId="11778" priority="84" operator="greaterThan">
      <formula>$E31</formula>
    </cfRule>
  </conditionalFormatting>
  <conditionalFormatting sqref="H25">
    <cfRule type="cellIs" dxfId="11777" priority="82" operator="greaterThan">
      <formula>$E25</formula>
    </cfRule>
    <cfRule type="cellIs" dxfId="11776" priority="83" operator="greaterThan">
      <formula>$G25</formula>
    </cfRule>
  </conditionalFormatting>
  <conditionalFormatting sqref="H41 H32:H39 H26:H30">
    <cfRule type="cellIs" dxfId="11775" priority="80" operator="greaterThan">
      <formula>$E26</formula>
    </cfRule>
    <cfRule type="cellIs" dxfId="11774" priority="81" operator="greaterThan">
      <formula>$G26</formula>
    </cfRule>
  </conditionalFormatting>
  <conditionalFormatting sqref="H40 H31">
    <cfRule type="cellIs" dxfId="11773" priority="79" operator="greaterThan">
      <formula>$E31</formula>
    </cfRule>
  </conditionalFormatting>
  <conditionalFormatting sqref="AL23 AL19 AL15">
    <cfRule type="cellIs" dxfId="11772" priority="78" operator="greaterThan">
      <formula>$E15</formula>
    </cfRule>
  </conditionalFormatting>
  <conditionalFormatting sqref="W10">
    <cfRule type="cellIs" dxfId="11771" priority="77" operator="greaterThan">
      <formula>$E$10</formula>
    </cfRule>
  </conditionalFormatting>
  <conditionalFormatting sqref="W11">
    <cfRule type="cellIs" dxfId="11770" priority="76" operator="greaterThan">
      <formula>$E$11</formula>
    </cfRule>
  </conditionalFormatting>
  <conditionalFormatting sqref="W12">
    <cfRule type="cellIs" dxfId="11769" priority="75" operator="greaterThan">
      <formula>$E$12</formula>
    </cfRule>
  </conditionalFormatting>
  <conditionalFormatting sqref="W13">
    <cfRule type="cellIs" dxfId="11768" priority="73" operator="greaterThan">
      <formula>$E13</formula>
    </cfRule>
    <cfRule type="cellIs" dxfId="11767" priority="74" operator="greaterThan">
      <formula>$G13</formula>
    </cfRule>
  </conditionalFormatting>
  <conditionalFormatting sqref="W9:W12">
    <cfRule type="cellIs" dxfId="11766" priority="72" operator="greaterThan">
      <formula>$E9</formula>
    </cfRule>
  </conditionalFormatting>
  <conditionalFormatting sqref="W20:W22 W16:W17 W14">
    <cfRule type="cellIs" dxfId="11765" priority="70" operator="greaterThan">
      <formula>$E14</formula>
    </cfRule>
    <cfRule type="cellIs" dxfId="11764" priority="71" operator="greaterThan">
      <formula>$G14</formula>
    </cfRule>
  </conditionalFormatting>
  <conditionalFormatting sqref="W23 W19 W15">
    <cfRule type="cellIs" dxfId="11763" priority="69" operator="greaterThan">
      <formula>$E15</formula>
    </cfRule>
  </conditionalFormatting>
  <conditionalFormatting sqref="R10">
    <cfRule type="cellIs" dxfId="11762" priority="68" operator="greaterThan">
      <formula>$E$10</formula>
    </cfRule>
  </conditionalFormatting>
  <conditionalFormatting sqref="R11">
    <cfRule type="cellIs" dxfId="11761" priority="67" operator="greaterThan">
      <formula>$E$11</formula>
    </cfRule>
  </conditionalFormatting>
  <conditionalFormatting sqref="R12">
    <cfRule type="cellIs" dxfId="11760" priority="66" operator="greaterThan">
      <formula>$E$12</formula>
    </cfRule>
  </conditionalFormatting>
  <conditionalFormatting sqref="R13">
    <cfRule type="cellIs" dxfId="11759" priority="64" operator="greaterThan">
      <formula>$E13</formula>
    </cfRule>
    <cfRule type="cellIs" dxfId="11758" priority="65" operator="greaterThan">
      <formula>$G13</formula>
    </cfRule>
  </conditionalFormatting>
  <conditionalFormatting sqref="R9:R12">
    <cfRule type="cellIs" dxfId="11757" priority="63" operator="greaterThan">
      <formula>$E9</formula>
    </cfRule>
  </conditionalFormatting>
  <conditionalFormatting sqref="R20:R22 R16:R17 R14">
    <cfRule type="cellIs" dxfId="11756" priority="61" operator="greaterThan">
      <formula>$E14</formula>
    </cfRule>
    <cfRule type="cellIs" dxfId="11755" priority="62" operator="greaterThan">
      <formula>$G14</formula>
    </cfRule>
  </conditionalFormatting>
  <conditionalFormatting sqref="R23 R19 R15">
    <cfRule type="cellIs" dxfId="11754" priority="60" operator="greaterThan">
      <formula>$E15</formula>
    </cfRule>
  </conditionalFormatting>
  <conditionalFormatting sqref="M10">
    <cfRule type="cellIs" dxfId="11753" priority="59" operator="greaterThan">
      <formula>$E$10</formula>
    </cfRule>
  </conditionalFormatting>
  <conditionalFormatting sqref="M11">
    <cfRule type="cellIs" dxfId="11752" priority="58" operator="greaterThan">
      <formula>$E$11</formula>
    </cfRule>
  </conditionalFormatting>
  <conditionalFormatting sqref="M12">
    <cfRule type="cellIs" dxfId="11751" priority="57" operator="greaterThan">
      <formula>$E$12</formula>
    </cfRule>
  </conditionalFormatting>
  <conditionalFormatting sqref="M13">
    <cfRule type="cellIs" dxfId="11750" priority="55" operator="greaterThan">
      <formula>$E13</formula>
    </cfRule>
    <cfRule type="cellIs" dxfId="11749" priority="56" operator="greaterThan">
      <formula>$G13</formula>
    </cfRule>
  </conditionalFormatting>
  <conditionalFormatting sqref="M9:M12">
    <cfRule type="cellIs" dxfId="11748" priority="54" operator="greaterThan">
      <formula>$E9</formula>
    </cfRule>
  </conditionalFormatting>
  <conditionalFormatting sqref="M20:M22 M16:M17 M14">
    <cfRule type="cellIs" dxfId="11747" priority="52" operator="greaterThan">
      <formula>$E14</formula>
    </cfRule>
    <cfRule type="cellIs" dxfId="11746" priority="53" operator="greaterThan">
      <formula>$G14</formula>
    </cfRule>
  </conditionalFormatting>
  <conditionalFormatting sqref="M23 M19 M15">
    <cfRule type="cellIs" dxfId="11745" priority="51" operator="greaterThan">
      <formula>$E15</formula>
    </cfRule>
  </conditionalFormatting>
  <conditionalFormatting sqref="H10">
    <cfRule type="cellIs" dxfId="11744" priority="50" operator="greaterThan">
      <formula>$E$10</formula>
    </cfRule>
  </conditionalFormatting>
  <conditionalFormatting sqref="H11">
    <cfRule type="cellIs" dxfId="11743" priority="49" operator="greaterThan">
      <formula>$E$11</formula>
    </cfRule>
  </conditionalFormatting>
  <conditionalFormatting sqref="H12">
    <cfRule type="cellIs" dxfId="11742" priority="48" operator="greaterThan">
      <formula>$E$12</formula>
    </cfRule>
  </conditionalFormatting>
  <conditionalFormatting sqref="H13">
    <cfRule type="cellIs" dxfId="11741" priority="46" operator="greaterThan">
      <formula>$E13</formula>
    </cfRule>
    <cfRule type="cellIs" dxfId="11740" priority="47" operator="greaterThan">
      <formula>$G13</formula>
    </cfRule>
  </conditionalFormatting>
  <conditionalFormatting sqref="H9:H12">
    <cfRule type="cellIs" dxfId="11739" priority="45" operator="greaterThan">
      <formula>$E9</formula>
    </cfRule>
  </conditionalFormatting>
  <conditionalFormatting sqref="H20:H22 H16:H17 H14">
    <cfRule type="cellIs" dxfId="11738" priority="43" operator="greaterThan">
      <formula>$E14</formula>
    </cfRule>
    <cfRule type="cellIs" dxfId="11737" priority="44" operator="greaterThan">
      <formula>$G14</formula>
    </cfRule>
  </conditionalFormatting>
  <conditionalFormatting sqref="H23 H19 H15">
    <cfRule type="cellIs" dxfId="11736" priority="42" operator="greaterThan">
      <formula>$E15</formula>
    </cfRule>
  </conditionalFormatting>
  <conditionalFormatting sqref="AB10">
    <cfRule type="cellIs" dxfId="11735" priority="41" operator="greaterThan">
      <formula>$E$10</formula>
    </cfRule>
  </conditionalFormatting>
  <conditionalFormatting sqref="AB11">
    <cfRule type="cellIs" dxfId="11734" priority="40" operator="greaterThan">
      <formula>$E$11</formula>
    </cfRule>
  </conditionalFormatting>
  <conditionalFormatting sqref="AB12">
    <cfRule type="cellIs" dxfId="11733" priority="39" operator="greaterThan">
      <formula>$E$12</formula>
    </cfRule>
  </conditionalFormatting>
  <conditionalFormatting sqref="AB13">
    <cfRule type="cellIs" dxfId="11732" priority="37" operator="greaterThan">
      <formula>$E13</formula>
    </cfRule>
    <cfRule type="cellIs" dxfId="11731" priority="38" operator="greaterThan">
      <formula>$G13</formula>
    </cfRule>
  </conditionalFormatting>
  <conditionalFormatting sqref="AB9:AB12">
    <cfRule type="cellIs" dxfId="11730" priority="36" operator="greaterThan">
      <formula>$E9</formula>
    </cfRule>
  </conditionalFormatting>
  <conditionalFormatting sqref="AB20:AB22 AB16:AB17 AB14">
    <cfRule type="cellIs" dxfId="11729" priority="34" operator="greaterThan">
      <formula>$E14</formula>
    </cfRule>
    <cfRule type="cellIs" dxfId="11728" priority="35" operator="greaterThan">
      <formula>$G14</formula>
    </cfRule>
  </conditionalFormatting>
  <conditionalFormatting sqref="AB23 AB19 AB15">
    <cfRule type="cellIs" dxfId="11727" priority="33" operator="greaterThan">
      <formula>$E15</formula>
    </cfRule>
  </conditionalFormatting>
  <conditionalFormatting sqref="AB18">
    <cfRule type="cellIs" dxfId="11726" priority="29" operator="lessThan">
      <formula>$AS$18</formula>
    </cfRule>
    <cfRule type="cellIs" dxfId="11725" priority="30" operator="greaterThan">
      <formula>$AT$18</formula>
    </cfRule>
    <cfRule type="cellIs" dxfId="11724" priority="31" operator="lessThan">
      <formula>$AQ$18</formula>
    </cfRule>
    <cfRule type="cellIs" dxfId="11723" priority="32" operator="greaterThan">
      <formula>$AR$18</formula>
    </cfRule>
  </conditionalFormatting>
  <conditionalFormatting sqref="H18 M18 R18 W18">
    <cfRule type="cellIs" dxfId="11722" priority="25" operator="lessThan">
      <formula>$AS$18</formula>
    </cfRule>
    <cfRule type="cellIs" dxfId="11721" priority="26" operator="greaterThan">
      <formula>$AT$18</formula>
    </cfRule>
    <cfRule type="cellIs" dxfId="11720" priority="27" operator="lessThan">
      <formula>$AQ$18</formula>
    </cfRule>
    <cfRule type="cellIs" dxfId="11719" priority="28" operator="greaterThan">
      <formula>$AR$18</formula>
    </cfRule>
  </conditionalFormatting>
  <conditionalFormatting sqref="AL30">
    <cfRule type="expression" priority="24" stopIfTrue="1">
      <formula>AM$30="U"</formula>
    </cfRule>
  </conditionalFormatting>
  <conditionalFormatting sqref="AB30">
    <cfRule type="cellIs" dxfId="11718" priority="22" operator="greaterThan">
      <formula>$E30</formula>
    </cfRule>
    <cfRule type="cellIs" dxfId="11717" priority="23" operator="greaterThan">
      <formula>$G30</formula>
    </cfRule>
  </conditionalFormatting>
  <conditionalFormatting sqref="AB30">
    <cfRule type="expression" priority="21" stopIfTrue="1">
      <formula>AC$30="U"</formula>
    </cfRule>
  </conditionalFormatting>
  <conditionalFormatting sqref="W30">
    <cfRule type="expression" priority="20" stopIfTrue="1">
      <formula>$X$30="U"</formula>
    </cfRule>
  </conditionalFormatting>
  <conditionalFormatting sqref="R30">
    <cfRule type="cellIs" dxfId="11716" priority="18" operator="greaterThan">
      <formula>$E30</formula>
    </cfRule>
    <cfRule type="cellIs" dxfId="11715" priority="19" operator="greaterThan">
      <formula>$G30</formula>
    </cfRule>
  </conditionalFormatting>
  <conditionalFormatting sqref="R30">
    <cfRule type="expression" priority="17" stopIfTrue="1">
      <formula>$S$30="U"</formula>
    </cfRule>
  </conditionalFormatting>
  <conditionalFormatting sqref="M30">
    <cfRule type="cellIs" dxfId="11714" priority="15" operator="greaterThan">
      <formula>$E30</formula>
    </cfRule>
    <cfRule type="cellIs" dxfId="11713" priority="16" operator="greaterThan">
      <formula>$G30</formula>
    </cfRule>
  </conditionalFormatting>
  <conditionalFormatting sqref="M30">
    <cfRule type="expression" priority="14" stopIfTrue="1">
      <formula>$N$30="U"</formula>
    </cfRule>
  </conditionalFormatting>
  <conditionalFormatting sqref="H30">
    <cfRule type="expression" priority="13" stopIfTrue="1">
      <formula>$I$30="U"</formula>
    </cfRule>
  </conditionalFormatting>
  <conditionalFormatting sqref="W72">
    <cfRule type="expression" dxfId="11712" priority="12">
      <formula>$W$72&gt;$E$72</formula>
    </cfRule>
  </conditionalFormatting>
  <conditionalFormatting sqref="R89">
    <cfRule type="expression" dxfId="11711" priority="10">
      <formula>$W$89&gt;$E$89</formula>
    </cfRule>
    <cfRule type="cellIs" dxfId="11710" priority="11" operator="greaterThan">
      <formula>$G$89</formula>
    </cfRule>
  </conditionalFormatting>
  <conditionalFormatting sqref="W8">
    <cfRule type="cellIs" dxfId="11709" priority="8" operator="greaterThan">
      <formula>$E8</formula>
    </cfRule>
  </conditionalFormatting>
  <conditionalFormatting sqref="AB8">
    <cfRule type="cellIs" dxfId="11708" priority="7" operator="greaterThan">
      <formula>$E8</formula>
    </cfRule>
  </conditionalFormatting>
  <conditionalFormatting sqref="AL8">
    <cfRule type="cellIs" dxfId="11707" priority="6" operator="greaterThan">
      <formula>$E8</formula>
    </cfRule>
  </conditionalFormatting>
  <conditionalFormatting sqref="R8">
    <cfRule type="cellIs" dxfId="11706" priority="5" operator="greaterThan">
      <formula>$E8</formula>
    </cfRule>
  </conditionalFormatting>
  <conditionalFormatting sqref="M89">
    <cfRule type="expression" dxfId="11705" priority="2">
      <formula>$M$89&gt;$E$89</formula>
    </cfRule>
    <cfRule type="cellIs" dxfId="11704" priority="4" operator="greaterThan">
      <formula>$G$89</formula>
    </cfRule>
  </conditionalFormatting>
  <conditionalFormatting sqref="H8 M8">
    <cfRule type="cellIs" dxfId="11703" priority="1" operator="greaterThan">
      <formula>$E8</formula>
    </cfRule>
  </conditionalFormatting>
  <printOptions horizontalCentered="1"/>
  <pageMargins left="1" right="1" top="0.6" bottom="0.6" header="0.3" footer="0.3"/>
  <pageSetup paperSize="17" scale="58" orientation="landscape" r:id="rId1"/>
  <headerFooter>
    <oddFooter>&amp;L&amp;8&amp;Z&amp;F&amp;RPage &amp;P of &amp;N</oddFooter>
  </headerFooter>
  <rowBreaks count="1" manualBreakCount="1">
    <brk id="46" max="4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N1048557"/>
  <sheetViews>
    <sheetView view="pageBreakPreview" topLeftCell="A4" zoomScale="85" zoomScaleNormal="145" zoomScaleSheetLayoutView="85" workbookViewId="0">
      <pane xSplit="5895" ySplit="1035" topLeftCell="V4" activePane="bottomRight"/>
      <selection sqref="A1:AP1"/>
      <selection pane="topRight" sqref="A1:AP1"/>
      <selection pane="bottomLeft" sqref="A1:AP1"/>
      <selection pane="bottomRight" sqref="A1:AZ1"/>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251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380"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381"/>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382"/>
      <c r="G6" s="489"/>
      <c r="H6" s="218">
        <v>43368</v>
      </c>
      <c r="I6" s="219" t="s">
        <v>15</v>
      </c>
      <c r="J6" s="219" t="s">
        <v>16</v>
      </c>
      <c r="K6" s="219" t="s">
        <v>190</v>
      </c>
      <c r="L6" s="220" t="s">
        <v>191</v>
      </c>
      <c r="M6" s="218">
        <v>43368</v>
      </c>
      <c r="N6" s="219" t="s">
        <v>15</v>
      </c>
      <c r="O6" s="219" t="s">
        <v>16</v>
      </c>
      <c r="P6" s="219" t="s">
        <v>190</v>
      </c>
      <c r="Q6" s="220" t="s">
        <v>191</v>
      </c>
      <c r="R6" s="218">
        <v>43368</v>
      </c>
      <c r="S6" s="219" t="s">
        <v>15</v>
      </c>
      <c r="T6" s="219" t="s">
        <v>16</v>
      </c>
      <c r="U6" s="219" t="s">
        <v>190</v>
      </c>
      <c r="V6" s="220" t="s">
        <v>191</v>
      </c>
      <c r="W6" s="218">
        <v>43368</v>
      </c>
      <c r="X6" s="219" t="s">
        <v>15</v>
      </c>
      <c r="Y6" s="219" t="s">
        <v>16</v>
      </c>
      <c r="Z6" s="219" t="s">
        <v>190</v>
      </c>
      <c r="AA6" s="220" t="s">
        <v>191</v>
      </c>
      <c r="AB6" s="218">
        <v>43368</v>
      </c>
      <c r="AC6" s="219" t="s">
        <v>15</v>
      </c>
      <c r="AD6" s="219" t="s">
        <v>16</v>
      </c>
      <c r="AE6" s="219" t="s">
        <v>190</v>
      </c>
      <c r="AF6" s="220" t="s">
        <v>191</v>
      </c>
      <c r="AG6" s="218">
        <v>43368</v>
      </c>
      <c r="AH6" s="219" t="s">
        <v>15</v>
      </c>
      <c r="AI6" s="219" t="s">
        <v>16</v>
      </c>
      <c r="AJ6" s="219" t="s">
        <v>190</v>
      </c>
      <c r="AK6" s="220" t="s">
        <v>191</v>
      </c>
      <c r="AL6" s="218">
        <v>43368</v>
      </c>
      <c r="AM6" s="219" t="s">
        <v>15</v>
      </c>
      <c r="AN6" s="219" t="s">
        <v>16</v>
      </c>
      <c r="AO6" s="219" t="s">
        <v>190</v>
      </c>
      <c r="AP6" s="220" t="s">
        <v>191</v>
      </c>
      <c r="AQ6" s="218"/>
      <c r="AR6" s="219" t="s">
        <v>15</v>
      </c>
      <c r="AS6" s="219" t="s">
        <v>16</v>
      </c>
      <c r="AT6" s="219" t="s">
        <v>190</v>
      </c>
      <c r="AU6" s="220" t="s">
        <v>191</v>
      </c>
      <c r="AV6" s="218">
        <v>43368</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181.04429999999999</v>
      </c>
      <c r="F8" s="224" t="s">
        <v>22</v>
      </c>
      <c r="G8" s="225" t="s">
        <v>22</v>
      </c>
      <c r="H8" s="226">
        <v>84</v>
      </c>
      <c r="I8" s="223"/>
      <c r="J8" s="223"/>
      <c r="K8" s="223" t="s">
        <v>233</v>
      </c>
      <c r="L8" s="227"/>
      <c r="M8" s="226">
        <v>58</v>
      </c>
      <c r="N8" s="223"/>
      <c r="O8" s="223"/>
      <c r="P8" s="223"/>
      <c r="Q8" s="227"/>
      <c r="R8" s="226">
        <v>290</v>
      </c>
      <c r="S8" s="223"/>
      <c r="T8" s="223"/>
      <c r="U8" s="223"/>
      <c r="V8" s="227"/>
      <c r="W8" s="226">
        <v>94</v>
      </c>
      <c r="X8" s="223"/>
      <c r="Y8" s="223"/>
      <c r="Z8" s="223" t="s">
        <v>233</v>
      </c>
      <c r="AA8" s="227"/>
      <c r="AB8" s="226">
        <v>620</v>
      </c>
      <c r="AC8" s="223"/>
      <c r="AD8" s="223"/>
      <c r="AE8" s="223"/>
      <c r="AF8" s="227"/>
      <c r="AG8" s="226">
        <v>100</v>
      </c>
      <c r="AH8" s="223"/>
      <c r="AI8" s="223"/>
      <c r="AJ8" s="223" t="s">
        <v>15</v>
      </c>
      <c r="AK8" s="227"/>
      <c r="AL8" s="226">
        <v>110</v>
      </c>
      <c r="AM8" s="223"/>
      <c r="AN8" s="223"/>
      <c r="AO8" s="223"/>
      <c r="AP8" s="227"/>
      <c r="AQ8" s="504" t="s">
        <v>205</v>
      </c>
      <c r="AR8" s="505"/>
      <c r="AS8" s="505"/>
      <c r="AT8" s="505"/>
      <c r="AU8" s="506"/>
      <c r="AV8" s="226">
        <v>92</v>
      </c>
      <c r="AW8" s="223"/>
      <c r="AX8" s="223"/>
      <c r="AY8" s="223" t="s">
        <v>233</v>
      </c>
      <c r="AZ8" s="227"/>
      <c r="BE8" s="20" t="s">
        <v>20</v>
      </c>
    </row>
    <row r="9" spans="1:57" s="214" customFormat="1" x14ac:dyDescent="0.25">
      <c r="A9" s="228" t="s">
        <v>23</v>
      </c>
      <c r="B9" s="222" t="s">
        <v>30</v>
      </c>
      <c r="C9" s="229"/>
      <c r="D9" s="229"/>
      <c r="E9" s="325">
        <v>0.1</v>
      </c>
      <c r="F9" s="230" t="s">
        <v>22</v>
      </c>
      <c r="G9" s="231" t="s">
        <v>22</v>
      </c>
      <c r="H9" s="368">
        <v>5.0000000000000001E-3</v>
      </c>
      <c r="I9" s="229" t="s">
        <v>25</v>
      </c>
      <c r="J9" s="229"/>
      <c r="K9" s="223"/>
      <c r="L9" s="233"/>
      <c r="M9" s="368">
        <v>5.0000000000000001E-3</v>
      </c>
      <c r="N9" s="229" t="s">
        <v>25</v>
      </c>
      <c r="O9" s="229"/>
      <c r="P9" s="229"/>
      <c r="Q9" s="233"/>
      <c r="R9" s="368">
        <v>3.5999999999999997E-2</v>
      </c>
      <c r="S9" s="229"/>
      <c r="T9" s="229"/>
      <c r="U9" s="229"/>
      <c r="V9" s="233"/>
      <c r="W9" s="371">
        <v>14.5</v>
      </c>
      <c r="X9" s="229"/>
      <c r="Y9" s="229"/>
      <c r="Z9" s="229"/>
      <c r="AA9" s="233"/>
      <c r="AB9" s="368">
        <v>3.9E-2</v>
      </c>
      <c r="AC9" s="229"/>
      <c r="AD9" s="229"/>
      <c r="AE9" s="229"/>
      <c r="AF9" s="233"/>
      <c r="AG9" s="368">
        <v>5.0000000000000001E-3</v>
      </c>
      <c r="AH9" s="229" t="s">
        <v>25</v>
      </c>
      <c r="AI9" s="229"/>
      <c r="AJ9" s="229"/>
      <c r="AK9" s="233"/>
      <c r="AL9" s="368">
        <v>5.0000000000000001E-3</v>
      </c>
      <c r="AM9" s="229" t="s">
        <v>25</v>
      </c>
      <c r="AN9" s="229"/>
      <c r="AO9" s="229"/>
      <c r="AP9" s="233"/>
      <c r="AQ9" s="301"/>
      <c r="AR9" s="298"/>
      <c r="AS9" s="298"/>
      <c r="AT9" s="298"/>
      <c r="AU9" s="299"/>
      <c r="AV9" s="368">
        <v>5.0000000000000001E-3</v>
      </c>
      <c r="AW9" s="229" t="s">
        <v>25</v>
      </c>
      <c r="AX9" s="229"/>
      <c r="AY9" s="229"/>
      <c r="AZ9" s="233"/>
      <c r="BE9" s="33" t="s">
        <v>23</v>
      </c>
    </row>
    <row r="10" spans="1:57" s="214" customFormat="1" x14ac:dyDescent="0.25">
      <c r="A10" s="228" t="s">
        <v>26</v>
      </c>
      <c r="B10" s="222" t="s">
        <v>21</v>
      </c>
      <c r="C10" s="223"/>
      <c r="D10" s="223"/>
      <c r="E10" s="330">
        <v>181.32769999999999</v>
      </c>
      <c r="F10" s="235" t="s">
        <v>22</v>
      </c>
      <c r="G10" s="231" t="s">
        <v>22</v>
      </c>
      <c r="H10" s="370">
        <v>84</v>
      </c>
      <c r="I10" s="229"/>
      <c r="J10" s="229"/>
      <c r="K10" s="223" t="s">
        <v>233</v>
      </c>
      <c r="L10" s="233"/>
      <c r="M10" s="370">
        <v>58</v>
      </c>
      <c r="N10" s="229"/>
      <c r="O10" s="229"/>
      <c r="P10" s="223"/>
      <c r="Q10" s="233"/>
      <c r="R10" s="370">
        <v>290</v>
      </c>
      <c r="S10" s="229"/>
      <c r="T10" s="229"/>
      <c r="U10" s="229"/>
      <c r="V10" s="233"/>
      <c r="W10" s="370">
        <v>94</v>
      </c>
      <c r="X10" s="229"/>
      <c r="Y10" s="229"/>
      <c r="Z10" s="229" t="s">
        <v>233</v>
      </c>
      <c r="AA10" s="233"/>
      <c r="AB10" s="370">
        <v>620</v>
      </c>
      <c r="AC10" s="229"/>
      <c r="AD10" s="229"/>
      <c r="AE10" s="229"/>
      <c r="AF10" s="233"/>
      <c r="AG10" s="370">
        <v>100</v>
      </c>
      <c r="AH10" s="229"/>
      <c r="AI10" s="229"/>
      <c r="AJ10" s="229" t="s">
        <v>15</v>
      </c>
      <c r="AK10" s="233"/>
      <c r="AL10" s="370">
        <v>110</v>
      </c>
      <c r="AM10" s="229"/>
      <c r="AN10" s="229"/>
      <c r="AO10" s="229"/>
      <c r="AP10" s="233"/>
      <c r="AQ10" s="297"/>
      <c r="AR10" s="298"/>
      <c r="AS10" s="298"/>
      <c r="AT10" s="298"/>
      <c r="AU10" s="299"/>
      <c r="AV10" s="370">
        <v>92</v>
      </c>
      <c r="AW10" s="229"/>
      <c r="AX10" s="229"/>
      <c r="AY10" s="223" t="s">
        <v>233</v>
      </c>
      <c r="AZ10" s="233"/>
      <c r="BE10" s="33" t="s">
        <v>26</v>
      </c>
    </row>
    <row r="11" spans="1:57" s="214" customFormat="1" x14ac:dyDescent="0.25">
      <c r="A11" s="228" t="s">
        <v>27</v>
      </c>
      <c r="B11" s="222" t="s">
        <v>21</v>
      </c>
      <c r="C11" s="229"/>
      <c r="D11" s="229"/>
      <c r="E11" s="325">
        <v>33.089700000000001</v>
      </c>
      <c r="F11" s="230" t="s">
        <v>22</v>
      </c>
      <c r="G11" s="231" t="s">
        <v>22</v>
      </c>
      <c r="H11" s="371">
        <v>13.6</v>
      </c>
      <c r="I11" s="229"/>
      <c r="J11" s="229"/>
      <c r="K11" s="223" t="s">
        <v>233</v>
      </c>
      <c r="L11" s="233"/>
      <c r="M11" s="371">
        <v>10.199999999999999</v>
      </c>
      <c r="N11" s="229"/>
      <c r="O11" s="229"/>
      <c r="P11" s="223" t="s">
        <v>233</v>
      </c>
      <c r="Q11" s="233"/>
      <c r="R11" s="371">
        <v>45</v>
      </c>
      <c r="S11" s="229"/>
      <c r="T11" s="229"/>
      <c r="U11" s="229"/>
      <c r="V11" s="233"/>
      <c r="W11" s="369">
        <v>9.5299999999999994</v>
      </c>
      <c r="X11" s="229"/>
      <c r="Y11" s="229"/>
      <c r="Z11" s="229"/>
      <c r="AA11" s="233"/>
      <c r="AB11" s="371">
        <v>64.400000000000006</v>
      </c>
      <c r="AC11" s="229"/>
      <c r="AD11" s="229"/>
      <c r="AE11" s="229" t="s">
        <v>233</v>
      </c>
      <c r="AF11" s="233"/>
      <c r="AG11" s="371">
        <v>12.5</v>
      </c>
      <c r="AH11" s="229"/>
      <c r="AI11" s="229"/>
      <c r="AJ11" s="229" t="s">
        <v>15</v>
      </c>
      <c r="AK11" s="233"/>
      <c r="AL11" s="371">
        <v>14.2</v>
      </c>
      <c r="AM11" s="229"/>
      <c r="AN11" s="229"/>
      <c r="AO11" s="229" t="s">
        <v>15</v>
      </c>
      <c r="AP11" s="233"/>
      <c r="AQ11" s="300"/>
      <c r="AR11" s="298"/>
      <c r="AS11" s="298"/>
      <c r="AT11" s="298"/>
      <c r="AU11" s="299"/>
      <c r="AV11" s="371">
        <v>16.3</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370">
        <v>14</v>
      </c>
      <c r="I12" s="229"/>
      <c r="J12" s="229"/>
      <c r="K12" s="229"/>
      <c r="L12" s="233"/>
      <c r="M12" s="370">
        <v>10</v>
      </c>
      <c r="N12" s="229" t="s">
        <v>25</v>
      </c>
      <c r="O12" s="229"/>
      <c r="P12" s="229"/>
      <c r="Q12" s="233"/>
      <c r="R12" s="370">
        <v>10</v>
      </c>
      <c r="S12" s="229" t="s">
        <v>25</v>
      </c>
      <c r="T12" s="229"/>
      <c r="U12" s="229"/>
      <c r="V12" s="233"/>
      <c r="W12" s="370">
        <v>10</v>
      </c>
      <c r="X12" s="229" t="s">
        <v>25</v>
      </c>
      <c r="Y12" s="229"/>
      <c r="Z12" s="229"/>
      <c r="AA12" s="233"/>
      <c r="AB12" s="370">
        <v>30</v>
      </c>
      <c r="AC12" s="229"/>
      <c r="AD12" s="229"/>
      <c r="AE12" s="229" t="s">
        <v>15</v>
      </c>
      <c r="AF12" s="233"/>
      <c r="AG12" s="370">
        <v>32</v>
      </c>
      <c r="AH12" s="229"/>
      <c r="AI12" s="229"/>
      <c r="AJ12" s="229"/>
      <c r="AK12" s="233"/>
      <c r="AL12" s="370">
        <v>19</v>
      </c>
      <c r="AM12" s="229"/>
      <c r="AN12" s="229"/>
      <c r="AO12" s="229"/>
      <c r="AP12" s="233"/>
      <c r="AQ12" s="297"/>
      <c r="AR12" s="298"/>
      <c r="AS12" s="298"/>
      <c r="AT12" s="298"/>
      <c r="AU12" s="299"/>
      <c r="AV12" s="370">
        <v>10</v>
      </c>
      <c r="AW12" s="229" t="s">
        <v>25</v>
      </c>
      <c r="AX12" s="229"/>
      <c r="AY12" s="229"/>
      <c r="AZ12" s="233"/>
      <c r="BE12" s="50" t="s">
        <v>28</v>
      </c>
    </row>
    <row r="13" spans="1:57" s="214" customFormat="1" x14ac:dyDescent="0.25">
      <c r="A13" s="228" t="s">
        <v>29</v>
      </c>
      <c r="B13" s="222" t="s">
        <v>30</v>
      </c>
      <c r="C13" s="229"/>
      <c r="D13" s="229"/>
      <c r="E13" s="325">
        <v>14.052899999999999</v>
      </c>
      <c r="F13" s="239">
        <v>250</v>
      </c>
      <c r="G13" s="231">
        <v>250</v>
      </c>
      <c r="H13" s="371">
        <v>10.199999999999999</v>
      </c>
      <c r="I13" s="229"/>
      <c r="J13" s="229"/>
      <c r="K13" s="223"/>
      <c r="L13" s="233"/>
      <c r="M13" s="371">
        <v>7.6</v>
      </c>
      <c r="N13" s="229"/>
      <c r="O13" s="229"/>
      <c r="P13" s="223" t="s">
        <v>233</v>
      </c>
      <c r="Q13" s="233"/>
      <c r="R13" s="371">
        <v>8.3000000000000007</v>
      </c>
      <c r="S13" s="229"/>
      <c r="T13" s="229"/>
      <c r="U13" s="229" t="s">
        <v>15</v>
      </c>
      <c r="V13" s="233"/>
      <c r="W13" s="371">
        <v>8.4</v>
      </c>
      <c r="X13" s="229"/>
      <c r="Y13" s="229"/>
      <c r="Z13" s="229"/>
      <c r="AA13" s="233"/>
      <c r="AB13" s="371">
        <v>8.4</v>
      </c>
      <c r="AC13" s="229"/>
      <c r="AD13" s="229"/>
      <c r="AE13" s="229" t="s">
        <v>15</v>
      </c>
      <c r="AF13" s="233"/>
      <c r="AG13" s="371">
        <v>5.6</v>
      </c>
      <c r="AH13" s="229"/>
      <c r="AI13" s="229"/>
      <c r="AJ13" s="229" t="s">
        <v>15</v>
      </c>
      <c r="AK13" s="233"/>
      <c r="AL13" s="371">
        <v>6.1</v>
      </c>
      <c r="AM13" s="229"/>
      <c r="AN13" s="229"/>
      <c r="AO13" s="229" t="s">
        <v>15</v>
      </c>
      <c r="AP13" s="233"/>
      <c r="AQ13" s="300"/>
      <c r="AR13" s="298"/>
      <c r="AS13" s="298"/>
      <c r="AT13" s="298"/>
      <c r="AU13" s="299"/>
      <c r="AV13" s="371">
        <v>8.6</v>
      </c>
      <c r="AW13" s="229"/>
      <c r="AX13" s="229"/>
      <c r="AY13" s="229"/>
      <c r="AZ13" s="233"/>
      <c r="BE13" s="33" t="s">
        <v>29</v>
      </c>
    </row>
    <row r="14" spans="1:57" s="214" customFormat="1" x14ac:dyDescent="0.25">
      <c r="A14" s="228" t="s">
        <v>31</v>
      </c>
      <c r="B14" s="222" t="s">
        <v>30</v>
      </c>
      <c r="C14" s="223"/>
      <c r="D14" s="223"/>
      <c r="E14" s="325">
        <v>433.02859999999998</v>
      </c>
      <c r="F14" s="230" t="s">
        <v>22</v>
      </c>
      <c r="G14" s="240">
        <v>700</v>
      </c>
      <c r="H14" s="370">
        <v>250</v>
      </c>
      <c r="I14" s="229"/>
      <c r="J14" s="229"/>
      <c r="K14" s="223" t="s">
        <v>233</v>
      </c>
      <c r="L14" s="233"/>
      <c r="M14" s="370">
        <v>170</v>
      </c>
      <c r="N14" s="229"/>
      <c r="O14" s="229"/>
      <c r="P14" s="223"/>
      <c r="Q14" s="233"/>
      <c r="R14" s="370">
        <v>570</v>
      </c>
      <c r="S14" s="229"/>
      <c r="T14" s="229"/>
      <c r="U14" s="229"/>
      <c r="V14" s="233"/>
      <c r="W14" s="370">
        <v>280</v>
      </c>
      <c r="X14" s="229"/>
      <c r="Y14" s="229"/>
      <c r="Z14" s="229"/>
      <c r="AA14" s="233"/>
      <c r="AB14" s="370">
        <v>1000</v>
      </c>
      <c r="AC14" s="229"/>
      <c r="AD14" s="229"/>
      <c r="AE14" s="229"/>
      <c r="AF14" s="233"/>
      <c r="AG14" s="370">
        <v>260</v>
      </c>
      <c r="AH14" s="229"/>
      <c r="AI14" s="229"/>
      <c r="AJ14" s="229" t="s">
        <v>15</v>
      </c>
      <c r="AK14" s="233"/>
      <c r="AL14" s="370">
        <v>250</v>
      </c>
      <c r="AM14" s="229"/>
      <c r="AN14" s="229"/>
      <c r="AO14" s="229" t="s">
        <v>15</v>
      </c>
      <c r="AP14" s="233"/>
      <c r="AQ14" s="297"/>
      <c r="AR14" s="298"/>
      <c r="AS14" s="298"/>
      <c r="AT14" s="298"/>
      <c r="AU14" s="299"/>
      <c r="AV14" s="370">
        <v>290</v>
      </c>
      <c r="AW14" s="229"/>
      <c r="AX14" s="229"/>
      <c r="AY14" s="229"/>
      <c r="AZ14" s="233"/>
      <c r="BE14" s="33" t="s">
        <v>31</v>
      </c>
    </row>
    <row r="15" spans="1:57" s="214" customFormat="1" x14ac:dyDescent="0.25">
      <c r="A15" s="228" t="s">
        <v>32</v>
      </c>
      <c r="B15" s="222" t="s">
        <v>21</v>
      </c>
      <c r="C15" s="229"/>
      <c r="D15" s="229"/>
      <c r="E15" s="325">
        <v>29.421900000000001</v>
      </c>
      <c r="F15" s="230" t="s">
        <v>22</v>
      </c>
      <c r="G15" s="231" t="s">
        <v>22</v>
      </c>
      <c r="H15" s="371">
        <v>12.9</v>
      </c>
      <c r="I15" s="229"/>
      <c r="J15" s="229"/>
      <c r="K15" s="223" t="s">
        <v>233</v>
      </c>
      <c r="L15" s="233"/>
      <c r="M15" s="369">
        <v>5.84</v>
      </c>
      <c r="N15" s="229"/>
      <c r="O15" s="229"/>
      <c r="P15" s="223" t="s">
        <v>233</v>
      </c>
      <c r="Q15" s="233"/>
      <c r="R15" s="371">
        <v>37.200000000000003</v>
      </c>
      <c r="S15" s="229"/>
      <c r="T15" s="229"/>
      <c r="U15" s="229"/>
      <c r="V15" s="233"/>
      <c r="W15" s="369">
        <v>7.56</v>
      </c>
      <c r="X15" s="229"/>
      <c r="Y15" s="229"/>
      <c r="Z15" s="229"/>
      <c r="AA15" s="233"/>
      <c r="AB15" s="371">
        <v>63.4</v>
      </c>
      <c r="AC15" s="229"/>
      <c r="AD15" s="229"/>
      <c r="AE15" s="229"/>
      <c r="AF15" s="233"/>
      <c r="AG15" s="371">
        <v>12</v>
      </c>
      <c r="AH15" s="229"/>
      <c r="AI15" s="229"/>
      <c r="AJ15" s="229" t="s">
        <v>15</v>
      </c>
      <c r="AK15" s="233"/>
      <c r="AL15" s="371">
        <v>13.1</v>
      </c>
      <c r="AM15" s="229"/>
      <c r="AN15" s="229"/>
      <c r="AO15" s="229" t="s">
        <v>15</v>
      </c>
      <c r="AP15" s="233"/>
      <c r="AQ15" s="300"/>
      <c r="AR15" s="298"/>
      <c r="AS15" s="298"/>
      <c r="AT15" s="298"/>
      <c r="AU15" s="299"/>
      <c r="AV15" s="371">
        <v>15.2</v>
      </c>
      <c r="AW15" s="229"/>
      <c r="AX15" s="229"/>
      <c r="AY15" s="223" t="s">
        <v>233</v>
      </c>
      <c r="AZ15" s="233"/>
      <c r="BE15" s="33" t="s">
        <v>32</v>
      </c>
    </row>
    <row r="16" spans="1:57" s="214" customFormat="1" x14ac:dyDescent="0.25">
      <c r="A16" s="228" t="s">
        <v>33</v>
      </c>
      <c r="B16" s="222" t="s">
        <v>30</v>
      </c>
      <c r="C16" s="229"/>
      <c r="D16" s="229"/>
      <c r="E16" s="325">
        <v>4.5514000000000001</v>
      </c>
      <c r="F16" s="239">
        <v>10</v>
      </c>
      <c r="G16" s="240">
        <v>10</v>
      </c>
      <c r="H16" s="371">
        <v>3.2</v>
      </c>
      <c r="I16" s="229"/>
      <c r="J16" s="229"/>
      <c r="K16" s="229"/>
      <c r="L16" s="233"/>
      <c r="M16" s="369">
        <v>0.67</v>
      </c>
      <c r="N16" s="229"/>
      <c r="O16" s="229"/>
      <c r="P16" s="229" t="s">
        <v>15</v>
      </c>
      <c r="Q16" s="233"/>
      <c r="R16" s="368">
        <v>1.0999999999999999E-2</v>
      </c>
      <c r="S16" s="229"/>
      <c r="T16" s="229"/>
      <c r="U16" s="229"/>
      <c r="V16" s="233"/>
      <c r="W16" s="369">
        <v>0.01</v>
      </c>
      <c r="X16" s="229" t="s">
        <v>25</v>
      </c>
      <c r="Y16" s="229"/>
      <c r="Z16" s="229"/>
      <c r="AA16" s="233"/>
      <c r="AB16" s="369">
        <v>0.01</v>
      </c>
      <c r="AC16" s="229" t="s">
        <v>25</v>
      </c>
      <c r="AD16" s="229"/>
      <c r="AE16" s="229"/>
      <c r="AF16" s="233"/>
      <c r="AG16" s="369">
        <v>0.69</v>
      </c>
      <c r="AH16" s="229"/>
      <c r="AI16" s="229"/>
      <c r="AJ16" s="229" t="s">
        <v>233</v>
      </c>
      <c r="AK16" s="233"/>
      <c r="AL16" s="369">
        <v>0.91</v>
      </c>
      <c r="AM16" s="229"/>
      <c r="AN16" s="229"/>
      <c r="AO16" s="229" t="s">
        <v>233</v>
      </c>
      <c r="AP16" s="233"/>
      <c r="AQ16" s="300"/>
      <c r="AR16" s="298"/>
      <c r="AS16" s="298"/>
      <c r="AT16" s="298"/>
      <c r="AU16" s="299"/>
      <c r="AV16" s="371">
        <v>2.8</v>
      </c>
      <c r="AW16" s="229"/>
      <c r="AX16" s="229"/>
      <c r="AY16" s="229"/>
      <c r="AZ16" s="233"/>
      <c r="BE16" s="33" t="s">
        <v>33</v>
      </c>
    </row>
    <row r="17" spans="1:57" s="214" customFormat="1" x14ac:dyDescent="0.25">
      <c r="A17" s="228" t="s">
        <v>34</v>
      </c>
      <c r="B17" s="222" t="s">
        <v>24</v>
      </c>
      <c r="C17" s="229"/>
      <c r="D17" s="229"/>
      <c r="E17" s="325">
        <v>2E-3</v>
      </c>
      <c r="F17" s="239">
        <v>1</v>
      </c>
      <c r="G17" s="240">
        <v>1</v>
      </c>
      <c r="H17" s="368">
        <v>1E-3</v>
      </c>
      <c r="I17" s="229" t="s">
        <v>25</v>
      </c>
      <c r="J17" s="229"/>
      <c r="K17" s="229"/>
      <c r="L17" s="233"/>
      <c r="M17" s="368">
        <v>1E-3</v>
      </c>
      <c r="N17" s="229"/>
      <c r="O17" s="229"/>
      <c r="P17" s="229"/>
      <c r="Q17" s="233"/>
      <c r="R17" s="368">
        <v>1E-3</v>
      </c>
      <c r="S17" s="229" t="s">
        <v>25</v>
      </c>
      <c r="T17" s="229"/>
      <c r="U17" s="229"/>
      <c r="V17" s="233"/>
      <c r="W17" s="368">
        <v>1E-3</v>
      </c>
      <c r="X17" s="229" t="s">
        <v>25</v>
      </c>
      <c r="Y17" s="229"/>
      <c r="Z17" s="229"/>
      <c r="AA17" s="233"/>
      <c r="AB17" s="368">
        <v>2E-3</v>
      </c>
      <c r="AC17" s="229"/>
      <c r="AD17" s="229"/>
      <c r="AE17" s="229"/>
      <c r="AF17" s="233"/>
      <c r="AG17" s="368">
        <v>2E-3</v>
      </c>
      <c r="AH17" s="229"/>
      <c r="AI17" s="229"/>
      <c r="AJ17" s="229"/>
      <c r="AK17" s="233"/>
      <c r="AL17" s="368">
        <v>1E-3</v>
      </c>
      <c r="AM17" s="229"/>
      <c r="AN17" s="229"/>
      <c r="AO17" s="229"/>
      <c r="AP17" s="233"/>
      <c r="AQ17" s="301"/>
      <c r="AR17" s="298"/>
      <c r="AS17" s="298"/>
      <c r="AT17" s="298"/>
      <c r="AU17" s="299"/>
      <c r="AV17" s="368">
        <v>1E-3</v>
      </c>
      <c r="AW17" s="229" t="s">
        <v>25</v>
      </c>
      <c r="AX17" s="229"/>
      <c r="AY17" s="229"/>
      <c r="AZ17" s="233"/>
      <c r="BE17" s="33" t="s">
        <v>34</v>
      </c>
    </row>
    <row r="18" spans="1:57" s="214" customFormat="1" x14ac:dyDescent="0.25">
      <c r="A18" s="228" t="s">
        <v>35</v>
      </c>
      <c r="B18" s="222" t="s">
        <v>24</v>
      </c>
      <c r="C18" s="229"/>
      <c r="D18" s="229"/>
      <c r="E18" s="325" t="s">
        <v>241</v>
      </c>
      <c r="F18" s="239" t="s">
        <v>37</v>
      </c>
      <c r="G18" s="240" t="s">
        <v>37</v>
      </c>
      <c r="H18" s="369">
        <v>7.37</v>
      </c>
      <c r="I18" s="229"/>
      <c r="J18" s="229"/>
      <c r="K18" s="229" t="s">
        <v>15</v>
      </c>
      <c r="L18" s="233"/>
      <c r="M18" s="369">
        <v>6.51</v>
      </c>
      <c r="N18" s="229"/>
      <c r="O18" s="229"/>
      <c r="P18" s="229" t="s">
        <v>15</v>
      </c>
      <c r="Q18" s="233"/>
      <c r="R18" s="369">
        <v>7.23</v>
      </c>
      <c r="S18" s="229"/>
      <c r="T18" s="229"/>
      <c r="U18" s="229"/>
      <c r="V18" s="233"/>
      <c r="W18" s="369">
        <v>7.02</v>
      </c>
      <c r="X18" s="229"/>
      <c r="Y18" s="229"/>
      <c r="Z18" s="229" t="s">
        <v>15</v>
      </c>
      <c r="AA18" s="233"/>
      <c r="AB18" s="369">
        <v>7</v>
      </c>
      <c r="AC18" s="229"/>
      <c r="AD18" s="229"/>
      <c r="AE18" s="229" t="s">
        <v>15</v>
      </c>
      <c r="AF18" s="233"/>
      <c r="AG18" s="369">
        <v>7.32</v>
      </c>
      <c r="AH18" s="229"/>
      <c r="AI18" s="229"/>
      <c r="AJ18" s="229" t="s">
        <v>15</v>
      </c>
      <c r="AK18" s="233"/>
      <c r="AL18" s="369">
        <v>7.12</v>
      </c>
      <c r="AM18" s="229"/>
      <c r="AN18" s="229"/>
      <c r="AO18" s="229" t="s">
        <v>15</v>
      </c>
      <c r="AP18" s="233"/>
      <c r="AQ18" s="300"/>
      <c r="AR18" s="298"/>
      <c r="AS18" s="298"/>
      <c r="AT18" s="298"/>
      <c r="AU18" s="299"/>
      <c r="AV18" s="369">
        <v>7.39</v>
      </c>
      <c r="AW18" s="229"/>
      <c r="AX18" s="229"/>
      <c r="AY18" s="229" t="s">
        <v>15</v>
      </c>
      <c r="AZ18" s="233"/>
      <c r="BA18" s="241">
        <v>6.5</v>
      </c>
      <c r="BB18" s="214">
        <v>8.5</v>
      </c>
      <c r="BC18" s="214">
        <v>6.38</v>
      </c>
      <c r="BD18" s="241">
        <v>8.1</v>
      </c>
      <c r="BE18" s="33" t="s">
        <v>35</v>
      </c>
    </row>
    <row r="19" spans="1:57" s="214" customFormat="1" x14ac:dyDescent="0.25">
      <c r="A19" s="228" t="s">
        <v>38</v>
      </c>
      <c r="B19" s="222" t="s">
        <v>30</v>
      </c>
      <c r="C19" s="229"/>
      <c r="D19" s="229"/>
      <c r="E19" s="325">
        <v>3.25</v>
      </c>
      <c r="F19" s="230" t="s">
        <v>22</v>
      </c>
      <c r="G19" s="231" t="s">
        <v>22</v>
      </c>
      <c r="H19" s="369">
        <v>2.23</v>
      </c>
      <c r="I19" s="229"/>
      <c r="J19" s="229"/>
      <c r="K19" s="223" t="s">
        <v>233</v>
      </c>
      <c r="L19" s="233"/>
      <c r="M19" s="369">
        <v>0.88</v>
      </c>
      <c r="N19" s="229"/>
      <c r="O19" s="229"/>
      <c r="P19" s="223"/>
      <c r="Q19" s="233"/>
      <c r="R19" s="369">
        <v>1.88</v>
      </c>
      <c r="S19" s="229"/>
      <c r="T19" s="229"/>
      <c r="U19" s="229"/>
      <c r="V19" s="233"/>
      <c r="W19" s="369">
        <v>4.32</v>
      </c>
      <c r="X19" s="229"/>
      <c r="Y19" s="229"/>
      <c r="Z19" s="229"/>
      <c r="AA19" s="233"/>
      <c r="AB19" s="369">
        <v>3.42</v>
      </c>
      <c r="AC19" s="229"/>
      <c r="AD19" s="229"/>
      <c r="AE19" s="229" t="s">
        <v>15</v>
      </c>
      <c r="AF19" s="233"/>
      <c r="AG19" s="369">
        <v>1.39</v>
      </c>
      <c r="AH19" s="229"/>
      <c r="AI19" s="229"/>
      <c r="AJ19" s="229" t="s">
        <v>15</v>
      </c>
      <c r="AK19" s="233"/>
      <c r="AL19" s="369">
        <v>1.34</v>
      </c>
      <c r="AM19" s="229"/>
      <c r="AN19" s="229"/>
      <c r="AO19" s="229"/>
      <c r="AP19" s="233"/>
      <c r="AQ19" s="300"/>
      <c r="AR19" s="298"/>
      <c r="AS19" s="298"/>
      <c r="AT19" s="298"/>
      <c r="AU19" s="299"/>
      <c r="AV19" s="369">
        <v>2.57</v>
      </c>
      <c r="AW19" s="229"/>
      <c r="AX19" s="229"/>
      <c r="AY19" s="223" t="s">
        <v>233</v>
      </c>
      <c r="AZ19" s="233"/>
      <c r="BE19" s="33" t="s">
        <v>38</v>
      </c>
    </row>
    <row r="20" spans="1:57" s="214" customFormat="1" x14ac:dyDescent="0.25">
      <c r="A20" s="228" t="s">
        <v>39</v>
      </c>
      <c r="B20" s="222" t="s">
        <v>21</v>
      </c>
      <c r="C20" s="229"/>
      <c r="D20" s="229"/>
      <c r="E20" s="325">
        <v>8.1859999999999999</v>
      </c>
      <c r="F20" s="230" t="s">
        <v>22</v>
      </c>
      <c r="G20" s="240">
        <v>20</v>
      </c>
      <c r="H20" s="369">
        <v>5.2</v>
      </c>
      <c r="I20" s="229"/>
      <c r="J20" s="229"/>
      <c r="K20" s="223"/>
      <c r="L20" s="233"/>
      <c r="M20" s="369">
        <v>6.36</v>
      </c>
      <c r="N20" s="229"/>
      <c r="O20" s="229"/>
      <c r="P20" s="229"/>
      <c r="Q20" s="233"/>
      <c r="R20" s="369">
        <v>6.95</v>
      </c>
      <c r="S20" s="229"/>
      <c r="T20" s="229"/>
      <c r="U20" s="229" t="s">
        <v>15</v>
      </c>
      <c r="V20" s="233"/>
      <c r="W20" s="369">
        <v>5.8</v>
      </c>
      <c r="X20" s="229"/>
      <c r="Y20" s="229"/>
      <c r="Z20" s="229" t="s">
        <v>233</v>
      </c>
      <c r="AA20" s="233"/>
      <c r="AB20" s="371">
        <v>17.3</v>
      </c>
      <c r="AC20" s="229"/>
      <c r="AD20" s="229"/>
      <c r="AE20" s="229" t="s">
        <v>15</v>
      </c>
      <c r="AF20" s="233"/>
      <c r="AG20" s="369">
        <v>5.14</v>
      </c>
      <c r="AH20" s="229"/>
      <c r="AI20" s="229"/>
      <c r="AJ20" s="229" t="s">
        <v>15</v>
      </c>
      <c r="AK20" s="233"/>
      <c r="AL20" s="369">
        <v>5.47</v>
      </c>
      <c r="AM20" s="229"/>
      <c r="AN20" s="229"/>
      <c r="AO20" s="229" t="s">
        <v>15</v>
      </c>
      <c r="AP20" s="233"/>
      <c r="AQ20" s="297"/>
      <c r="AR20" s="298"/>
      <c r="AS20" s="298"/>
      <c r="AT20" s="298"/>
      <c r="AU20" s="299"/>
      <c r="AV20" s="369">
        <v>5.82</v>
      </c>
      <c r="AW20" s="229"/>
      <c r="AX20" s="229"/>
      <c r="AY20" s="229"/>
      <c r="AZ20" s="233"/>
      <c r="BE20" s="33" t="s">
        <v>39</v>
      </c>
    </row>
    <row r="21" spans="1:57" s="214" customFormat="1" x14ac:dyDescent="0.25">
      <c r="A21" s="228" t="s">
        <v>40</v>
      </c>
      <c r="B21" s="222" t="s">
        <v>21</v>
      </c>
      <c r="C21" s="229"/>
      <c r="D21" s="229"/>
      <c r="E21" s="325">
        <v>21.703299999999999</v>
      </c>
      <c r="F21" s="239">
        <v>250</v>
      </c>
      <c r="G21" s="240">
        <v>250</v>
      </c>
      <c r="H21" s="371">
        <v>12.5</v>
      </c>
      <c r="I21" s="229"/>
      <c r="J21" s="229"/>
      <c r="K21" s="229"/>
      <c r="L21" s="233"/>
      <c r="M21" s="371">
        <v>7.3</v>
      </c>
      <c r="N21" s="229"/>
      <c r="O21" s="229"/>
      <c r="P21" s="229"/>
      <c r="Q21" s="233"/>
      <c r="R21" s="371">
        <v>5.8</v>
      </c>
      <c r="S21" s="229"/>
      <c r="T21" s="229"/>
      <c r="U21" s="229"/>
      <c r="V21" s="233"/>
      <c r="W21" s="371">
        <v>10.3</v>
      </c>
      <c r="X21" s="229"/>
      <c r="Y21" s="229"/>
      <c r="Z21" s="229"/>
      <c r="AA21" s="233"/>
      <c r="AB21" s="371">
        <v>0.3</v>
      </c>
      <c r="AC21" s="229"/>
      <c r="AD21" s="229"/>
      <c r="AE21" s="229" t="s">
        <v>15</v>
      </c>
      <c r="AF21" s="233"/>
      <c r="AG21" s="371">
        <v>8.6</v>
      </c>
      <c r="AH21" s="229"/>
      <c r="AI21" s="229"/>
      <c r="AJ21" s="229"/>
      <c r="AK21" s="233"/>
      <c r="AL21" s="371">
        <v>8.9</v>
      </c>
      <c r="AM21" s="229"/>
      <c r="AN21" s="229"/>
      <c r="AO21" s="229"/>
      <c r="AP21" s="233"/>
      <c r="AQ21" s="300"/>
      <c r="AR21" s="298"/>
      <c r="AS21" s="298"/>
      <c r="AT21" s="298"/>
      <c r="AU21" s="299"/>
      <c r="AV21" s="371">
        <v>14.2</v>
      </c>
      <c r="AW21" s="229"/>
      <c r="AX21" s="229"/>
      <c r="AY21" s="229"/>
      <c r="AZ21" s="233"/>
      <c r="BE21" s="33" t="s">
        <v>40</v>
      </c>
    </row>
    <row r="22" spans="1:57" s="214" customFormat="1" x14ac:dyDescent="0.25">
      <c r="A22" s="228" t="s">
        <v>41</v>
      </c>
      <c r="B22" s="222" t="s">
        <v>21</v>
      </c>
      <c r="C22" s="229"/>
      <c r="D22" s="229"/>
      <c r="E22" s="326">
        <v>250</v>
      </c>
      <c r="F22" s="242">
        <v>500</v>
      </c>
      <c r="G22" s="231">
        <v>500</v>
      </c>
      <c r="H22" s="370">
        <v>150</v>
      </c>
      <c r="I22" s="229"/>
      <c r="J22" s="229"/>
      <c r="K22" s="229"/>
      <c r="L22" s="233"/>
      <c r="M22" s="370">
        <v>110</v>
      </c>
      <c r="N22" s="229"/>
      <c r="O22" s="229"/>
      <c r="P22" s="229"/>
      <c r="Q22" s="233"/>
      <c r="R22" s="370">
        <v>350</v>
      </c>
      <c r="S22" s="229"/>
      <c r="T22" s="229"/>
      <c r="U22" s="229"/>
      <c r="V22" s="233"/>
      <c r="W22" s="370">
        <v>120</v>
      </c>
      <c r="X22" s="229"/>
      <c r="Y22" s="229"/>
      <c r="Z22" s="229"/>
      <c r="AA22" s="233"/>
      <c r="AB22" s="370">
        <v>640</v>
      </c>
      <c r="AC22" s="229"/>
      <c r="AD22" s="229"/>
      <c r="AE22" s="229"/>
      <c r="AF22" s="233"/>
      <c r="AG22" s="370">
        <v>140</v>
      </c>
      <c r="AH22" s="229"/>
      <c r="AI22" s="229"/>
      <c r="AJ22" s="229"/>
      <c r="AK22" s="233"/>
      <c r="AL22" s="370">
        <v>140</v>
      </c>
      <c r="AM22" s="229"/>
      <c r="AN22" s="229"/>
      <c r="AO22" s="229"/>
      <c r="AP22" s="233"/>
      <c r="AQ22" s="297"/>
      <c r="AR22" s="298"/>
      <c r="AS22" s="298"/>
      <c r="AT22" s="298"/>
      <c r="AU22" s="299"/>
      <c r="AV22" s="370">
        <v>140</v>
      </c>
      <c r="AW22" s="229"/>
      <c r="AX22" s="229"/>
      <c r="AY22" s="229"/>
      <c r="AZ22" s="233"/>
      <c r="BE22" s="33" t="s">
        <v>41</v>
      </c>
    </row>
    <row r="23" spans="1:57" s="214" customFormat="1" ht="15.75" thickBot="1" x14ac:dyDescent="0.3">
      <c r="A23" s="243" t="s">
        <v>42</v>
      </c>
      <c r="B23" s="222" t="s">
        <v>24</v>
      </c>
      <c r="C23" s="229"/>
      <c r="D23" s="244"/>
      <c r="E23" s="328">
        <v>20.154900000000001</v>
      </c>
      <c r="F23" s="245" t="s">
        <v>22</v>
      </c>
      <c r="G23" s="246" t="s">
        <v>22</v>
      </c>
      <c r="H23" s="247">
        <v>0.8</v>
      </c>
      <c r="I23" s="244"/>
      <c r="J23" s="244"/>
      <c r="K23" s="244"/>
      <c r="L23" s="248"/>
      <c r="M23" s="338">
        <v>0.64</v>
      </c>
      <c r="N23" s="244"/>
      <c r="O23" s="244"/>
      <c r="P23" s="244"/>
      <c r="Q23" s="248"/>
      <c r="R23" s="247">
        <v>2.2000000000000002</v>
      </c>
      <c r="S23" s="244"/>
      <c r="T23" s="244"/>
      <c r="U23" s="244"/>
      <c r="V23" s="248"/>
      <c r="W23" s="247">
        <v>4.3</v>
      </c>
      <c r="X23" s="244"/>
      <c r="Y23" s="244"/>
      <c r="Z23" s="244"/>
      <c r="AA23" s="248"/>
      <c r="AB23" s="247">
        <v>7.5</v>
      </c>
      <c r="AC23" s="244"/>
      <c r="AD23" s="244"/>
      <c r="AE23" s="244" t="s">
        <v>15</v>
      </c>
      <c r="AF23" s="248"/>
      <c r="AG23" s="338">
        <v>0.52</v>
      </c>
      <c r="AH23" s="244"/>
      <c r="AI23" s="244"/>
      <c r="AJ23" s="244"/>
      <c r="AK23" s="248"/>
      <c r="AL23" s="338">
        <v>0.65</v>
      </c>
      <c r="AM23" s="244"/>
      <c r="AN23" s="244"/>
      <c r="AO23" s="244"/>
      <c r="AP23" s="248"/>
      <c r="AQ23" s="302"/>
      <c r="AR23" s="303"/>
      <c r="AS23" s="303"/>
      <c r="AT23" s="303"/>
      <c r="AU23" s="304"/>
      <c r="AV23" s="247">
        <v>0.9</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374">
        <v>1.98E-3</v>
      </c>
      <c r="I26" s="375"/>
      <c r="J26" s="229"/>
      <c r="K26" s="229"/>
      <c r="L26" s="233"/>
      <c r="M26" s="372">
        <v>4.0499999999999998E-4</v>
      </c>
      <c r="N26" s="229"/>
      <c r="O26" s="229"/>
      <c r="P26" s="229"/>
      <c r="Q26" s="233"/>
      <c r="R26" s="373">
        <v>1.9099999999999999E-2</v>
      </c>
      <c r="S26" s="229"/>
      <c r="T26" s="229"/>
      <c r="U26" s="229"/>
      <c r="V26" s="233"/>
      <c r="W26" s="374">
        <v>7.1399999999999996E-3</v>
      </c>
      <c r="X26" s="375"/>
      <c r="Y26" s="229"/>
      <c r="Z26" s="229"/>
      <c r="AA26" s="233"/>
      <c r="AB26" s="373">
        <v>1.3599999999999999E-2</v>
      </c>
      <c r="AC26" s="375"/>
      <c r="AD26" s="229"/>
      <c r="AE26" s="229"/>
      <c r="AF26" s="233"/>
      <c r="AG26" s="372">
        <v>5.6499999999999996E-4</v>
      </c>
      <c r="AH26" s="375"/>
      <c r="AI26" s="229"/>
      <c r="AJ26" s="229"/>
      <c r="AK26" s="233"/>
      <c r="AL26" s="372">
        <v>4.8799999999999999E-4</v>
      </c>
      <c r="AM26" s="375"/>
      <c r="AN26" s="229"/>
      <c r="AO26" s="229"/>
      <c r="AP26" s="233"/>
      <c r="AQ26" s="301"/>
      <c r="AR26" s="298"/>
      <c r="AS26" s="298"/>
      <c r="AT26" s="298"/>
      <c r="AU26" s="299"/>
      <c r="AV26" s="374">
        <v>2.1299999999999999E-3</v>
      </c>
      <c r="AW26" s="229"/>
      <c r="AX26" s="229"/>
      <c r="AY26" s="229"/>
      <c r="AZ26" s="233"/>
      <c r="BE26" s="77" t="s">
        <v>46</v>
      </c>
    </row>
    <row r="27" spans="1:57" s="214" customFormat="1" x14ac:dyDescent="0.25">
      <c r="A27" s="228" t="s">
        <v>47</v>
      </c>
      <c r="B27" s="222" t="s">
        <v>30</v>
      </c>
      <c r="C27" s="229"/>
      <c r="D27" s="229"/>
      <c r="E27" s="325">
        <v>2.18E-2</v>
      </c>
      <c r="F27" s="239">
        <v>2</v>
      </c>
      <c r="G27" s="231">
        <v>1</v>
      </c>
      <c r="H27" s="373">
        <v>7.7999999999999996E-3</v>
      </c>
      <c r="I27" s="375"/>
      <c r="J27" s="229"/>
      <c r="K27" s="229"/>
      <c r="L27" s="233"/>
      <c r="M27" s="373">
        <v>7.4999999999999997E-3</v>
      </c>
      <c r="N27" s="229"/>
      <c r="O27" s="229"/>
      <c r="P27" s="229"/>
      <c r="Q27" s="233"/>
      <c r="R27" s="373">
        <v>1.8800000000000001E-2</v>
      </c>
      <c r="S27" s="229"/>
      <c r="T27" s="229"/>
      <c r="U27" s="229"/>
      <c r="V27" s="233"/>
      <c r="W27" s="373">
        <v>1.8200000000000001E-2</v>
      </c>
      <c r="X27" s="375"/>
      <c r="Y27" s="229"/>
      <c r="Z27" s="229"/>
      <c r="AA27" s="233"/>
      <c r="AB27" s="373">
        <v>3.8199999999999998E-2</v>
      </c>
      <c r="AC27" s="375"/>
      <c r="AD27" s="229"/>
      <c r="AE27" s="229"/>
      <c r="AF27" s="233"/>
      <c r="AG27" s="373">
        <v>8.8999999999999999E-3</v>
      </c>
      <c r="AH27" s="375"/>
      <c r="AI27" s="229"/>
      <c r="AJ27" s="229" t="s">
        <v>15</v>
      </c>
      <c r="AK27" s="233"/>
      <c r="AL27" s="373">
        <v>9.2999999999999992E-3</v>
      </c>
      <c r="AM27" s="385"/>
      <c r="AN27" s="229"/>
      <c r="AO27" s="229"/>
      <c r="AP27" s="233"/>
      <c r="AQ27" s="306"/>
      <c r="AR27" s="298"/>
      <c r="AS27" s="298"/>
      <c r="AT27" s="298"/>
      <c r="AU27" s="299"/>
      <c r="AV27" s="368">
        <v>7.0000000000000001E-3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73">
        <v>5.0000000000000001E-4</v>
      </c>
      <c r="I28" s="385" t="s">
        <v>25</v>
      </c>
      <c r="J28" s="229"/>
      <c r="K28" s="229"/>
      <c r="L28" s="233"/>
      <c r="M28" s="373">
        <v>5.0000000000000001E-4</v>
      </c>
      <c r="N28" s="223" t="s">
        <v>25</v>
      </c>
      <c r="O28" s="229"/>
      <c r="P28" s="229"/>
      <c r="Q28" s="233"/>
      <c r="R28" s="373">
        <v>5.0000000000000001E-4</v>
      </c>
      <c r="S28" s="223" t="s">
        <v>25</v>
      </c>
      <c r="T28" s="229"/>
      <c r="U28" s="229"/>
      <c r="V28" s="233"/>
      <c r="W28" s="373">
        <v>5.0000000000000001E-4</v>
      </c>
      <c r="X28" s="385" t="s">
        <v>25</v>
      </c>
      <c r="Y28" s="229"/>
      <c r="Z28" s="229"/>
      <c r="AA28" s="233"/>
      <c r="AB28" s="373">
        <v>5.0000000000000001E-4</v>
      </c>
      <c r="AC28" s="375" t="s">
        <v>25</v>
      </c>
      <c r="AD28" s="229"/>
      <c r="AE28" s="229"/>
      <c r="AF28" s="233"/>
      <c r="AG28" s="373">
        <v>5.0000000000000001E-4</v>
      </c>
      <c r="AH28" s="375" t="s">
        <v>25</v>
      </c>
      <c r="AI28" s="229"/>
      <c r="AJ28" s="229"/>
      <c r="AK28" s="233"/>
      <c r="AL28" s="373">
        <v>5.0000000000000001E-4</v>
      </c>
      <c r="AM28" s="385" t="s">
        <v>25</v>
      </c>
      <c r="AN28" s="229"/>
      <c r="AO28" s="229"/>
      <c r="AP28" s="233"/>
      <c r="AQ28" s="306"/>
      <c r="AR28" s="298"/>
      <c r="AS28" s="298"/>
      <c r="AT28" s="298"/>
      <c r="AU28" s="299"/>
      <c r="AV28" s="373">
        <v>5.0000000000000001E-4</v>
      </c>
      <c r="AW28" s="229" t="s">
        <v>25</v>
      </c>
      <c r="AX28" s="229"/>
      <c r="AY28" s="229"/>
      <c r="AZ28" s="233"/>
      <c r="BE28" s="77" t="s">
        <v>48</v>
      </c>
    </row>
    <row r="29" spans="1:57" s="214" customFormat="1" x14ac:dyDescent="0.25">
      <c r="A29" s="228" t="s">
        <v>49</v>
      </c>
      <c r="B29" s="222" t="s">
        <v>21</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24</v>
      </c>
      <c r="C30" s="229"/>
      <c r="D30" s="229"/>
      <c r="E30" s="325">
        <v>7.1000000000000004E-3</v>
      </c>
      <c r="F30" s="239">
        <v>0.1</v>
      </c>
      <c r="G30" s="231">
        <v>0.05</v>
      </c>
      <c r="H30" s="368">
        <v>5.0000000000000001E-3</v>
      </c>
      <c r="I30" s="385" t="s">
        <v>25</v>
      </c>
      <c r="J30" s="229"/>
      <c r="K30" s="229"/>
      <c r="L30" s="233"/>
      <c r="M30" s="368">
        <v>5.0000000000000001E-3</v>
      </c>
      <c r="N30" s="223" t="s">
        <v>25</v>
      </c>
      <c r="O30" s="229"/>
      <c r="P30" s="229"/>
      <c r="Q30" s="233"/>
      <c r="R30" s="368">
        <v>5.0000000000000001E-3</v>
      </c>
      <c r="S30" s="223" t="s">
        <v>25</v>
      </c>
      <c r="T30" s="229"/>
      <c r="U30" s="229"/>
      <c r="V30" s="233"/>
      <c r="W30" s="368">
        <v>5.0000000000000001E-3</v>
      </c>
      <c r="X30" s="385" t="s">
        <v>25</v>
      </c>
      <c r="Y30" s="229"/>
      <c r="Z30" s="229"/>
      <c r="AA30" s="233"/>
      <c r="AB30" s="368">
        <v>5.0000000000000001E-3</v>
      </c>
      <c r="AC30" s="375" t="s">
        <v>25</v>
      </c>
      <c r="AD30" s="229"/>
      <c r="AE30" s="229"/>
      <c r="AF30" s="233"/>
      <c r="AG30" s="368">
        <v>5.0000000000000001E-3</v>
      </c>
      <c r="AH30" s="375" t="s">
        <v>25</v>
      </c>
      <c r="AI30" s="229"/>
      <c r="AJ30" s="229"/>
      <c r="AK30" s="233"/>
      <c r="AL30" s="368">
        <v>5.0000000000000001E-3</v>
      </c>
      <c r="AM30" s="385" t="s">
        <v>25</v>
      </c>
      <c r="AN30" s="229"/>
      <c r="AO30" s="229"/>
      <c r="AP30" s="233"/>
      <c r="AQ30" s="306"/>
      <c r="AR30" s="298"/>
      <c r="AS30" s="298"/>
      <c r="AT30" s="298"/>
      <c r="AU30" s="299"/>
      <c r="AV30" s="368">
        <v>5.0000000000000001E-3</v>
      </c>
      <c r="AW30" s="229" t="s">
        <v>25</v>
      </c>
      <c r="AX30" s="229"/>
      <c r="AY30" s="229" t="s">
        <v>233</v>
      </c>
      <c r="AZ30" s="233"/>
      <c r="BE30" s="77" t="s">
        <v>50</v>
      </c>
    </row>
    <row r="31" spans="1:57" s="214" customFormat="1" x14ac:dyDescent="0.25">
      <c r="A31" s="228" t="s">
        <v>51</v>
      </c>
      <c r="B31" s="222" t="s">
        <v>24</v>
      </c>
      <c r="C31" s="229"/>
      <c r="D31" s="229"/>
      <c r="E31" s="325">
        <v>6.0000000000000001E-3</v>
      </c>
      <c r="F31" s="239" t="s">
        <v>22</v>
      </c>
      <c r="G31" s="231" t="s">
        <v>22</v>
      </c>
      <c r="H31" s="368">
        <v>5.0000000000000001E-3</v>
      </c>
      <c r="I31" s="385" t="s">
        <v>25</v>
      </c>
      <c r="J31" s="229"/>
      <c r="K31" s="229"/>
      <c r="L31" s="233"/>
      <c r="M31" s="368">
        <v>5.0000000000000001E-3</v>
      </c>
      <c r="N31" s="223" t="s">
        <v>25</v>
      </c>
      <c r="O31" s="229"/>
      <c r="P31" s="229"/>
      <c r="Q31" s="233"/>
      <c r="R31" s="368">
        <v>5.0000000000000001E-3</v>
      </c>
      <c r="S31" s="223" t="s">
        <v>25</v>
      </c>
      <c r="T31" s="229"/>
      <c r="U31" s="229"/>
      <c r="V31" s="233"/>
      <c r="W31" s="368">
        <v>5.0000000000000001E-3</v>
      </c>
      <c r="X31" s="385" t="s">
        <v>25</v>
      </c>
      <c r="Y31" s="229"/>
      <c r="Z31" s="229"/>
      <c r="AA31" s="233"/>
      <c r="AB31" s="368">
        <v>5.0000000000000001E-3</v>
      </c>
      <c r="AC31" s="375" t="s">
        <v>25</v>
      </c>
      <c r="AD31" s="229"/>
      <c r="AE31" s="229"/>
      <c r="AF31" s="233"/>
      <c r="AG31" s="368">
        <v>5.0000000000000001E-3</v>
      </c>
      <c r="AH31" s="375" t="s">
        <v>25</v>
      </c>
      <c r="AI31" s="229"/>
      <c r="AJ31" s="229"/>
      <c r="AK31" s="233"/>
      <c r="AL31" s="368">
        <v>5.0000000000000001E-3</v>
      </c>
      <c r="AM31" s="385" t="s">
        <v>25</v>
      </c>
      <c r="AN31" s="229"/>
      <c r="AO31" s="229"/>
      <c r="AP31" s="233"/>
      <c r="AQ31" s="301"/>
      <c r="AR31" s="298"/>
      <c r="AS31" s="298"/>
      <c r="AT31" s="298"/>
      <c r="AU31" s="299"/>
      <c r="AV31" s="368">
        <v>5.0000000000000001E-3</v>
      </c>
      <c r="AW31" s="229" t="s">
        <v>25</v>
      </c>
      <c r="AX31" s="229"/>
      <c r="AY31" s="229"/>
      <c r="AZ31" s="233"/>
      <c r="BE31" s="77" t="s">
        <v>51</v>
      </c>
    </row>
    <row r="32" spans="1:57" s="214" customFormat="1" x14ac:dyDescent="0.25">
      <c r="A32" s="228" t="s">
        <v>52</v>
      </c>
      <c r="B32" s="222" t="s">
        <v>30</v>
      </c>
      <c r="C32" s="229"/>
      <c r="D32" s="229"/>
      <c r="E32" s="325">
        <v>40.055900000000001</v>
      </c>
      <c r="F32" s="239">
        <v>1.3</v>
      </c>
      <c r="G32" s="231">
        <v>1</v>
      </c>
      <c r="H32" s="368">
        <v>8.0000000000000002E-3</v>
      </c>
      <c r="I32" s="385"/>
      <c r="J32" s="229"/>
      <c r="K32" s="229"/>
      <c r="L32" s="233"/>
      <c r="M32" s="368">
        <v>5.0000000000000001E-3</v>
      </c>
      <c r="N32" s="223" t="s">
        <v>25</v>
      </c>
      <c r="O32" s="229"/>
      <c r="P32" s="229"/>
      <c r="Q32" s="233"/>
      <c r="R32" s="368">
        <v>5.0000000000000001E-3</v>
      </c>
      <c r="S32" s="223" t="s">
        <v>25</v>
      </c>
      <c r="T32" s="229"/>
      <c r="U32" s="229"/>
      <c r="V32" s="233"/>
      <c r="W32" s="368">
        <v>6.0000000000000001E-3</v>
      </c>
      <c r="X32" s="385"/>
      <c r="Y32" s="229"/>
      <c r="Z32" s="229"/>
      <c r="AA32" s="233"/>
      <c r="AB32" s="369">
        <v>0.01</v>
      </c>
      <c r="AC32" s="375"/>
      <c r="AD32" s="229"/>
      <c r="AE32" s="229"/>
      <c r="AF32" s="233"/>
      <c r="AG32" s="368">
        <v>5.0000000000000001E-3</v>
      </c>
      <c r="AH32" s="375" t="s">
        <v>25</v>
      </c>
      <c r="AI32" s="229"/>
      <c r="AJ32" s="229"/>
      <c r="AK32" s="233"/>
      <c r="AL32" s="368">
        <v>5.0000000000000001E-3</v>
      </c>
      <c r="AM32" s="385" t="s">
        <v>25</v>
      </c>
      <c r="AN32" s="229"/>
      <c r="AO32" s="229"/>
      <c r="AP32" s="233"/>
      <c r="AQ32" s="301"/>
      <c r="AR32" s="298"/>
      <c r="AS32" s="298"/>
      <c r="AT32" s="298"/>
      <c r="AU32" s="299"/>
      <c r="AV32" s="368">
        <v>5.0000000000000001E-3</v>
      </c>
      <c r="AW32" s="229" t="s">
        <v>25</v>
      </c>
      <c r="AX32" s="229"/>
      <c r="AY32" s="229"/>
      <c r="AZ32" s="233"/>
      <c r="BE32" s="77" t="s">
        <v>52</v>
      </c>
    </row>
    <row r="33" spans="1:57" s="214" customFormat="1" x14ac:dyDescent="0.25">
      <c r="A33" s="228" t="s">
        <v>53</v>
      </c>
      <c r="B33" s="222" t="s">
        <v>30</v>
      </c>
      <c r="C33" s="229"/>
      <c r="D33" s="229"/>
      <c r="E33" s="325">
        <v>3.6999999999999998E-2</v>
      </c>
      <c r="F33" s="239">
        <v>0.3</v>
      </c>
      <c r="G33" s="231">
        <v>0.3</v>
      </c>
      <c r="H33" s="369">
        <v>0.01</v>
      </c>
      <c r="I33" s="385" t="s">
        <v>25</v>
      </c>
      <c r="J33" s="229"/>
      <c r="K33" s="229"/>
      <c r="L33" s="233"/>
      <c r="M33" s="369">
        <v>0.01</v>
      </c>
      <c r="N33" s="223" t="s">
        <v>25</v>
      </c>
      <c r="O33" s="229"/>
      <c r="P33" s="229"/>
      <c r="Q33" s="233"/>
      <c r="R33" s="368">
        <v>0.54100000000000004</v>
      </c>
      <c r="S33" s="229"/>
      <c r="T33" s="229"/>
      <c r="U33" s="229"/>
      <c r="V33" s="233"/>
      <c r="W33" s="368">
        <v>0.14299999999999999</v>
      </c>
      <c r="X33" s="375"/>
      <c r="Y33" s="229"/>
      <c r="Z33" s="229" t="s">
        <v>233</v>
      </c>
      <c r="AA33" s="233"/>
      <c r="AB33" s="368">
        <v>0.71299999999999997</v>
      </c>
      <c r="AC33" s="375"/>
      <c r="AD33" s="229"/>
      <c r="AE33" s="229" t="s">
        <v>233</v>
      </c>
      <c r="AF33" s="233"/>
      <c r="AG33" s="369">
        <v>0.01</v>
      </c>
      <c r="AH33" s="375" t="s">
        <v>25</v>
      </c>
      <c r="AI33" s="229"/>
      <c r="AJ33" s="229"/>
      <c r="AK33" s="233"/>
      <c r="AL33" s="369">
        <v>0.01</v>
      </c>
      <c r="AM33" s="375" t="s">
        <v>25</v>
      </c>
      <c r="AN33" s="229"/>
      <c r="AO33" s="229"/>
      <c r="AP33" s="233"/>
      <c r="AQ33" s="301"/>
      <c r="AR33" s="298"/>
      <c r="AS33" s="298"/>
      <c r="AT33" s="298"/>
      <c r="AU33" s="299"/>
      <c r="AV33" s="369">
        <v>0.01</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30</v>
      </c>
      <c r="C35" s="229"/>
      <c r="D35" s="229"/>
      <c r="E35" s="325">
        <v>1.84E-2</v>
      </c>
      <c r="F35" s="239">
        <v>0.05</v>
      </c>
      <c r="G35" s="231">
        <v>0.05</v>
      </c>
      <c r="H35" s="368">
        <v>5.0000000000000001E-3</v>
      </c>
      <c r="I35" s="375" t="s">
        <v>25</v>
      </c>
      <c r="J35" s="229"/>
      <c r="K35" s="229"/>
      <c r="L35" s="233"/>
      <c r="M35" s="373">
        <v>4.0300000000000002E-2</v>
      </c>
      <c r="N35" s="229"/>
      <c r="O35" s="229"/>
      <c r="P35" s="229"/>
      <c r="Q35" s="233"/>
      <c r="R35" s="369">
        <v>1.97</v>
      </c>
      <c r="S35" s="229"/>
      <c r="T35" s="229"/>
      <c r="U35" s="229"/>
      <c r="V35" s="233"/>
      <c r="W35" s="373">
        <v>0.99229999999999996</v>
      </c>
      <c r="X35" s="375"/>
      <c r="Y35" s="229"/>
      <c r="Z35" s="229" t="s">
        <v>233</v>
      </c>
      <c r="AA35" s="233"/>
      <c r="AB35" s="368">
        <v>1.7989999999999999</v>
      </c>
      <c r="AC35" s="375"/>
      <c r="AD35" s="229"/>
      <c r="AE35" s="229"/>
      <c r="AF35" s="233"/>
      <c r="AG35" s="368">
        <v>6.0000000000000001E-3</v>
      </c>
      <c r="AH35" s="375"/>
      <c r="AI35" s="229"/>
      <c r="AJ35" s="229" t="s">
        <v>15</v>
      </c>
      <c r="AK35" s="233"/>
      <c r="AL35" s="373">
        <v>5.8999999999999999E-3</v>
      </c>
      <c r="AM35" s="375"/>
      <c r="AN35" s="229"/>
      <c r="AO35" s="229" t="s">
        <v>15</v>
      </c>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5.0000000000000001E-3</v>
      </c>
      <c r="F36" s="239" t="s">
        <v>22</v>
      </c>
      <c r="G36" s="231">
        <v>0.1</v>
      </c>
      <c r="H36" s="368">
        <v>5.0000000000000001E-3</v>
      </c>
      <c r="I36" s="385"/>
      <c r="J36" s="229"/>
      <c r="K36" s="229"/>
      <c r="L36" s="233"/>
      <c r="M36" s="368">
        <v>6.0000000000000001E-3</v>
      </c>
      <c r="N36" s="223"/>
      <c r="O36" s="229"/>
      <c r="P36" s="229"/>
      <c r="Q36" s="233"/>
      <c r="R36" s="368">
        <v>6.0000000000000001E-3</v>
      </c>
      <c r="S36" s="229"/>
      <c r="T36" s="229"/>
      <c r="U36" s="229"/>
      <c r="V36" s="233"/>
      <c r="W36" s="368">
        <v>7.0000000000000001E-3</v>
      </c>
      <c r="X36" s="385"/>
      <c r="Y36" s="229"/>
      <c r="Z36" s="229"/>
      <c r="AA36" s="233"/>
      <c r="AB36" s="368">
        <v>8.0000000000000002E-3</v>
      </c>
      <c r="AC36" s="375"/>
      <c r="AD36" s="229"/>
      <c r="AE36" s="229"/>
      <c r="AF36" s="233"/>
      <c r="AG36" s="368">
        <v>6.0000000000000001E-3</v>
      </c>
      <c r="AH36" s="375"/>
      <c r="AI36" s="229"/>
      <c r="AJ36" s="229"/>
      <c r="AK36" s="233"/>
      <c r="AL36" s="368">
        <v>6.0000000000000001E-3</v>
      </c>
      <c r="AM36" s="385"/>
      <c r="AN36" s="229"/>
      <c r="AO36" s="229"/>
      <c r="AP36" s="233"/>
      <c r="AQ36" s="301"/>
      <c r="AR36" s="298"/>
      <c r="AS36" s="298"/>
      <c r="AT36" s="298"/>
      <c r="AU36" s="299"/>
      <c r="AV36" s="368">
        <v>8.0000000000000002E-3</v>
      </c>
      <c r="AW36" s="229"/>
      <c r="AX36" s="229"/>
      <c r="AY36" s="229"/>
      <c r="AZ36" s="233"/>
      <c r="BE36" s="77" t="s">
        <v>56</v>
      </c>
    </row>
    <row r="37" spans="1:57" s="214" customFormat="1" x14ac:dyDescent="0.25">
      <c r="A37" s="228" t="s">
        <v>57</v>
      </c>
      <c r="B37" s="222" t="s">
        <v>24</v>
      </c>
      <c r="C37" s="229"/>
      <c r="D37" s="229"/>
      <c r="E37" s="325">
        <v>1E-3</v>
      </c>
      <c r="F37" s="230">
        <v>0.05</v>
      </c>
      <c r="G37" s="231">
        <v>0.01</v>
      </c>
      <c r="H37" s="374">
        <v>1.17E-3</v>
      </c>
      <c r="I37" s="375"/>
      <c r="J37" s="229"/>
      <c r="K37" s="229"/>
      <c r="L37" s="233"/>
      <c r="M37" s="373">
        <v>2.9999999999999997E-4</v>
      </c>
      <c r="N37" s="223" t="s">
        <v>25</v>
      </c>
      <c r="O37" s="229"/>
      <c r="P37" s="229"/>
      <c r="Q37" s="233"/>
      <c r="R37" s="374">
        <v>5.1000000000000004E-4</v>
      </c>
      <c r="S37" s="229"/>
      <c r="T37" s="229"/>
      <c r="U37" s="229"/>
      <c r="V37" s="233"/>
      <c r="W37" s="373">
        <v>2.9999999999999997E-4</v>
      </c>
      <c r="X37" s="385" t="s">
        <v>25</v>
      </c>
      <c r="Y37" s="229"/>
      <c r="Z37" s="229"/>
      <c r="AA37" s="233"/>
      <c r="AB37" s="373">
        <v>2.9999999999999997E-4</v>
      </c>
      <c r="AC37" s="375" t="s">
        <v>25</v>
      </c>
      <c r="AD37" s="229"/>
      <c r="AE37" s="229"/>
      <c r="AF37" s="233"/>
      <c r="AG37" s="373">
        <v>2.9999999999999997E-4</v>
      </c>
      <c r="AH37" s="375" t="s">
        <v>25</v>
      </c>
      <c r="AI37" s="229"/>
      <c r="AJ37" s="229"/>
      <c r="AK37" s="233"/>
      <c r="AL37" s="373">
        <v>2.9999999999999997E-4</v>
      </c>
      <c r="AM37" s="375" t="s">
        <v>25</v>
      </c>
      <c r="AN37" s="229"/>
      <c r="AO37" s="229"/>
      <c r="AP37" s="233"/>
      <c r="AQ37" s="307"/>
      <c r="AR37" s="298"/>
      <c r="AS37" s="298"/>
      <c r="AT37" s="298"/>
      <c r="AU37" s="299"/>
      <c r="AV37" s="373">
        <v>5.0000000000000001E-4</v>
      </c>
      <c r="AW37" s="229"/>
      <c r="AX37" s="229"/>
      <c r="AY37" s="229"/>
      <c r="AZ37" s="233"/>
      <c r="BE37" s="77" t="s">
        <v>57</v>
      </c>
    </row>
    <row r="38" spans="1:57" s="214" customFormat="1" x14ac:dyDescent="0.25">
      <c r="A38" s="228" t="s">
        <v>58</v>
      </c>
      <c r="B38" s="222" t="s">
        <v>24</v>
      </c>
      <c r="C38" s="229"/>
      <c r="D38" s="229"/>
      <c r="E38" s="325">
        <v>3.2501000000000002</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369">
        <v>0.01</v>
      </c>
      <c r="I40" s="385" t="s">
        <v>25</v>
      </c>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t="s">
        <v>25</v>
      </c>
      <c r="AX40" s="229"/>
      <c r="AY40" s="229"/>
      <c r="AZ40" s="233"/>
      <c r="BE40" s="77" t="s">
        <v>60</v>
      </c>
    </row>
    <row r="41" spans="1:57" s="214" customFormat="1" ht="15.75" thickBot="1" x14ac:dyDescent="0.3">
      <c r="A41" s="243" t="s">
        <v>61</v>
      </c>
      <c r="B41" s="222" t="s">
        <v>30</v>
      </c>
      <c r="C41" s="244"/>
      <c r="D41" s="244"/>
      <c r="E41" s="328">
        <v>3.3000000000000002E-2</v>
      </c>
      <c r="F41" s="245">
        <v>5</v>
      </c>
      <c r="G41" s="246">
        <v>5</v>
      </c>
      <c r="H41" s="368">
        <v>5.0000000000000001E-3</v>
      </c>
      <c r="I41" s="385" t="s">
        <v>25</v>
      </c>
      <c r="J41" s="263"/>
      <c r="K41" s="263"/>
      <c r="L41" s="264"/>
      <c r="M41" s="368">
        <v>5.0000000000000001E-3</v>
      </c>
      <c r="N41" s="244" t="s">
        <v>25</v>
      </c>
      <c r="O41" s="244"/>
      <c r="P41" s="244"/>
      <c r="Q41" s="248"/>
      <c r="R41" s="368">
        <v>5.0000000000000001E-3</v>
      </c>
      <c r="S41" s="229" t="s">
        <v>25</v>
      </c>
      <c r="T41" s="244"/>
      <c r="U41" s="244"/>
      <c r="V41" s="248"/>
      <c r="W41" s="368">
        <v>5.0000000000000001E-3</v>
      </c>
      <c r="X41" s="385" t="s">
        <v>25</v>
      </c>
      <c r="Y41" s="244"/>
      <c r="Z41" s="244"/>
      <c r="AA41" s="248"/>
      <c r="AB41" s="368">
        <v>5.0000000000000001E-3</v>
      </c>
      <c r="AC41" s="375" t="s">
        <v>25</v>
      </c>
      <c r="AD41" s="244"/>
      <c r="AE41" s="244"/>
      <c r="AF41" s="248"/>
      <c r="AG41" s="368">
        <v>5.0000000000000001E-3</v>
      </c>
      <c r="AH41" s="386" t="s">
        <v>25</v>
      </c>
      <c r="AI41" s="244"/>
      <c r="AJ41" s="244"/>
      <c r="AK41" s="248"/>
      <c r="AL41" s="368">
        <v>5.0000000000000001E-3</v>
      </c>
      <c r="AM41" s="385" t="s">
        <v>25</v>
      </c>
      <c r="AN41" s="244"/>
      <c r="AO41" s="244"/>
      <c r="AP41" s="248"/>
      <c r="AQ41" s="308"/>
      <c r="AR41" s="303"/>
      <c r="AS41" s="303"/>
      <c r="AT41" s="303"/>
      <c r="AU41" s="304"/>
      <c r="AV41" s="369">
        <v>0.02</v>
      </c>
      <c r="AW41" s="229"/>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362"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59">
        <v>1.33</v>
      </c>
      <c r="S72" s="229"/>
      <c r="T72" s="267"/>
      <c r="U72" s="267"/>
      <c r="V72" s="273"/>
      <c r="W72" s="371">
        <v>0.2</v>
      </c>
      <c r="X72" s="229" t="s">
        <v>25</v>
      </c>
      <c r="Y72" s="267"/>
      <c r="Z72" s="267"/>
      <c r="AA72" s="273"/>
      <c r="AB72" s="359">
        <v>0.34</v>
      </c>
      <c r="AC72" s="229"/>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69">
        <v>0.01</v>
      </c>
      <c r="AH74" s="229" t="s">
        <v>25</v>
      </c>
      <c r="AI74" s="267"/>
      <c r="AJ74" s="267"/>
      <c r="AK74" s="273"/>
      <c r="AL74" s="369">
        <v>0.01</v>
      </c>
      <c r="AM74" s="229" t="s">
        <v>25</v>
      </c>
      <c r="AN74" s="267"/>
      <c r="AO74" s="267"/>
      <c r="AP74" s="273"/>
      <c r="AQ74" s="300"/>
      <c r="AR74" s="298"/>
      <c r="AS74" s="310"/>
      <c r="AT74" s="310"/>
      <c r="AU74" s="311"/>
      <c r="AV74" s="369">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2</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71">
        <v>0.8</v>
      </c>
      <c r="AH81" s="229" t="s">
        <v>25</v>
      </c>
      <c r="AI81" s="267"/>
      <c r="AJ81" s="267"/>
      <c r="AK81" s="273"/>
      <c r="AL81" s="371">
        <v>0.8</v>
      </c>
      <c r="AM81" s="229" t="s">
        <v>25</v>
      </c>
      <c r="AN81" s="267"/>
      <c r="AO81" s="267"/>
      <c r="AP81" s="273"/>
      <c r="AQ81" s="312"/>
      <c r="AR81" s="298"/>
      <c r="AS81" s="310"/>
      <c r="AT81" s="310"/>
      <c r="AU81" s="311"/>
      <c r="AV81" s="371">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24</v>
      </c>
      <c r="C86" s="229"/>
      <c r="D86" s="229"/>
      <c r="E86" s="322">
        <v>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7">
        <v>0.39</v>
      </c>
      <c r="S89" s="263"/>
      <c r="T89" s="275"/>
      <c r="U89" s="275"/>
      <c r="V89" s="276"/>
      <c r="W89" s="377">
        <v>0.01</v>
      </c>
      <c r="X89" s="263" t="s">
        <v>25</v>
      </c>
      <c r="Y89" s="275"/>
      <c r="Z89" s="275"/>
      <c r="AA89" s="276"/>
      <c r="AB89" s="360">
        <v>4.4800000000000004</v>
      </c>
      <c r="AC89" s="263"/>
      <c r="AD89" s="275"/>
      <c r="AE89" s="275"/>
      <c r="AF89" s="276"/>
      <c r="AG89" s="377">
        <v>0.01</v>
      </c>
      <c r="AH89" s="263" t="s">
        <v>25</v>
      </c>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 ref="A1:AZ1"/>
    <mergeCell ref="A2:AZ2"/>
    <mergeCell ref="B4:B6"/>
    <mergeCell ref="C4:C6"/>
    <mergeCell ref="D4:D6"/>
    <mergeCell ref="E4:E6"/>
    <mergeCell ref="G4:G6"/>
    <mergeCell ref="H4:AP4"/>
    <mergeCell ref="AQ4:AZ4"/>
    <mergeCell ref="H5:L5"/>
  </mergeCells>
  <conditionalFormatting sqref="AV10">
    <cfRule type="cellIs" dxfId="11702" priority="515" operator="greaterThan">
      <formula>$E$10</formula>
    </cfRule>
  </conditionalFormatting>
  <conditionalFormatting sqref="AV11">
    <cfRule type="cellIs" dxfId="11701" priority="514" operator="greaterThan">
      <formula>$E$11</formula>
    </cfRule>
  </conditionalFormatting>
  <conditionalFormatting sqref="AV12">
    <cfRule type="cellIs" dxfId="11700" priority="513" operator="greaterThan">
      <formula>$E$12</formula>
    </cfRule>
  </conditionalFormatting>
  <conditionalFormatting sqref="AV13:AV14">
    <cfRule type="cellIs" dxfId="11699" priority="511" operator="greaterThan">
      <formula>$E13</formula>
    </cfRule>
    <cfRule type="cellIs" dxfId="11698" priority="512" operator="greaterThan">
      <formula>$G13</formula>
    </cfRule>
  </conditionalFormatting>
  <conditionalFormatting sqref="AV14">
    <cfRule type="cellIs" dxfId="11697" priority="509" operator="greaterThan">
      <formula>$E$14</formula>
    </cfRule>
    <cfRule type="cellIs" dxfId="11696" priority="510" operator="greaterThan">
      <formula>$G$14</formula>
    </cfRule>
  </conditionalFormatting>
  <conditionalFormatting sqref="AV15">
    <cfRule type="cellIs" dxfId="11695" priority="508" operator="greaterThan">
      <formula>$E$15</formula>
    </cfRule>
  </conditionalFormatting>
  <conditionalFormatting sqref="AV19">
    <cfRule type="cellIs" dxfId="11694" priority="507" operator="greaterThan">
      <formula>$E$19</formula>
    </cfRule>
  </conditionalFormatting>
  <conditionalFormatting sqref="AV23">
    <cfRule type="cellIs" dxfId="11693" priority="506" operator="greaterThan">
      <formula>$E$23</formula>
    </cfRule>
  </conditionalFormatting>
  <conditionalFormatting sqref="AV8">
    <cfRule type="cellIs" dxfId="11692" priority="505" operator="greaterThan">
      <formula>$E$8</formula>
    </cfRule>
  </conditionalFormatting>
  <conditionalFormatting sqref="AV9">
    <cfRule type="cellIs" dxfId="11691" priority="504" operator="greaterThan">
      <formula>$E$9</formula>
    </cfRule>
  </conditionalFormatting>
  <conditionalFormatting sqref="AV18">
    <cfRule type="cellIs" dxfId="11690" priority="500" operator="lessThan">
      <formula>$BC$18</formula>
    </cfRule>
    <cfRule type="cellIs" dxfId="11689" priority="501" operator="greaterThan">
      <formula>$BD$18</formula>
    </cfRule>
    <cfRule type="cellIs" dxfId="11688" priority="502" operator="lessThan">
      <formula>$BA$18</formula>
    </cfRule>
    <cfRule type="cellIs" dxfId="11687" priority="503" operator="greaterThan">
      <formula>$BB$18</formula>
    </cfRule>
  </conditionalFormatting>
  <conditionalFormatting sqref="AV48">
    <cfRule type="cellIs" dxfId="11686" priority="469" operator="greaterThan">
      <formula>$F$48</formula>
    </cfRule>
  </conditionalFormatting>
  <conditionalFormatting sqref="AV72">
    <cfRule type="cellIs" dxfId="11685" priority="499" operator="greaterThan">
      <formula>$F$72</formula>
    </cfRule>
  </conditionalFormatting>
  <conditionalFormatting sqref="AV55">
    <cfRule type="cellIs" dxfId="11684" priority="498" operator="greaterThan">
      <formula>$G$55</formula>
    </cfRule>
  </conditionalFormatting>
  <conditionalFormatting sqref="AV60">
    <cfRule type="cellIs" dxfId="11683" priority="497" operator="greaterThan">
      <formula>$G$60</formula>
    </cfRule>
  </conditionalFormatting>
  <conditionalFormatting sqref="AV63">
    <cfRule type="cellIs" dxfId="11682" priority="496" operator="greaterThan">
      <formula>$G$63</formula>
    </cfRule>
  </conditionalFormatting>
  <conditionalFormatting sqref="AV66">
    <cfRule type="cellIs" dxfId="11681" priority="494" operator="greaterThan">
      <formula>$G$66</formula>
    </cfRule>
    <cfRule type="cellIs" dxfId="11680" priority="495" operator="greaterThan">
      <formula>$F$66</formula>
    </cfRule>
  </conditionalFormatting>
  <conditionalFormatting sqref="AV53">
    <cfRule type="cellIs" dxfId="11679" priority="493" operator="greaterThan">
      <formula>$F$53</formula>
    </cfRule>
  </conditionalFormatting>
  <conditionalFormatting sqref="AV52">
    <cfRule type="cellIs" dxfId="11678" priority="491" operator="greaterThan">
      <formula>$F$52</formula>
    </cfRule>
  </conditionalFormatting>
  <conditionalFormatting sqref="AV61">
    <cfRule type="cellIs" dxfId="11677" priority="488" operator="greaterThan">
      <formula>$F$61</formula>
    </cfRule>
  </conditionalFormatting>
  <conditionalFormatting sqref="AV62">
    <cfRule type="cellIs" dxfId="11676" priority="486" operator="greaterThan">
      <formula>$G$62</formula>
    </cfRule>
  </conditionalFormatting>
  <conditionalFormatting sqref="AV54">
    <cfRule type="cellIs" dxfId="11675" priority="489" operator="greaterThan">
      <formula>$G$54</formula>
    </cfRule>
    <cfRule type="cellIs" dxfId="11674" priority="490" operator="greaterThan">
      <formula>$F$54</formula>
    </cfRule>
  </conditionalFormatting>
  <conditionalFormatting sqref="AV61">
    <cfRule type="cellIs" dxfId="11673" priority="487" operator="greaterThan">
      <formula>$G$61</formula>
    </cfRule>
  </conditionalFormatting>
  <conditionalFormatting sqref="AV67">
    <cfRule type="cellIs" dxfId="11672" priority="485" operator="greaterThan">
      <formula>$F$67</formula>
    </cfRule>
  </conditionalFormatting>
  <conditionalFormatting sqref="AV68">
    <cfRule type="cellIs" dxfId="11671" priority="484" operator="greaterThan">
      <formula>$G$68</formula>
    </cfRule>
  </conditionalFormatting>
  <conditionalFormatting sqref="AV70">
    <cfRule type="cellIs" dxfId="11670" priority="483" operator="greaterThan">
      <formula>$G$70</formula>
    </cfRule>
  </conditionalFormatting>
  <conditionalFormatting sqref="AV73">
    <cfRule type="cellIs" dxfId="11669" priority="482" operator="greaterThan">
      <formula>$G$73</formula>
    </cfRule>
  </conditionalFormatting>
  <conditionalFormatting sqref="AV75">
    <cfRule type="cellIs" dxfId="11668" priority="481" operator="greaterThan">
      <formula>$F$75</formula>
    </cfRule>
  </conditionalFormatting>
  <conditionalFormatting sqref="AV76">
    <cfRule type="cellIs" dxfId="11667" priority="480" operator="greaterThan">
      <formula>$F$76</formula>
    </cfRule>
  </conditionalFormatting>
  <conditionalFormatting sqref="AV78">
    <cfRule type="cellIs" dxfId="11666" priority="479" operator="greaterThan">
      <formula>$G$78</formula>
    </cfRule>
  </conditionalFormatting>
  <conditionalFormatting sqref="AV80">
    <cfRule type="cellIs" dxfId="11665" priority="478" operator="greaterThan">
      <formula>$F$80</formula>
    </cfRule>
  </conditionalFormatting>
  <conditionalFormatting sqref="AV82">
    <cfRule type="cellIs" dxfId="11664" priority="477" operator="greaterThan">
      <formula>$F$82</formula>
    </cfRule>
  </conditionalFormatting>
  <conditionalFormatting sqref="AV81">
    <cfRule type="cellIs" dxfId="11663" priority="475" operator="greaterThan">
      <formula>$G$81</formula>
    </cfRule>
    <cfRule type="cellIs" dxfId="11662" priority="476" operator="greaterThan">
      <formula>$F$81</formula>
    </cfRule>
  </conditionalFormatting>
  <conditionalFormatting sqref="AV84">
    <cfRule type="cellIs" dxfId="11661" priority="474" operator="greaterThan">
      <formula>$G$84</formula>
    </cfRule>
  </conditionalFormatting>
  <conditionalFormatting sqref="AV86">
    <cfRule type="cellIs" dxfId="11660" priority="472" operator="greaterThan">
      <formula>$G$86</formula>
    </cfRule>
    <cfRule type="cellIs" dxfId="11659" priority="473" operator="greaterThan">
      <formula>$F$86</formula>
    </cfRule>
  </conditionalFormatting>
  <conditionalFormatting sqref="AV89">
    <cfRule type="cellIs" dxfId="11658" priority="470" operator="greaterThan">
      <formula>$G$89</formula>
    </cfRule>
    <cfRule type="cellIs" dxfId="11657" priority="471" operator="greaterThan">
      <formula>$F$89</formula>
    </cfRule>
  </conditionalFormatting>
  <conditionalFormatting sqref="AV53">
    <cfRule type="cellIs" dxfId="11656" priority="492" operator="greaterThan">
      <formula>$G$53</formula>
    </cfRule>
  </conditionalFormatting>
  <conditionalFormatting sqref="AQ27">
    <cfRule type="cellIs" dxfId="11655" priority="467" operator="greaterThan">
      <formula>$E$27</formula>
    </cfRule>
    <cfRule type="cellIs" dxfId="11654" priority="468" operator="greaterThan">
      <formula>$G$27</formula>
    </cfRule>
  </conditionalFormatting>
  <conditionalFormatting sqref="AQ28">
    <cfRule type="cellIs" dxfId="11653" priority="465" operator="greaterThan">
      <formula>$E$28</formula>
    </cfRule>
    <cfRule type="cellIs" dxfId="11652" priority="466" operator="greaterThan">
      <formula>$G$28</formula>
    </cfRule>
  </conditionalFormatting>
  <conditionalFormatting sqref="AQ30">
    <cfRule type="cellIs" dxfId="11651" priority="463" operator="greaterThan">
      <formula>$E$30</formula>
    </cfRule>
    <cfRule type="cellIs" dxfId="11650" priority="464" operator="greaterThan">
      <formula>$G$30</formula>
    </cfRule>
  </conditionalFormatting>
  <conditionalFormatting sqref="AQ31">
    <cfRule type="cellIs" dxfId="11649" priority="462" operator="greaterThan">
      <formula>$E$31</formula>
    </cfRule>
  </conditionalFormatting>
  <conditionalFormatting sqref="AQ32">
    <cfRule type="cellIs" dxfId="11648" priority="460" operator="greaterThan">
      <formula>$E$32</formula>
    </cfRule>
    <cfRule type="cellIs" dxfId="11647" priority="461" operator="greaterThan">
      <formula>$G$32</formula>
    </cfRule>
  </conditionalFormatting>
  <conditionalFormatting sqref="AQ33">
    <cfRule type="cellIs" dxfId="11646" priority="458" operator="greaterThan">
      <formula>$E$33</formula>
    </cfRule>
    <cfRule type="cellIs" dxfId="11645" priority="459" operator="greaterThan">
      <formula>$G$33</formula>
    </cfRule>
  </conditionalFormatting>
  <conditionalFormatting sqref="AQ34">
    <cfRule type="cellIs" dxfId="11644" priority="455" operator="greaterThan">
      <formula>$E$34</formula>
    </cfRule>
    <cfRule type="cellIs" dxfId="11643" priority="456" operator="greaterThan">
      <formula>$G$34</formula>
    </cfRule>
    <cfRule type="cellIs" dxfId="11642" priority="457" operator="greaterThan">
      <formula>$F$34</formula>
    </cfRule>
  </conditionalFormatting>
  <conditionalFormatting sqref="AQ35">
    <cfRule type="cellIs" dxfId="11641" priority="453" operator="greaterThan">
      <formula>$E$35</formula>
    </cfRule>
    <cfRule type="cellIs" dxfId="11640" priority="454" operator="greaterThan">
      <formula>$G$35</formula>
    </cfRule>
  </conditionalFormatting>
  <conditionalFormatting sqref="AQ36">
    <cfRule type="cellIs" dxfId="11639" priority="451" operator="greaterThan">
      <formula>$E$36</formula>
    </cfRule>
    <cfRule type="cellIs" dxfId="11638" priority="452" operator="greaterThan">
      <formula>$G$36</formula>
    </cfRule>
  </conditionalFormatting>
  <conditionalFormatting sqref="AQ37">
    <cfRule type="cellIs" dxfId="11637" priority="450" operator="greaterThan">
      <formula>$E$37</formula>
    </cfRule>
  </conditionalFormatting>
  <conditionalFormatting sqref="AQ38">
    <cfRule type="cellIs" dxfId="11636" priority="448" operator="greaterThan">
      <formula>$E$38</formula>
    </cfRule>
    <cfRule type="cellIs" dxfId="11635" priority="449" operator="greaterThan">
      <formula>$G$38</formula>
    </cfRule>
  </conditionalFormatting>
  <conditionalFormatting sqref="AQ39">
    <cfRule type="cellIs" dxfId="11634" priority="446" operator="greaterThan">
      <formula>$E$39</formula>
    </cfRule>
    <cfRule type="cellIs" dxfId="11633" priority="447" operator="greaterThan">
      <formula>$G$39</formula>
    </cfRule>
  </conditionalFormatting>
  <conditionalFormatting sqref="AQ40">
    <cfRule type="cellIs" dxfId="11632" priority="444" operator="greaterThan">
      <formula>$E$40</formula>
    </cfRule>
    <cfRule type="cellIs" dxfId="11631" priority="445" operator="greaterThan">
      <formula>$G$40</formula>
    </cfRule>
  </conditionalFormatting>
  <conditionalFormatting sqref="AQ41">
    <cfRule type="cellIs" dxfId="11630" priority="442" operator="greaterThan">
      <formula>$E$41</formula>
    </cfRule>
    <cfRule type="cellIs" dxfId="11629" priority="443" operator="greaterThan">
      <formula>$G$41</formula>
    </cfRule>
  </conditionalFormatting>
  <conditionalFormatting sqref="AQ37">
    <cfRule type="cellIs" dxfId="11628" priority="441" operator="greaterThan">
      <formula>$G$37</formula>
    </cfRule>
  </conditionalFormatting>
  <conditionalFormatting sqref="AQ72">
    <cfRule type="cellIs" dxfId="11627" priority="440" operator="greaterThan">
      <formula>$F$72</formula>
    </cfRule>
  </conditionalFormatting>
  <conditionalFormatting sqref="AQ55">
    <cfRule type="cellIs" dxfId="11626" priority="439" operator="greaterThan">
      <formula>$G$55</formula>
    </cfRule>
  </conditionalFormatting>
  <conditionalFormatting sqref="AQ60">
    <cfRule type="cellIs" dxfId="11625" priority="438" operator="greaterThan">
      <formula>$G$60</formula>
    </cfRule>
  </conditionalFormatting>
  <conditionalFormatting sqref="AQ63">
    <cfRule type="cellIs" dxfId="11624" priority="437" operator="greaterThan">
      <formula>$G$63</formula>
    </cfRule>
  </conditionalFormatting>
  <conditionalFormatting sqref="AQ66">
    <cfRule type="cellIs" dxfId="11623" priority="435" operator="greaterThan">
      <formula>$G$66</formula>
    </cfRule>
    <cfRule type="cellIs" dxfId="11622" priority="436" operator="greaterThan">
      <formula>$F$66</formula>
    </cfRule>
  </conditionalFormatting>
  <conditionalFormatting sqref="AQ53">
    <cfRule type="cellIs" dxfId="11621" priority="434" operator="greaterThan">
      <formula>$F$53</formula>
    </cfRule>
  </conditionalFormatting>
  <conditionalFormatting sqref="AQ52">
    <cfRule type="cellIs" dxfId="11620" priority="432" operator="greaterThan">
      <formula>$F$52</formula>
    </cfRule>
  </conditionalFormatting>
  <conditionalFormatting sqref="AQ61">
    <cfRule type="cellIs" dxfId="11619" priority="429" operator="greaterThan">
      <formula>$F$61</formula>
    </cfRule>
  </conditionalFormatting>
  <conditionalFormatting sqref="AQ62">
    <cfRule type="cellIs" dxfId="11618" priority="427" operator="greaterThan">
      <formula>$G$62</formula>
    </cfRule>
  </conditionalFormatting>
  <conditionalFormatting sqref="AQ54">
    <cfRule type="cellIs" dxfId="11617" priority="430" operator="greaterThan">
      <formula>$G$54</formula>
    </cfRule>
    <cfRule type="cellIs" dxfId="11616" priority="431" operator="greaterThan">
      <formula>$F$54</formula>
    </cfRule>
  </conditionalFormatting>
  <conditionalFormatting sqref="AQ61">
    <cfRule type="cellIs" dxfId="11615" priority="428" operator="greaterThan">
      <formula>$G$61</formula>
    </cfRule>
  </conditionalFormatting>
  <conditionalFormatting sqref="AQ67">
    <cfRule type="cellIs" dxfId="11614" priority="426" operator="greaterThan">
      <formula>$F$67</formula>
    </cfRule>
  </conditionalFormatting>
  <conditionalFormatting sqref="AQ68">
    <cfRule type="cellIs" dxfId="11613" priority="425" operator="greaterThan">
      <formula>$G$68</formula>
    </cfRule>
  </conditionalFormatting>
  <conditionalFormatting sqref="AQ70">
    <cfRule type="cellIs" dxfId="11612" priority="424" operator="greaterThan">
      <formula>$G$70</formula>
    </cfRule>
  </conditionalFormatting>
  <conditionalFormatting sqref="AQ73">
    <cfRule type="cellIs" dxfId="11611" priority="423" operator="greaterThan">
      <formula>$G$73</formula>
    </cfRule>
  </conditionalFormatting>
  <conditionalFormatting sqref="AQ75">
    <cfRule type="cellIs" dxfId="11610" priority="422" operator="greaterThan">
      <formula>$F$75</formula>
    </cfRule>
  </conditionalFormatting>
  <conditionalFormatting sqref="AQ76">
    <cfRule type="cellIs" dxfId="11609" priority="421" operator="greaterThan">
      <formula>$F$76</formula>
    </cfRule>
  </conditionalFormatting>
  <conditionalFormatting sqref="AQ78">
    <cfRule type="cellIs" dxfId="11608" priority="420" operator="greaterThan">
      <formula>$G$78</formula>
    </cfRule>
  </conditionalFormatting>
  <conditionalFormatting sqref="AQ80">
    <cfRule type="cellIs" dxfId="11607" priority="419" operator="greaterThan">
      <formula>$F$80</formula>
    </cfRule>
  </conditionalFormatting>
  <conditionalFormatting sqref="AQ82">
    <cfRule type="cellIs" dxfId="11606" priority="418" operator="greaterThan">
      <formula>$F$82</formula>
    </cfRule>
  </conditionalFormatting>
  <conditionalFormatting sqref="AQ81">
    <cfRule type="cellIs" dxfId="11605" priority="416" operator="greaterThan">
      <formula>$G$81</formula>
    </cfRule>
    <cfRule type="cellIs" dxfId="11604" priority="417" operator="greaterThan">
      <formula>$F$81</formula>
    </cfRule>
  </conditionalFormatting>
  <conditionalFormatting sqref="AQ84">
    <cfRule type="cellIs" dxfId="11603" priority="415" operator="greaterThan">
      <formula>$G$84</formula>
    </cfRule>
  </conditionalFormatting>
  <conditionalFormatting sqref="AQ86">
    <cfRule type="cellIs" dxfId="11602" priority="413" operator="greaterThan">
      <formula>$G$86</formula>
    </cfRule>
    <cfRule type="cellIs" dxfId="11601" priority="414" operator="greaterThan">
      <formula>$F$86</formula>
    </cfRule>
  </conditionalFormatting>
  <conditionalFormatting sqref="AQ89">
    <cfRule type="cellIs" dxfId="11600" priority="411" operator="greaterThan">
      <formula>$G$89</formula>
    </cfRule>
    <cfRule type="cellIs" dxfId="11599" priority="412" operator="greaterThan">
      <formula>$F$89</formula>
    </cfRule>
  </conditionalFormatting>
  <conditionalFormatting sqref="AQ53">
    <cfRule type="cellIs" dxfId="11598" priority="433" operator="greaterThan">
      <formula>$G$53</formula>
    </cfRule>
  </conditionalFormatting>
  <conditionalFormatting sqref="AB48">
    <cfRule type="cellIs" dxfId="11597" priority="382" operator="greaterThan">
      <formula>$F$48</formula>
    </cfRule>
  </conditionalFormatting>
  <conditionalFormatting sqref="AB72">
    <cfRule type="cellIs" dxfId="11596" priority="410" operator="greaterThan">
      <formula>$F$72</formula>
    </cfRule>
  </conditionalFormatting>
  <conditionalFormatting sqref="AB55">
    <cfRule type="cellIs" dxfId="11595" priority="409" operator="greaterThan">
      <formula>$G$55</formula>
    </cfRule>
  </conditionalFormatting>
  <conditionalFormatting sqref="AB60">
    <cfRule type="cellIs" dxfId="11594" priority="408" operator="greaterThan">
      <formula>$G$60</formula>
    </cfRule>
  </conditionalFormatting>
  <conditionalFormatting sqref="AB63">
    <cfRule type="cellIs" dxfId="11593" priority="407" operator="greaterThan">
      <formula>$G$63</formula>
    </cfRule>
  </conditionalFormatting>
  <conditionalFormatting sqref="AB66">
    <cfRule type="cellIs" dxfId="11592" priority="405" operator="greaterThan">
      <formula>$G$66</formula>
    </cfRule>
    <cfRule type="cellIs" dxfId="11591" priority="406" operator="greaterThan">
      <formula>$F$66</formula>
    </cfRule>
  </conditionalFormatting>
  <conditionalFormatting sqref="AB53">
    <cfRule type="cellIs" dxfId="11590" priority="404" operator="greaterThan">
      <formula>$F$53</formula>
    </cfRule>
  </conditionalFormatting>
  <conditionalFormatting sqref="AB52">
    <cfRule type="cellIs" dxfId="11589" priority="402" operator="greaterThan">
      <formula>$F$52</formula>
    </cfRule>
  </conditionalFormatting>
  <conditionalFormatting sqref="AB61">
    <cfRule type="cellIs" dxfId="11588" priority="399" operator="greaterThan">
      <formula>$F$61</formula>
    </cfRule>
  </conditionalFormatting>
  <conditionalFormatting sqref="AB62">
    <cfRule type="cellIs" dxfId="11587" priority="397" operator="greaterThan">
      <formula>$G$62</formula>
    </cfRule>
  </conditionalFormatting>
  <conditionalFormatting sqref="AB54">
    <cfRule type="cellIs" dxfId="11586" priority="400" operator="greaterThan">
      <formula>$G$54</formula>
    </cfRule>
    <cfRule type="cellIs" dxfId="11585" priority="401" operator="greaterThan">
      <formula>$F$54</formula>
    </cfRule>
  </conditionalFormatting>
  <conditionalFormatting sqref="AB61">
    <cfRule type="cellIs" dxfId="11584" priority="398" operator="greaterThan">
      <formula>$G$61</formula>
    </cfRule>
  </conditionalFormatting>
  <conditionalFormatting sqref="AB67">
    <cfRule type="cellIs" dxfId="11583" priority="396" operator="greaterThan">
      <formula>$F$67</formula>
    </cfRule>
  </conditionalFormatting>
  <conditionalFormatting sqref="AB68">
    <cfRule type="cellIs" dxfId="11582" priority="395" operator="greaterThan">
      <formula>$G$68</formula>
    </cfRule>
  </conditionalFormatting>
  <conditionalFormatting sqref="AB70">
    <cfRule type="cellIs" dxfId="11581" priority="394" operator="greaterThan">
      <formula>$G$70</formula>
    </cfRule>
  </conditionalFormatting>
  <conditionalFormatting sqref="AB73">
    <cfRule type="cellIs" dxfId="11580" priority="393" operator="greaterThan">
      <formula>$G$73</formula>
    </cfRule>
  </conditionalFormatting>
  <conditionalFormatting sqref="AB75">
    <cfRule type="cellIs" dxfId="11579" priority="392" operator="greaterThan">
      <formula>$F$75</formula>
    </cfRule>
  </conditionalFormatting>
  <conditionalFormatting sqref="AB76">
    <cfRule type="cellIs" dxfId="11578" priority="391" operator="greaterThan">
      <formula>$F$76</formula>
    </cfRule>
  </conditionalFormatting>
  <conditionalFormatting sqref="AB78">
    <cfRule type="cellIs" dxfId="11577" priority="390" operator="greaterThan">
      <formula>$G$78</formula>
    </cfRule>
  </conditionalFormatting>
  <conditionalFormatting sqref="AB80">
    <cfRule type="cellIs" dxfId="11576" priority="389" operator="greaterThan">
      <formula>$F$80</formula>
    </cfRule>
  </conditionalFormatting>
  <conditionalFormatting sqref="AB82">
    <cfRule type="cellIs" dxfId="11575" priority="388" operator="greaterThan">
      <formula>$F$82</formula>
    </cfRule>
  </conditionalFormatting>
  <conditionalFormatting sqref="AB81">
    <cfRule type="cellIs" dxfId="11574" priority="386" operator="greaterThan">
      <formula>$G$81</formula>
    </cfRule>
    <cfRule type="cellIs" dxfId="11573" priority="387" operator="greaterThan">
      <formula>$F$81</formula>
    </cfRule>
  </conditionalFormatting>
  <conditionalFormatting sqref="AB84">
    <cfRule type="cellIs" dxfId="11572" priority="385" operator="greaterThan">
      <formula>$G$84</formula>
    </cfRule>
  </conditionalFormatting>
  <conditionalFormatting sqref="AB86">
    <cfRule type="cellIs" dxfId="11571" priority="383" operator="greaterThan">
      <formula>$G$86</formula>
    </cfRule>
    <cfRule type="cellIs" dxfId="11570" priority="384" operator="greaterThan">
      <formula>$F$86</formula>
    </cfRule>
  </conditionalFormatting>
  <conditionalFormatting sqref="AB53">
    <cfRule type="cellIs" dxfId="11569" priority="403" operator="greaterThan">
      <formula>$G$53</formula>
    </cfRule>
  </conditionalFormatting>
  <conditionalFormatting sqref="AL48">
    <cfRule type="cellIs" dxfId="11568" priority="351" operator="greaterThan">
      <formula>$F$48</formula>
    </cfRule>
  </conditionalFormatting>
  <conditionalFormatting sqref="AL72">
    <cfRule type="cellIs" dxfId="11567" priority="381" operator="greaterThan">
      <formula>$F$72</formula>
    </cfRule>
  </conditionalFormatting>
  <conditionalFormatting sqref="AL55">
    <cfRule type="cellIs" dxfId="11566" priority="380" operator="greaterThan">
      <formula>$G$55</formula>
    </cfRule>
  </conditionalFormatting>
  <conditionalFormatting sqref="AL60">
    <cfRule type="cellIs" dxfId="11565" priority="379" operator="greaterThan">
      <formula>$G$60</formula>
    </cfRule>
  </conditionalFormatting>
  <conditionalFormatting sqref="AL63">
    <cfRule type="cellIs" dxfId="11564" priority="378" operator="greaterThan">
      <formula>$G$63</formula>
    </cfRule>
  </conditionalFormatting>
  <conditionalFormatting sqref="AL66">
    <cfRule type="cellIs" dxfId="11563" priority="376" operator="greaterThan">
      <formula>$G$66</formula>
    </cfRule>
    <cfRule type="cellIs" dxfId="11562" priority="377" operator="greaterThan">
      <formula>$F$66</formula>
    </cfRule>
  </conditionalFormatting>
  <conditionalFormatting sqref="AL53">
    <cfRule type="cellIs" dxfId="11561" priority="375" operator="greaterThan">
      <formula>$F$53</formula>
    </cfRule>
  </conditionalFormatting>
  <conditionalFormatting sqref="AL52">
    <cfRule type="cellIs" dxfId="11560" priority="373" operator="greaterThan">
      <formula>$F$52</formula>
    </cfRule>
  </conditionalFormatting>
  <conditionalFormatting sqref="AL61">
    <cfRule type="cellIs" dxfId="11559" priority="370" operator="greaterThan">
      <formula>$F$61</formula>
    </cfRule>
  </conditionalFormatting>
  <conditionalFormatting sqref="AL62">
    <cfRule type="cellIs" dxfId="11558" priority="368" operator="greaterThan">
      <formula>$G$62</formula>
    </cfRule>
  </conditionalFormatting>
  <conditionalFormatting sqref="AL54">
    <cfRule type="cellIs" dxfId="11557" priority="371" operator="greaterThan">
      <formula>$G$54</formula>
    </cfRule>
    <cfRule type="cellIs" dxfId="11556" priority="372" operator="greaterThan">
      <formula>$F$54</formula>
    </cfRule>
  </conditionalFormatting>
  <conditionalFormatting sqref="AL61">
    <cfRule type="cellIs" dxfId="11555" priority="369" operator="greaterThan">
      <formula>$G$61</formula>
    </cfRule>
  </conditionalFormatting>
  <conditionalFormatting sqref="AL67">
    <cfRule type="cellIs" dxfId="11554" priority="367" operator="greaterThan">
      <formula>$F$67</formula>
    </cfRule>
  </conditionalFormatting>
  <conditionalFormatting sqref="AL68">
    <cfRule type="cellIs" dxfId="11553" priority="366" operator="greaterThan">
      <formula>$G$68</formula>
    </cfRule>
  </conditionalFormatting>
  <conditionalFormatting sqref="AL70">
    <cfRule type="cellIs" dxfId="11552" priority="365" operator="greaterThan">
      <formula>$G$70</formula>
    </cfRule>
  </conditionalFormatting>
  <conditionalFormatting sqref="AL73">
    <cfRule type="cellIs" dxfId="11551" priority="364" operator="greaterThan">
      <formula>$G$73</formula>
    </cfRule>
  </conditionalFormatting>
  <conditionalFormatting sqref="AL75">
    <cfRule type="cellIs" dxfId="11550" priority="363" operator="greaterThan">
      <formula>$F$75</formula>
    </cfRule>
  </conditionalFormatting>
  <conditionalFormatting sqref="AL76">
    <cfRule type="cellIs" dxfId="11549" priority="362" operator="greaterThan">
      <formula>$F$76</formula>
    </cfRule>
  </conditionalFormatting>
  <conditionalFormatting sqref="AL78">
    <cfRule type="cellIs" dxfId="11548" priority="361" operator="greaterThan">
      <formula>$G$78</formula>
    </cfRule>
  </conditionalFormatting>
  <conditionalFormatting sqref="AL80">
    <cfRule type="cellIs" dxfId="11547" priority="360" operator="greaterThan">
      <formula>$F$80</formula>
    </cfRule>
  </conditionalFormatting>
  <conditionalFormatting sqref="AL82">
    <cfRule type="cellIs" dxfId="11546" priority="359" operator="greaterThan">
      <formula>$F$82</formula>
    </cfRule>
  </conditionalFormatting>
  <conditionalFormatting sqref="AL81">
    <cfRule type="cellIs" dxfId="11545" priority="357" operator="greaterThan">
      <formula>$G$81</formula>
    </cfRule>
    <cfRule type="cellIs" dxfId="11544" priority="358" operator="greaterThan">
      <formula>$F$81</formula>
    </cfRule>
  </conditionalFormatting>
  <conditionalFormatting sqref="AL84">
    <cfRule type="cellIs" dxfId="11543" priority="356" operator="greaterThan">
      <formula>$G$84</formula>
    </cfRule>
  </conditionalFormatting>
  <conditionalFormatting sqref="AL86">
    <cfRule type="cellIs" dxfId="11542" priority="354" operator="greaterThan">
      <formula>$G$86</formula>
    </cfRule>
    <cfRule type="cellIs" dxfId="11541" priority="355" operator="greaterThan">
      <formula>$F$86</formula>
    </cfRule>
  </conditionalFormatting>
  <conditionalFormatting sqref="AL89">
    <cfRule type="cellIs" dxfId="11540" priority="352" operator="greaterThan">
      <formula>$G$89</formula>
    </cfRule>
    <cfRule type="cellIs" dxfId="11539" priority="353" operator="greaterThan">
      <formula>$F$89</formula>
    </cfRule>
  </conditionalFormatting>
  <conditionalFormatting sqref="AL53">
    <cfRule type="cellIs" dxfId="11538" priority="374" operator="greaterThan">
      <formula>$G$53</formula>
    </cfRule>
  </conditionalFormatting>
  <conditionalFormatting sqref="AG48">
    <cfRule type="cellIs" dxfId="11537" priority="320" operator="greaterThan">
      <formula>$F$48</formula>
    </cfRule>
  </conditionalFormatting>
  <conditionalFormatting sqref="AG72">
    <cfRule type="cellIs" dxfId="11536" priority="350" operator="greaterThan">
      <formula>$F$72</formula>
    </cfRule>
  </conditionalFormatting>
  <conditionalFormatting sqref="AG55">
    <cfRule type="cellIs" dxfId="11535" priority="349" operator="greaterThan">
      <formula>$G$55</formula>
    </cfRule>
  </conditionalFormatting>
  <conditionalFormatting sqref="AG60">
    <cfRule type="cellIs" dxfId="11534" priority="348" operator="greaterThan">
      <formula>$G$60</formula>
    </cfRule>
  </conditionalFormatting>
  <conditionalFormatting sqref="AG63">
    <cfRule type="cellIs" dxfId="11533" priority="347" operator="greaterThan">
      <formula>$G$63</formula>
    </cfRule>
  </conditionalFormatting>
  <conditionalFormatting sqref="AG66">
    <cfRule type="cellIs" dxfId="11532" priority="345" operator="greaterThan">
      <formula>$G$66</formula>
    </cfRule>
    <cfRule type="cellIs" dxfId="11531" priority="346" operator="greaterThan">
      <formula>$F$66</formula>
    </cfRule>
  </conditionalFormatting>
  <conditionalFormatting sqref="AG53">
    <cfRule type="cellIs" dxfId="11530" priority="344" operator="greaterThan">
      <formula>$F$53</formula>
    </cfRule>
  </conditionalFormatting>
  <conditionalFormatting sqref="AG52">
    <cfRule type="cellIs" dxfId="11529" priority="342" operator="greaterThan">
      <formula>$F$52</formula>
    </cfRule>
  </conditionalFormatting>
  <conditionalFormatting sqref="AG61">
    <cfRule type="cellIs" dxfId="11528" priority="339" operator="greaterThan">
      <formula>$F$61</formula>
    </cfRule>
  </conditionalFormatting>
  <conditionalFormatting sqref="AG62">
    <cfRule type="cellIs" dxfId="11527" priority="337" operator="greaterThan">
      <formula>$G$62</formula>
    </cfRule>
  </conditionalFormatting>
  <conditionalFormatting sqref="AG54">
    <cfRule type="cellIs" dxfId="11526" priority="340" operator="greaterThan">
      <formula>$G$54</formula>
    </cfRule>
    <cfRule type="cellIs" dxfId="11525" priority="341" operator="greaterThan">
      <formula>$F$54</formula>
    </cfRule>
  </conditionalFormatting>
  <conditionalFormatting sqref="AG61">
    <cfRule type="cellIs" dxfId="11524" priority="338" operator="greaterThan">
      <formula>$G$61</formula>
    </cfRule>
  </conditionalFormatting>
  <conditionalFormatting sqref="AG67">
    <cfRule type="cellIs" dxfId="11523" priority="336" operator="greaterThan">
      <formula>$F$67</formula>
    </cfRule>
  </conditionalFormatting>
  <conditionalFormatting sqref="AG68">
    <cfRule type="cellIs" dxfId="11522" priority="335" operator="greaterThan">
      <formula>$G$68</formula>
    </cfRule>
  </conditionalFormatting>
  <conditionalFormatting sqref="AG70">
    <cfRule type="cellIs" dxfId="11521" priority="334" operator="greaterThan">
      <formula>$G$70</formula>
    </cfRule>
  </conditionalFormatting>
  <conditionalFormatting sqref="AG73">
    <cfRule type="cellIs" dxfId="11520" priority="333" operator="greaterThan">
      <formula>$G$73</formula>
    </cfRule>
  </conditionalFormatting>
  <conditionalFormatting sqref="AG75">
    <cfRule type="cellIs" dxfId="11519" priority="332" operator="greaterThan">
      <formula>$F$75</formula>
    </cfRule>
  </conditionalFormatting>
  <conditionalFormatting sqref="AG76">
    <cfRule type="cellIs" dxfId="11518" priority="331" operator="greaterThan">
      <formula>$F$76</formula>
    </cfRule>
  </conditionalFormatting>
  <conditionalFormatting sqref="AG78">
    <cfRule type="cellIs" dxfId="11517" priority="330" operator="greaterThan">
      <formula>$G$78</formula>
    </cfRule>
  </conditionalFormatting>
  <conditionalFormatting sqref="AG80">
    <cfRule type="cellIs" dxfId="11516" priority="329" operator="greaterThan">
      <formula>$F$80</formula>
    </cfRule>
  </conditionalFormatting>
  <conditionalFormatting sqref="AG82">
    <cfRule type="cellIs" dxfId="11515" priority="328" operator="greaterThan">
      <formula>$F$82</formula>
    </cfRule>
  </conditionalFormatting>
  <conditionalFormatting sqref="AG81">
    <cfRule type="cellIs" dxfId="11514" priority="326" operator="greaterThan">
      <formula>$G$81</formula>
    </cfRule>
    <cfRule type="cellIs" dxfId="11513" priority="327" operator="greaterThan">
      <formula>$F$81</formula>
    </cfRule>
  </conditionalFormatting>
  <conditionalFormatting sqref="AG84">
    <cfRule type="cellIs" dxfId="11512" priority="325" operator="greaterThan">
      <formula>$G$84</formula>
    </cfRule>
  </conditionalFormatting>
  <conditionalFormatting sqref="AG86">
    <cfRule type="cellIs" dxfId="11511" priority="323" operator="greaterThan">
      <formula>$G$86</formula>
    </cfRule>
    <cfRule type="cellIs" dxfId="11510" priority="324" operator="greaterThan">
      <formula>$F$86</formula>
    </cfRule>
  </conditionalFormatting>
  <conditionalFormatting sqref="AG89">
    <cfRule type="cellIs" dxfId="11509" priority="321" operator="greaterThan">
      <formula>$G$89</formula>
    </cfRule>
    <cfRule type="cellIs" dxfId="11508" priority="322" operator="greaterThan">
      <formula>$F$89</formula>
    </cfRule>
  </conditionalFormatting>
  <conditionalFormatting sqref="AG53">
    <cfRule type="cellIs" dxfId="11507" priority="343" operator="greaterThan">
      <formula>$G$53</formula>
    </cfRule>
  </conditionalFormatting>
  <conditionalFormatting sqref="M48">
    <cfRule type="cellIs" dxfId="11506" priority="289" operator="greaterThan">
      <formula>$F$48</formula>
    </cfRule>
  </conditionalFormatting>
  <conditionalFormatting sqref="M72">
    <cfRule type="cellIs" dxfId="11505" priority="319" operator="greaterThan">
      <formula>$F$72</formula>
    </cfRule>
  </conditionalFormatting>
  <conditionalFormatting sqref="M55">
    <cfRule type="cellIs" dxfId="11504" priority="318" operator="greaterThan">
      <formula>$G$55</formula>
    </cfRule>
  </conditionalFormatting>
  <conditionalFormatting sqref="M60">
    <cfRule type="cellIs" dxfId="11503" priority="317" operator="greaterThan">
      <formula>$G$60</formula>
    </cfRule>
  </conditionalFormatting>
  <conditionalFormatting sqref="M63">
    <cfRule type="cellIs" dxfId="11502" priority="316" operator="greaterThan">
      <formula>$G$63</formula>
    </cfRule>
  </conditionalFormatting>
  <conditionalFormatting sqref="M66">
    <cfRule type="cellIs" dxfId="11501" priority="314" operator="greaterThan">
      <formula>$G$66</formula>
    </cfRule>
    <cfRule type="cellIs" dxfId="11500" priority="315" operator="greaterThan">
      <formula>$F$66</formula>
    </cfRule>
  </conditionalFormatting>
  <conditionalFormatting sqref="M53">
    <cfRule type="cellIs" dxfId="11499" priority="313" operator="greaterThan">
      <formula>$F$53</formula>
    </cfRule>
  </conditionalFormatting>
  <conditionalFormatting sqref="M52">
    <cfRule type="cellIs" dxfId="11498" priority="311" operator="greaterThan">
      <formula>$F$52</formula>
    </cfRule>
  </conditionalFormatting>
  <conditionalFormatting sqref="M61">
    <cfRule type="cellIs" dxfId="11497" priority="308" operator="greaterThan">
      <formula>$F$61</formula>
    </cfRule>
  </conditionalFormatting>
  <conditionalFormatting sqref="M62">
    <cfRule type="cellIs" dxfId="11496" priority="306" operator="greaterThan">
      <formula>$G$62</formula>
    </cfRule>
  </conditionalFormatting>
  <conditionalFormatting sqref="M54">
    <cfRule type="cellIs" dxfId="11495" priority="309" operator="greaterThan">
      <formula>$G$54</formula>
    </cfRule>
    <cfRule type="cellIs" dxfId="11494" priority="310" operator="greaterThan">
      <formula>$F$54</formula>
    </cfRule>
  </conditionalFormatting>
  <conditionalFormatting sqref="M61">
    <cfRule type="cellIs" dxfId="11493" priority="307" operator="greaterThan">
      <formula>$G$61</formula>
    </cfRule>
  </conditionalFormatting>
  <conditionalFormatting sqref="M67">
    <cfRule type="cellIs" dxfId="11492" priority="305" operator="greaterThan">
      <formula>$F$67</formula>
    </cfRule>
  </conditionalFormatting>
  <conditionalFormatting sqref="M68">
    <cfRule type="cellIs" dxfId="11491" priority="304" operator="greaterThan">
      <formula>$G$68</formula>
    </cfRule>
  </conditionalFormatting>
  <conditionalFormatting sqref="M70">
    <cfRule type="cellIs" dxfId="11490" priority="303" operator="greaterThan">
      <formula>$G$70</formula>
    </cfRule>
  </conditionalFormatting>
  <conditionalFormatting sqref="M73">
    <cfRule type="cellIs" dxfId="11489" priority="302" operator="greaterThan">
      <formula>$G$73</formula>
    </cfRule>
  </conditionalFormatting>
  <conditionalFormatting sqref="M75">
    <cfRule type="cellIs" dxfId="11488" priority="301" operator="greaterThan">
      <formula>$F$75</formula>
    </cfRule>
  </conditionalFormatting>
  <conditionalFormatting sqref="M76">
    <cfRule type="cellIs" dxfId="11487" priority="300" operator="greaterThan">
      <formula>$F$76</formula>
    </cfRule>
  </conditionalFormatting>
  <conditionalFormatting sqref="M78">
    <cfRule type="cellIs" dxfId="11486" priority="299" operator="greaterThan">
      <formula>$G$78</formula>
    </cfRule>
  </conditionalFormatting>
  <conditionalFormatting sqref="M80">
    <cfRule type="cellIs" dxfId="11485" priority="298" operator="greaterThan">
      <formula>$F$80</formula>
    </cfRule>
  </conditionalFormatting>
  <conditionalFormatting sqref="M82">
    <cfRule type="cellIs" dxfId="11484" priority="297" operator="greaterThan">
      <formula>$F$82</formula>
    </cfRule>
  </conditionalFormatting>
  <conditionalFormatting sqref="M81">
    <cfRule type="cellIs" dxfId="11483" priority="295" operator="greaterThan">
      <formula>$G$81</formula>
    </cfRule>
    <cfRule type="cellIs" dxfId="11482" priority="296" operator="greaterThan">
      <formula>$F$81</formula>
    </cfRule>
  </conditionalFormatting>
  <conditionalFormatting sqref="M84">
    <cfRule type="cellIs" dxfId="11481" priority="294" operator="greaterThan">
      <formula>$G$84</formula>
    </cfRule>
  </conditionalFormatting>
  <conditionalFormatting sqref="M86">
    <cfRule type="cellIs" dxfId="11480" priority="292" operator="greaterThan">
      <formula>$G$86</formula>
    </cfRule>
    <cfRule type="cellIs" dxfId="11479" priority="293" operator="greaterThan">
      <formula>$F$86</formula>
    </cfRule>
  </conditionalFormatting>
  <conditionalFormatting sqref="M89">
    <cfRule type="cellIs" dxfId="11478" priority="290" operator="greaterThan">
      <formula>$G$89</formula>
    </cfRule>
    <cfRule type="cellIs" dxfId="11477" priority="291" operator="greaterThan">
      <formula>$F$89</formula>
    </cfRule>
  </conditionalFormatting>
  <conditionalFormatting sqref="M53">
    <cfRule type="cellIs" dxfId="11476" priority="312" operator="greaterThan">
      <formula>$G$53</formula>
    </cfRule>
  </conditionalFormatting>
  <conditionalFormatting sqref="H48">
    <cfRule type="cellIs" dxfId="11475" priority="258" operator="greaterThan">
      <formula>$F$48</formula>
    </cfRule>
  </conditionalFormatting>
  <conditionalFormatting sqref="H72">
    <cfRule type="cellIs" dxfId="11474" priority="288" operator="greaterThan">
      <formula>$F$72</formula>
    </cfRule>
  </conditionalFormatting>
  <conditionalFormatting sqref="H55">
    <cfRule type="cellIs" dxfId="11473" priority="287" operator="greaterThan">
      <formula>$G$55</formula>
    </cfRule>
  </conditionalFormatting>
  <conditionalFormatting sqref="H60">
    <cfRule type="cellIs" dxfId="11472" priority="286" operator="greaterThan">
      <formula>$G$60</formula>
    </cfRule>
  </conditionalFormatting>
  <conditionalFormatting sqref="H63">
    <cfRule type="cellIs" dxfId="11471" priority="285" operator="greaterThan">
      <formula>$G$63</formula>
    </cfRule>
  </conditionalFormatting>
  <conditionalFormatting sqref="H66">
    <cfRule type="cellIs" dxfId="11470" priority="283" operator="greaterThan">
      <formula>$G$66</formula>
    </cfRule>
    <cfRule type="cellIs" dxfId="11469" priority="284" operator="greaterThan">
      <formula>$F$66</formula>
    </cfRule>
  </conditionalFormatting>
  <conditionalFormatting sqref="H53">
    <cfRule type="cellIs" dxfId="11468" priority="282" operator="greaterThan">
      <formula>$F$53</formula>
    </cfRule>
  </conditionalFormatting>
  <conditionalFormatting sqref="H52">
    <cfRule type="cellIs" dxfId="11467" priority="280" operator="greaterThan">
      <formula>$F$52</formula>
    </cfRule>
  </conditionalFormatting>
  <conditionalFormatting sqref="H61">
    <cfRule type="cellIs" dxfId="11466" priority="277" operator="greaterThan">
      <formula>$F$61</formula>
    </cfRule>
  </conditionalFormatting>
  <conditionalFormatting sqref="H62">
    <cfRule type="cellIs" dxfId="11465" priority="275" operator="greaterThan">
      <formula>$G$62</formula>
    </cfRule>
  </conditionalFormatting>
  <conditionalFormatting sqref="H54">
    <cfRule type="cellIs" dxfId="11464" priority="278" operator="greaterThan">
      <formula>$G$54</formula>
    </cfRule>
    <cfRule type="cellIs" dxfId="11463" priority="279" operator="greaterThan">
      <formula>$F$54</formula>
    </cfRule>
  </conditionalFormatting>
  <conditionalFormatting sqref="H61">
    <cfRule type="cellIs" dxfId="11462" priority="276" operator="greaterThan">
      <formula>$G$61</formula>
    </cfRule>
  </conditionalFormatting>
  <conditionalFormatting sqref="H67">
    <cfRule type="cellIs" dxfId="11461" priority="274" operator="greaterThan">
      <formula>$F$67</formula>
    </cfRule>
  </conditionalFormatting>
  <conditionalFormatting sqref="H68">
    <cfRule type="cellIs" dxfId="11460" priority="273" operator="greaterThan">
      <formula>$G$68</formula>
    </cfRule>
  </conditionalFormatting>
  <conditionalFormatting sqref="H70">
    <cfRule type="cellIs" dxfId="11459" priority="272" operator="greaterThan">
      <formula>$G$70</formula>
    </cfRule>
  </conditionalFormatting>
  <conditionalFormatting sqref="H73">
    <cfRule type="cellIs" dxfId="11458" priority="271" operator="greaterThan">
      <formula>$G$73</formula>
    </cfRule>
  </conditionalFormatting>
  <conditionalFormatting sqref="H75">
    <cfRule type="cellIs" dxfId="11457" priority="270" operator="greaterThan">
      <formula>$F$75</formula>
    </cfRule>
  </conditionalFormatting>
  <conditionalFormatting sqref="H76">
    <cfRule type="cellIs" dxfId="11456" priority="269" operator="greaterThan">
      <formula>$F$76</formula>
    </cfRule>
  </conditionalFormatting>
  <conditionalFormatting sqref="H78">
    <cfRule type="cellIs" dxfId="11455" priority="268" operator="greaterThan">
      <formula>$G$78</formula>
    </cfRule>
  </conditionalFormatting>
  <conditionalFormatting sqref="H80">
    <cfRule type="cellIs" dxfId="11454" priority="267" operator="greaterThan">
      <formula>$F$80</formula>
    </cfRule>
  </conditionalFormatting>
  <conditionalFormatting sqref="H82">
    <cfRule type="cellIs" dxfId="11453" priority="266" operator="greaterThan">
      <formula>$F$82</formula>
    </cfRule>
  </conditionalFormatting>
  <conditionalFormatting sqref="H81">
    <cfRule type="cellIs" dxfId="11452" priority="264" operator="greaterThan">
      <formula>$G$81</formula>
    </cfRule>
    <cfRule type="cellIs" dxfId="11451" priority="265" operator="greaterThan">
      <formula>$F$81</formula>
    </cfRule>
  </conditionalFormatting>
  <conditionalFormatting sqref="H84">
    <cfRule type="cellIs" dxfId="11450" priority="263" operator="greaterThan">
      <formula>$G$84</formula>
    </cfRule>
  </conditionalFormatting>
  <conditionalFormatting sqref="H86">
    <cfRule type="cellIs" dxfId="11449" priority="261" operator="greaterThan">
      <formula>$G$86</formula>
    </cfRule>
    <cfRule type="cellIs" dxfId="11448" priority="262" operator="greaterThan">
      <formula>$F$86</formula>
    </cfRule>
  </conditionalFormatting>
  <conditionalFormatting sqref="H89">
    <cfRule type="cellIs" dxfId="11447" priority="259" operator="greaterThan">
      <formula>$G$89</formula>
    </cfRule>
    <cfRule type="cellIs" dxfId="11446" priority="260" operator="greaterThan">
      <formula>$F$89</formula>
    </cfRule>
  </conditionalFormatting>
  <conditionalFormatting sqref="H53">
    <cfRule type="cellIs" dxfId="11445" priority="281" operator="greaterThan">
      <formula>$G$53</formula>
    </cfRule>
  </conditionalFormatting>
  <conditionalFormatting sqref="AQ29">
    <cfRule type="cellIs" dxfId="11444" priority="256" operator="greaterThan">
      <formula>$E$29</formula>
    </cfRule>
  </conditionalFormatting>
  <conditionalFormatting sqref="AQ29">
    <cfRule type="cellIs" dxfId="11443" priority="257" operator="greaterThan">
      <formula>$G$29</formula>
    </cfRule>
  </conditionalFormatting>
  <conditionalFormatting sqref="R43">
    <cfRule type="cellIs" dxfId="11442" priority="255" operator="greaterThan">
      <formula>$G$43</formula>
    </cfRule>
  </conditionalFormatting>
  <conditionalFormatting sqref="R45">
    <cfRule type="cellIs" dxfId="11441" priority="254" operator="greaterThan">
      <formula>$F$45</formula>
    </cfRule>
  </conditionalFormatting>
  <conditionalFormatting sqref="R46">
    <cfRule type="cellIs" dxfId="11440" priority="253" operator="greaterThan">
      <formula>$G$46</formula>
    </cfRule>
  </conditionalFormatting>
  <conditionalFormatting sqref="R48">
    <cfRule type="cellIs" dxfId="11439" priority="224" operator="greaterThan">
      <formula>$F$48</formula>
    </cfRule>
  </conditionalFormatting>
  <conditionalFormatting sqref="R72">
    <cfRule type="cellIs" dxfId="11438" priority="252" operator="greaterThan">
      <formula>$F$72</formula>
    </cfRule>
  </conditionalFormatting>
  <conditionalFormatting sqref="R55">
    <cfRule type="cellIs" dxfId="11437" priority="251" operator="greaterThan">
      <formula>$G$55</formula>
    </cfRule>
  </conditionalFormatting>
  <conditionalFormatting sqref="R60">
    <cfRule type="cellIs" dxfId="11436" priority="250" operator="greaterThan">
      <formula>$G$60</formula>
    </cfRule>
  </conditionalFormatting>
  <conditionalFormatting sqref="R63">
    <cfRule type="cellIs" dxfId="11435" priority="249" operator="greaterThan">
      <formula>$G$63</formula>
    </cfRule>
  </conditionalFormatting>
  <conditionalFormatting sqref="R66">
    <cfRule type="cellIs" dxfId="11434" priority="247" operator="greaterThan">
      <formula>$G$66</formula>
    </cfRule>
    <cfRule type="cellIs" dxfId="11433" priority="248" operator="greaterThan">
      <formula>$F$66</formula>
    </cfRule>
  </conditionalFormatting>
  <conditionalFormatting sqref="R53">
    <cfRule type="cellIs" dxfId="11432" priority="246" operator="greaterThan">
      <formula>$F$53</formula>
    </cfRule>
  </conditionalFormatting>
  <conditionalFormatting sqref="R52">
    <cfRule type="cellIs" dxfId="11431" priority="244" operator="greaterThan">
      <formula>$F$52</formula>
    </cfRule>
  </conditionalFormatting>
  <conditionalFormatting sqref="R61">
    <cfRule type="cellIs" dxfId="11430" priority="241" operator="greaterThan">
      <formula>$F$61</formula>
    </cfRule>
  </conditionalFormatting>
  <conditionalFormatting sqref="R62">
    <cfRule type="cellIs" dxfId="11429" priority="239" operator="greaterThan">
      <formula>$G$62</formula>
    </cfRule>
  </conditionalFormatting>
  <conditionalFormatting sqref="R54">
    <cfRule type="cellIs" dxfId="11428" priority="242" operator="greaterThan">
      <formula>$G$54</formula>
    </cfRule>
    <cfRule type="cellIs" dxfId="11427" priority="243" operator="greaterThan">
      <formula>$F$54</formula>
    </cfRule>
  </conditionalFormatting>
  <conditionalFormatting sqref="R61">
    <cfRule type="cellIs" dxfId="11426" priority="240" operator="greaterThan">
      <formula>$G$61</formula>
    </cfRule>
  </conditionalFormatting>
  <conditionalFormatting sqref="R67">
    <cfRule type="cellIs" dxfId="11425" priority="238" operator="greaterThan">
      <formula>$F$67</formula>
    </cfRule>
  </conditionalFormatting>
  <conditionalFormatting sqref="R68">
    <cfRule type="cellIs" dxfId="11424" priority="237" operator="greaterThan">
      <formula>$G$68</formula>
    </cfRule>
  </conditionalFormatting>
  <conditionalFormatting sqref="R70">
    <cfRule type="cellIs" dxfId="11423" priority="236" operator="greaterThan">
      <formula>$G$70</formula>
    </cfRule>
  </conditionalFormatting>
  <conditionalFormatting sqref="R73">
    <cfRule type="cellIs" dxfId="11422" priority="235" operator="greaterThan">
      <formula>$G$73</formula>
    </cfRule>
  </conditionalFormatting>
  <conditionalFormatting sqref="R75">
    <cfRule type="cellIs" dxfId="11421" priority="234" operator="greaterThan">
      <formula>$F$75</formula>
    </cfRule>
  </conditionalFormatting>
  <conditionalFormatting sqref="R76">
    <cfRule type="cellIs" dxfId="11420" priority="233" operator="greaterThan">
      <formula>$F$76</formula>
    </cfRule>
  </conditionalFormatting>
  <conditionalFormatting sqref="R78">
    <cfRule type="cellIs" dxfId="11419" priority="232" operator="greaterThan">
      <formula>$G$78</formula>
    </cfRule>
  </conditionalFormatting>
  <conditionalFormatting sqref="R80">
    <cfRule type="cellIs" dxfId="11418" priority="231" operator="greaterThan">
      <formula>$F$80</formula>
    </cfRule>
  </conditionalFormatting>
  <conditionalFormatting sqref="R82">
    <cfRule type="cellIs" dxfId="11417" priority="230" operator="greaterThan">
      <formula>$F$82</formula>
    </cfRule>
  </conditionalFormatting>
  <conditionalFormatting sqref="R81">
    <cfRule type="cellIs" dxfId="11416" priority="228" operator="greaterThan">
      <formula>$G$81</formula>
    </cfRule>
    <cfRule type="cellIs" dxfId="11415" priority="229" operator="greaterThan">
      <formula>$F$81</formula>
    </cfRule>
  </conditionalFormatting>
  <conditionalFormatting sqref="R84">
    <cfRule type="cellIs" dxfId="11414" priority="227" operator="greaterThan">
      <formula>$G$84</formula>
    </cfRule>
  </conditionalFormatting>
  <conditionalFormatting sqref="R86">
    <cfRule type="cellIs" dxfId="11413" priority="225" operator="greaterThan">
      <formula>$G$86</formula>
    </cfRule>
    <cfRule type="cellIs" dxfId="11412" priority="226" operator="greaterThan">
      <formula>$F$86</formula>
    </cfRule>
  </conditionalFormatting>
  <conditionalFormatting sqref="R53">
    <cfRule type="cellIs" dxfId="11411" priority="245" operator="greaterThan">
      <formula>$G$53</formula>
    </cfRule>
  </conditionalFormatting>
  <conditionalFormatting sqref="W48">
    <cfRule type="cellIs" dxfId="11410" priority="193" operator="greaterThan">
      <formula>$F$48</formula>
    </cfRule>
  </conditionalFormatting>
  <conditionalFormatting sqref="W72">
    <cfRule type="cellIs" dxfId="11409" priority="223" operator="greaterThan">
      <formula>$F$72</formula>
    </cfRule>
  </conditionalFormatting>
  <conditionalFormatting sqref="W55">
    <cfRule type="cellIs" dxfId="11408" priority="222" operator="greaterThan">
      <formula>$G$55</formula>
    </cfRule>
  </conditionalFormatting>
  <conditionalFormatting sqref="W60">
    <cfRule type="cellIs" dxfId="11407" priority="221" operator="greaterThan">
      <formula>$G$60</formula>
    </cfRule>
  </conditionalFormatting>
  <conditionalFormatting sqref="W63">
    <cfRule type="cellIs" dxfId="11406" priority="220" operator="greaterThan">
      <formula>$G$63</formula>
    </cfRule>
  </conditionalFormatting>
  <conditionalFormatting sqref="W66">
    <cfRule type="cellIs" dxfId="11405" priority="218" operator="greaterThan">
      <formula>$G$66</formula>
    </cfRule>
    <cfRule type="cellIs" dxfId="11404" priority="219" operator="greaterThan">
      <formula>$F$66</formula>
    </cfRule>
  </conditionalFormatting>
  <conditionalFormatting sqref="W53">
    <cfRule type="cellIs" dxfId="11403" priority="217" operator="greaterThan">
      <formula>$F$53</formula>
    </cfRule>
  </conditionalFormatting>
  <conditionalFormatting sqref="W52">
    <cfRule type="cellIs" dxfId="11402" priority="215" operator="greaterThan">
      <formula>$F$52</formula>
    </cfRule>
  </conditionalFormatting>
  <conditionalFormatting sqref="W61">
    <cfRule type="cellIs" dxfId="11401" priority="212" operator="greaterThan">
      <formula>$F$61</formula>
    </cfRule>
  </conditionalFormatting>
  <conditionalFormatting sqref="W62">
    <cfRule type="cellIs" dxfId="11400" priority="210" operator="greaterThan">
      <formula>$G$62</formula>
    </cfRule>
  </conditionalFormatting>
  <conditionalFormatting sqref="W54">
    <cfRule type="cellIs" dxfId="11399" priority="213" operator="greaterThan">
      <formula>$G$54</formula>
    </cfRule>
    <cfRule type="cellIs" dxfId="11398" priority="214" operator="greaterThan">
      <formula>$F$54</formula>
    </cfRule>
  </conditionalFormatting>
  <conditionalFormatting sqref="W61">
    <cfRule type="cellIs" dxfId="11397" priority="211" operator="greaterThan">
      <formula>$G$61</formula>
    </cfRule>
  </conditionalFormatting>
  <conditionalFormatting sqref="W67">
    <cfRule type="cellIs" dxfId="11396" priority="209" operator="greaterThan">
      <formula>$F$67</formula>
    </cfRule>
  </conditionalFormatting>
  <conditionalFormatting sqref="W68">
    <cfRule type="cellIs" dxfId="11395" priority="208" operator="greaterThan">
      <formula>$G$68</formula>
    </cfRule>
  </conditionalFormatting>
  <conditionalFormatting sqref="W70">
    <cfRule type="cellIs" dxfId="11394" priority="207" operator="greaterThan">
      <formula>$G$70</formula>
    </cfRule>
  </conditionalFormatting>
  <conditionalFormatting sqref="W73">
    <cfRule type="cellIs" dxfId="11393" priority="206" operator="greaterThan">
      <formula>$G$73</formula>
    </cfRule>
  </conditionalFormatting>
  <conditionalFormatting sqref="W75">
    <cfRule type="cellIs" dxfId="11392" priority="205" operator="greaterThan">
      <formula>$F$75</formula>
    </cfRule>
  </conditionalFormatting>
  <conditionalFormatting sqref="W76">
    <cfRule type="cellIs" dxfId="11391" priority="204" operator="greaterThan">
      <formula>$F$76</formula>
    </cfRule>
  </conditionalFormatting>
  <conditionalFormatting sqref="W78">
    <cfRule type="cellIs" dxfId="11390" priority="203" operator="greaterThan">
      <formula>$G$78</formula>
    </cfRule>
  </conditionalFormatting>
  <conditionalFormatting sqref="W80">
    <cfRule type="cellIs" dxfId="11389" priority="202" operator="greaterThan">
      <formula>$F$80</formula>
    </cfRule>
  </conditionalFormatting>
  <conditionalFormatting sqref="W82">
    <cfRule type="cellIs" dxfId="11388" priority="201" operator="greaterThan">
      <formula>$F$82</formula>
    </cfRule>
  </conditionalFormatting>
  <conditionalFormatting sqref="W81">
    <cfRule type="cellIs" dxfId="11387" priority="199" operator="greaterThan">
      <formula>$G$81</formula>
    </cfRule>
    <cfRule type="cellIs" dxfId="11386" priority="200" operator="greaterThan">
      <formula>$F$81</formula>
    </cfRule>
  </conditionalFormatting>
  <conditionalFormatting sqref="W84">
    <cfRule type="cellIs" dxfId="11385" priority="198" operator="greaterThan">
      <formula>$G$84</formula>
    </cfRule>
  </conditionalFormatting>
  <conditionalFormatting sqref="W86">
    <cfRule type="cellIs" dxfId="11384" priority="196" operator="greaterThan">
      <formula>$G$86</formula>
    </cfRule>
    <cfRule type="cellIs" dxfId="11383" priority="197" operator="greaterThan">
      <formula>$F$86</formula>
    </cfRule>
  </conditionalFormatting>
  <conditionalFormatting sqref="W89">
    <cfRule type="cellIs" dxfId="11382" priority="194" operator="greaterThan">
      <formula>$G$89</formula>
    </cfRule>
    <cfRule type="cellIs" dxfId="11381" priority="195" operator="greaterThan">
      <formula>$F$89</formula>
    </cfRule>
  </conditionalFormatting>
  <conditionalFormatting sqref="W53">
    <cfRule type="cellIs" dxfId="11380" priority="216" operator="greaterThan">
      <formula>$G$53</formula>
    </cfRule>
  </conditionalFormatting>
  <conditionalFormatting sqref="AQ10">
    <cfRule type="cellIs" dxfId="11379" priority="192" operator="greaterThan">
      <formula>$E$10</formula>
    </cfRule>
  </conditionalFormatting>
  <conditionalFormatting sqref="AQ11">
    <cfRule type="cellIs" dxfId="11378" priority="191" operator="greaterThan">
      <formula>$E$11</formula>
    </cfRule>
  </conditionalFormatting>
  <conditionalFormatting sqref="AQ12">
    <cfRule type="cellIs" dxfId="11377" priority="190" operator="greaterThan">
      <formula>$E$12</formula>
    </cfRule>
  </conditionalFormatting>
  <conditionalFormatting sqref="AQ13">
    <cfRule type="cellIs" dxfId="11376" priority="188" operator="greaterThan">
      <formula>$E$13</formula>
    </cfRule>
    <cfRule type="cellIs" dxfId="11375" priority="189" operator="greaterThan">
      <formula>$G$13</formula>
    </cfRule>
  </conditionalFormatting>
  <conditionalFormatting sqref="AQ14">
    <cfRule type="cellIs" dxfId="11374" priority="186" operator="greaterThan">
      <formula>$E$14</formula>
    </cfRule>
    <cfRule type="cellIs" dxfId="11373" priority="187" operator="greaterThan">
      <formula>$G$14</formula>
    </cfRule>
  </conditionalFormatting>
  <conditionalFormatting sqref="AQ15">
    <cfRule type="cellIs" dxfId="11372" priority="185" operator="greaterThan">
      <formula>$E$15</formula>
    </cfRule>
  </conditionalFormatting>
  <conditionalFormatting sqref="AQ16">
    <cfRule type="cellIs" dxfId="11371" priority="184" operator="greaterThan">
      <formula>$E$16</formula>
    </cfRule>
  </conditionalFormatting>
  <conditionalFormatting sqref="AQ16">
    <cfRule type="cellIs" dxfId="11370" priority="183" operator="greaterThan">
      <formula>$G$16</formula>
    </cfRule>
  </conditionalFormatting>
  <conditionalFormatting sqref="AQ17">
    <cfRule type="cellIs" dxfId="11369" priority="181" operator="greaterThan">
      <formula>$E$17</formula>
    </cfRule>
  </conditionalFormatting>
  <conditionalFormatting sqref="AQ17">
    <cfRule type="cellIs" dxfId="11368" priority="182" operator="greaterThan">
      <formula>$G$17</formula>
    </cfRule>
  </conditionalFormatting>
  <conditionalFormatting sqref="AQ19">
    <cfRule type="cellIs" dxfId="11367" priority="180" operator="greaterThan">
      <formula>$E$19</formula>
    </cfRule>
  </conditionalFormatting>
  <conditionalFormatting sqref="AQ20">
    <cfRule type="cellIs" dxfId="11366" priority="178" operator="greaterThan">
      <formula>$E$20</formula>
    </cfRule>
    <cfRule type="cellIs" dxfId="11365" priority="179" operator="greaterThan">
      <formula>$G$20</formula>
    </cfRule>
  </conditionalFormatting>
  <conditionalFormatting sqref="AQ21">
    <cfRule type="cellIs" dxfId="11364" priority="176" operator="greaterThan">
      <formula>$E$21</formula>
    </cfRule>
    <cfRule type="cellIs" dxfId="11363" priority="177" operator="greaterThan">
      <formula>$G$21</formula>
    </cfRule>
  </conditionalFormatting>
  <conditionalFormatting sqref="AQ22">
    <cfRule type="cellIs" dxfId="11362" priority="174" operator="greaterThan">
      <formula>$E$22</formula>
    </cfRule>
    <cfRule type="cellIs" dxfId="11361" priority="175" operator="greaterThan">
      <formula>$G$22</formula>
    </cfRule>
  </conditionalFormatting>
  <conditionalFormatting sqref="AQ23">
    <cfRule type="cellIs" dxfId="11360" priority="173" operator="greaterThan">
      <formula>$E$23</formula>
    </cfRule>
  </conditionalFormatting>
  <conditionalFormatting sqref="AQ9">
    <cfRule type="cellIs" dxfId="11359" priority="172" operator="greaterThan">
      <formula>$E$9</formula>
    </cfRule>
  </conditionalFormatting>
  <conditionalFormatting sqref="AQ18">
    <cfRule type="cellIs" dxfId="11358" priority="168" operator="lessThan">
      <formula>$AS$18</formula>
    </cfRule>
    <cfRule type="cellIs" dxfId="11357" priority="169" operator="greaterThan">
      <formula>$AT$18</formula>
    </cfRule>
    <cfRule type="cellIs" dxfId="11356" priority="170" operator="lessThan">
      <formula>$AQ$18</formula>
    </cfRule>
    <cfRule type="cellIs" dxfId="11355" priority="171" operator="greaterThan">
      <formula>$AR$18</formula>
    </cfRule>
  </conditionalFormatting>
  <conditionalFormatting sqref="M43">
    <cfRule type="cellIs" dxfId="11354" priority="167" operator="greaterThan">
      <formula>$G$43</formula>
    </cfRule>
  </conditionalFormatting>
  <conditionalFormatting sqref="M45 H45">
    <cfRule type="cellIs" dxfId="11353" priority="166" operator="greaterThan">
      <formula>$F$45</formula>
    </cfRule>
  </conditionalFormatting>
  <conditionalFormatting sqref="M46 H46">
    <cfRule type="cellIs" dxfId="11352" priority="165" operator="greaterThan">
      <formula>$G$46</formula>
    </cfRule>
  </conditionalFormatting>
  <conditionalFormatting sqref="AL43 AG43 AB43 W43">
    <cfRule type="cellIs" dxfId="11351" priority="164" operator="greaterThan">
      <formula>$G$43</formula>
    </cfRule>
  </conditionalFormatting>
  <conditionalFormatting sqref="AL45 AG45 AB45 W45">
    <cfRule type="cellIs" dxfId="11350" priority="163" operator="greaterThan">
      <formula>$F$45</formula>
    </cfRule>
  </conditionalFormatting>
  <conditionalFormatting sqref="AL46 AG46 AB46 W46">
    <cfRule type="cellIs" dxfId="11349" priority="162" operator="greaterThan">
      <formula>$G$46</formula>
    </cfRule>
  </conditionalFormatting>
  <conditionalFormatting sqref="AV43">
    <cfRule type="cellIs" dxfId="11348" priority="161" operator="greaterThan">
      <formula>$G$43</formula>
    </cfRule>
  </conditionalFormatting>
  <conditionalFormatting sqref="AV45 AQ45">
    <cfRule type="cellIs" dxfId="11347" priority="160" operator="greaterThan">
      <formula>$F$45</formula>
    </cfRule>
  </conditionalFormatting>
  <conditionalFormatting sqref="AV46 AQ46">
    <cfRule type="cellIs" dxfId="11346" priority="159" operator="greaterThan">
      <formula>$G$46</formula>
    </cfRule>
  </conditionalFormatting>
  <conditionalFormatting sqref="AQ26">
    <cfRule type="cellIs" dxfId="11345" priority="158" operator="greaterThan">
      <formula>$E$9</formula>
    </cfRule>
  </conditionalFormatting>
  <conditionalFormatting sqref="AQ44">
    <cfRule type="cellIs" dxfId="11344" priority="157" operator="greaterThan">
      <formula>$E$9</formula>
    </cfRule>
  </conditionalFormatting>
  <conditionalFormatting sqref="AQ49">
    <cfRule type="cellIs" dxfId="11343" priority="156" operator="greaterThan">
      <formula>$E$9</formula>
    </cfRule>
  </conditionalFormatting>
  <conditionalFormatting sqref="AB89">
    <cfRule type="cellIs" dxfId="11342" priority="154" operator="greaterThan">
      <formula>$E$89</formula>
    </cfRule>
    <cfRule type="cellIs" dxfId="11341" priority="155" operator="greaterThan">
      <formula>$G$89</formula>
    </cfRule>
  </conditionalFormatting>
  <conditionalFormatting sqref="AV20:AV22 AV16:AV17">
    <cfRule type="cellIs" dxfId="11340" priority="152" operator="greaterThan">
      <formula>$E16</formula>
    </cfRule>
    <cfRule type="cellIs" dxfId="11339" priority="153" operator="greaterThan">
      <formula>$G16</formula>
    </cfRule>
  </conditionalFormatting>
  <conditionalFormatting sqref="AL10">
    <cfRule type="cellIs" dxfId="11338" priority="151" operator="greaterThan">
      <formula>$E$10</formula>
    </cfRule>
  </conditionalFormatting>
  <conditionalFormatting sqref="AL11">
    <cfRule type="cellIs" dxfId="11337" priority="150" operator="greaterThan">
      <formula>$E$11</formula>
    </cfRule>
  </conditionalFormatting>
  <conditionalFormatting sqref="AL12">
    <cfRule type="cellIs" dxfId="11336" priority="149" operator="greaterThan">
      <formula>$E$12</formula>
    </cfRule>
  </conditionalFormatting>
  <conditionalFormatting sqref="AL13:AL14">
    <cfRule type="cellIs" dxfId="11335" priority="147" operator="greaterThan">
      <formula>$E13</formula>
    </cfRule>
    <cfRule type="cellIs" dxfId="11334" priority="148" operator="greaterThan">
      <formula>$G13</formula>
    </cfRule>
  </conditionalFormatting>
  <conditionalFormatting sqref="AL14">
    <cfRule type="cellIs" dxfId="11333" priority="145" operator="greaterThan">
      <formula>$E$14</formula>
    </cfRule>
    <cfRule type="cellIs" dxfId="11332" priority="146" operator="greaterThan">
      <formula>$G$14</formula>
    </cfRule>
  </conditionalFormatting>
  <conditionalFormatting sqref="AL15">
    <cfRule type="cellIs" dxfId="11331" priority="144" operator="greaterThan">
      <formula>$E$15</formula>
    </cfRule>
  </conditionalFormatting>
  <conditionalFormatting sqref="AL19">
    <cfRule type="cellIs" dxfId="11330" priority="143" operator="greaterThan">
      <formula>$E$19</formula>
    </cfRule>
  </conditionalFormatting>
  <conditionalFormatting sqref="AL23">
    <cfRule type="cellIs" dxfId="11329" priority="142" operator="greaterThan">
      <formula>$E$23</formula>
    </cfRule>
  </conditionalFormatting>
  <conditionalFormatting sqref="AL8">
    <cfRule type="cellIs" dxfId="11328" priority="141" operator="greaterThan">
      <formula>$E$8</formula>
    </cfRule>
  </conditionalFormatting>
  <conditionalFormatting sqref="AL9">
    <cfRule type="cellIs" dxfId="11327" priority="140" operator="greaterThan">
      <formula>$E$9</formula>
    </cfRule>
  </conditionalFormatting>
  <conditionalFormatting sqref="AL18">
    <cfRule type="cellIs" dxfId="11326" priority="136" operator="lessThan">
      <formula>$BC$18</formula>
    </cfRule>
    <cfRule type="cellIs" dxfId="11325" priority="137" operator="greaterThan">
      <formula>$BD$18</formula>
    </cfRule>
    <cfRule type="cellIs" dxfId="11324" priority="138" operator="lessThan">
      <formula>$BA$18</formula>
    </cfRule>
    <cfRule type="cellIs" dxfId="11323" priority="139" operator="greaterThan">
      <formula>$BB$18</formula>
    </cfRule>
  </conditionalFormatting>
  <conditionalFormatting sqref="AL20:AL22 AL16:AL17">
    <cfRule type="cellIs" dxfId="11322" priority="134" operator="greaterThan">
      <formula>$E16</formula>
    </cfRule>
    <cfRule type="cellIs" dxfId="11321" priority="135" operator="greaterThan">
      <formula>$G16</formula>
    </cfRule>
  </conditionalFormatting>
  <conditionalFormatting sqref="AG10">
    <cfRule type="cellIs" dxfId="11320" priority="133" operator="greaterThan">
      <formula>$E$10</formula>
    </cfRule>
  </conditionalFormatting>
  <conditionalFormatting sqref="AG11">
    <cfRule type="cellIs" dxfId="11319" priority="132" operator="greaterThan">
      <formula>$E$11</formula>
    </cfRule>
  </conditionalFormatting>
  <conditionalFormatting sqref="AG12">
    <cfRule type="cellIs" dxfId="11318" priority="131" operator="greaterThan">
      <formula>$E$12</formula>
    </cfRule>
  </conditionalFormatting>
  <conditionalFormatting sqref="AG13:AG14">
    <cfRule type="cellIs" dxfId="11317" priority="129" operator="greaterThan">
      <formula>$E13</formula>
    </cfRule>
    <cfRule type="cellIs" dxfId="11316" priority="130" operator="greaterThan">
      <formula>$G13</formula>
    </cfRule>
  </conditionalFormatting>
  <conditionalFormatting sqref="AG14">
    <cfRule type="cellIs" dxfId="11315" priority="127" operator="greaterThan">
      <formula>$E$14</formula>
    </cfRule>
    <cfRule type="cellIs" dxfId="11314" priority="128" operator="greaterThan">
      <formula>$G$14</formula>
    </cfRule>
  </conditionalFormatting>
  <conditionalFormatting sqref="AG15">
    <cfRule type="cellIs" dxfId="11313" priority="126" operator="greaterThan">
      <formula>$E$15</formula>
    </cfRule>
  </conditionalFormatting>
  <conditionalFormatting sqref="AG19">
    <cfRule type="cellIs" dxfId="11312" priority="125" operator="greaterThan">
      <formula>$E$19</formula>
    </cfRule>
  </conditionalFormatting>
  <conditionalFormatting sqref="AG23">
    <cfRule type="cellIs" dxfId="11311" priority="124" operator="greaterThan">
      <formula>$E$23</formula>
    </cfRule>
  </conditionalFormatting>
  <conditionalFormatting sqref="AG8">
    <cfRule type="cellIs" dxfId="11310" priority="123" operator="greaterThan">
      <formula>$E$8</formula>
    </cfRule>
  </conditionalFormatting>
  <conditionalFormatting sqref="AG9">
    <cfRule type="cellIs" dxfId="11309" priority="122" operator="greaterThan">
      <formula>$E$9</formula>
    </cfRule>
  </conditionalFormatting>
  <conditionalFormatting sqref="AG18">
    <cfRule type="cellIs" dxfId="11308" priority="118" operator="lessThan">
      <formula>$BC$18</formula>
    </cfRule>
    <cfRule type="cellIs" dxfId="11307" priority="119" operator="greaterThan">
      <formula>$BD$18</formula>
    </cfRule>
    <cfRule type="cellIs" dxfId="11306" priority="120" operator="lessThan">
      <formula>$BA$18</formula>
    </cfRule>
    <cfRule type="cellIs" dxfId="11305" priority="121" operator="greaterThan">
      <formula>$BB$18</formula>
    </cfRule>
  </conditionalFormatting>
  <conditionalFormatting sqref="AG20:AG22 AG16:AG17">
    <cfRule type="cellIs" dxfId="11304" priority="116" operator="greaterThan">
      <formula>$E16</formula>
    </cfRule>
    <cfRule type="cellIs" dxfId="11303" priority="117" operator="greaterThan">
      <formula>$G16</formula>
    </cfRule>
  </conditionalFormatting>
  <conditionalFormatting sqref="AB10">
    <cfRule type="cellIs" dxfId="11302" priority="115" operator="greaterThan">
      <formula>$E$10</formula>
    </cfRule>
  </conditionalFormatting>
  <conditionalFormatting sqref="AB11">
    <cfRule type="cellIs" dxfId="11301" priority="114" operator="greaterThan">
      <formula>$E$11</formula>
    </cfRule>
  </conditionalFormatting>
  <conditionalFormatting sqref="AB12">
    <cfRule type="cellIs" dxfId="11300" priority="113" operator="greaterThan">
      <formula>$E$12</formula>
    </cfRule>
  </conditionalFormatting>
  <conditionalFormatting sqref="AB13:AB14">
    <cfRule type="cellIs" dxfId="11299" priority="111" operator="greaterThan">
      <formula>$E13</formula>
    </cfRule>
    <cfRule type="cellIs" dxfId="11298" priority="112" operator="greaterThan">
      <formula>$G13</formula>
    </cfRule>
  </conditionalFormatting>
  <conditionalFormatting sqref="AB14">
    <cfRule type="cellIs" dxfId="11297" priority="109" operator="greaterThan">
      <formula>$E$14</formula>
    </cfRule>
    <cfRule type="cellIs" dxfId="11296" priority="110" operator="greaterThan">
      <formula>$G$14</formula>
    </cfRule>
  </conditionalFormatting>
  <conditionalFormatting sqref="AB15">
    <cfRule type="cellIs" dxfId="11295" priority="108" operator="greaterThan">
      <formula>$E$15</formula>
    </cfRule>
  </conditionalFormatting>
  <conditionalFormatting sqref="AB19">
    <cfRule type="cellIs" dxfId="11294" priority="107" operator="greaterThan">
      <formula>$E$19</formula>
    </cfRule>
  </conditionalFormatting>
  <conditionalFormatting sqref="AB23">
    <cfRule type="cellIs" dxfId="11293" priority="106" operator="greaterThan">
      <formula>$E$23</formula>
    </cfRule>
  </conditionalFormatting>
  <conditionalFormatting sqref="AB8">
    <cfRule type="cellIs" dxfId="11292" priority="105" operator="greaterThan">
      <formula>$E$8</formula>
    </cfRule>
  </conditionalFormatting>
  <conditionalFormatting sqref="AB9">
    <cfRule type="cellIs" dxfId="11291" priority="104" operator="greaterThan">
      <formula>$E$9</formula>
    </cfRule>
  </conditionalFormatting>
  <conditionalFormatting sqref="AB18">
    <cfRule type="cellIs" dxfId="11290" priority="100" operator="lessThan">
      <formula>$BC$18</formula>
    </cfRule>
    <cfRule type="cellIs" dxfId="11289" priority="101" operator="greaterThan">
      <formula>$BD$18</formula>
    </cfRule>
    <cfRule type="cellIs" dxfId="11288" priority="102" operator="lessThan">
      <formula>$BA$18</formula>
    </cfRule>
    <cfRule type="cellIs" dxfId="11287" priority="103" operator="greaterThan">
      <formula>$BB$18</formula>
    </cfRule>
  </conditionalFormatting>
  <conditionalFormatting sqref="AB20:AB22 AB16:AB17">
    <cfRule type="cellIs" dxfId="11286" priority="98" operator="greaterThan">
      <formula>$E16</formula>
    </cfRule>
    <cfRule type="cellIs" dxfId="11285" priority="99" operator="greaterThan">
      <formula>$G16</formula>
    </cfRule>
  </conditionalFormatting>
  <conditionalFormatting sqref="W10">
    <cfRule type="cellIs" dxfId="11284" priority="97" operator="greaterThan">
      <formula>$E$10</formula>
    </cfRule>
  </conditionalFormatting>
  <conditionalFormatting sqref="W11">
    <cfRule type="cellIs" dxfId="11283" priority="96" operator="greaterThan">
      <formula>$E$11</formula>
    </cfRule>
  </conditionalFormatting>
  <conditionalFormatting sqref="W12">
    <cfRule type="cellIs" dxfId="11282" priority="95" operator="greaterThan">
      <formula>$E$12</formula>
    </cfRule>
  </conditionalFormatting>
  <conditionalFormatting sqref="W13:W14">
    <cfRule type="cellIs" dxfId="11281" priority="93" operator="greaterThan">
      <formula>$E13</formula>
    </cfRule>
    <cfRule type="cellIs" dxfId="11280" priority="94" operator="greaterThan">
      <formula>$G13</formula>
    </cfRule>
  </conditionalFormatting>
  <conditionalFormatting sqref="W14">
    <cfRule type="cellIs" dxfId="11279" priority="91" operator="greaterThan">
      <formula>$E$14</formula>
    </cfRule>
    <cfRule type="cellIs" dxfId="11278" priority="92" operator="greaterThan">
      <formula>$G$14</formula>
    </cfRule>
  </conditionalFormatting>
  <conditionalFormatting sqref="W15">
    <cfRule type="cellIs" dxfId="11277" priority="90" operator="greaterThan">
      <formula>$E$15</formula>
    </cfRule>
  </conditionalFormatting>
  <conditionalFormatting sqref="W19">
    <cfRule type="cellIs" dxfId="11276" priority="89" operator="greaterThan">
      <formula>$E$19</formula>
    </cfRule>
  </conditionalFormatting>
  <conditionalFormatting sqref="W23">
    <cfRule type="cellIs" dxfId="11275" priority="88" operator="greaterThan">
      <formula>$E$23</formula>
    </cfRule>
  </conditionalFormatting>
  <conditionalFormatting sqref="W8">
    <cfRule type="cellIs" dxfId="11274" priority="87" operator="greaterThan">
      <formula>$E$8</formula>
    </cfRule>
  </conditionalFormatting>
  <conditionalFormatting sqref="W9">
    <cfRule type="cellIs" dxfId="11273" priority="86" operator="greaterThan">
      <formula>$E$9</formula>
    </cfRule>
  </conditionalFormatting>
  <conditionalFormatting sqref="W18">
    <cfRule type="cellIs" dxfId="11272" priority="82" operator="lessThan">
      <formula>$BC$18</formula>
    </cfRule>
    <cfRule type="cellIs" dxfId="11271" priority="83" operator="greaterThan">
      <formula>$BD$18</formula>
    </cfRule>
    <cfRule type="cellIs" dxfId="11270" priority="84" operator="lessThan">
      <formula>$BA$18</formula>
    </cfRule>
    <cfRule type="cellIs" dxfId="11269" priority="85" operator="greaterThan">
      <formula>$BB$18</formula>
    </cfRule>
  </conditionalFormatting>
  <conditionalFormatting sqref="W20:W22 W16:W17">
    <cfRule type="cellIs" dxfId="11268" priority="80" operator="greaterThan">
      <formula>$E16</formula>
    </cfRule>
    <cfRule type="cellIs" dxfId="11267" priority="81" operator="greaterThan">
      <formula>$G16</formula>
    </cfRule>
  </conditionalFormatting>
  <conditionalFormatting sqref="R10">
    <cfRule type="cellIs" dxfId="11266" priority="79" operator="greaterThan">
      <formula>$E$10</formula>
    </cfRule>
  </conditionalFormatting>
  <conditionalFormatting sqref="R11">
    <cfRule type="cellIs" dxfId="11265" priority="78" operator="greaterThan">
      <formula>$E$11</formula>
    </cfRule>
  </conditionalFormatting>
  <conditionalFormatting sqref="R12">
    <cfRule type="cellIs" dxfId="11264" priority="77" operator="greaterThan">
      <formula>$E$12</formula>
    </cfRule>
  </conditionalFormatting>
  <conditionalFormatting sqref="R13:R14">
    <cfRule type="cellIs" dxfId="11263" priority="75" operator="greaterThan">
      <formula>$E13</formula>
    </cfRule>
    <cfRule type="cellIs" dxfId="11262" priority="76" operator="greaterThan">
      <formula>$G13</formula>
    </cfRule>
  </conditionalFormatting>
  <conditionalFormatting sqref="R14">
    <cfRule type="cellIs" dxfId="11261" priority="73" operator="greaterThan">
      <formula>$E$14</formula>
    </cfRule>
    <cfRule type="cellIs" dxfId="11260" priority="74" operator="greaterThan">
      <formula>$G$14</formula>
    </cfRule>
  </conditionalFormatting>
  <conditionalFormatting sqref="R15">
    <cfRule type="cellIs" dxfId="11259" priority="72" operator="greaterThan">
      <formula>$E$15</formula>
    </cfRule>
  </conditionalFormatting>
  <conditionalFormatting sqref="R19">
    <cfRule type="cellIs" dxfId="11258" priority="71" operator="greaterThan">
      <formula>$E$19</formula>
    </cfRule>
  </conditionalFormatting>
  <conditionalFormatting sqref="R23">
    <cfRule type="cellIs" dxfId="11257" priority="70" operator="greaterThan">
      <formula>$E$23</formula>
    </cfRule>
  </conditionalFormatting>
  <conditionalFormatting sqref="R8">
    <cfRule type="cellIs" dxfId="11256" priority="69" operator="greaterThan">
      <formula>$E$8</formula>
    </cfRule>
  </conditionalFormatting>
  <conditionalFormatting sqref="R9">
    <cfRule type="cellIs" dxfId="11255" priority="68" operator="greaterThan">
      <formula>$E$9</formula>
    </cfRule>
  </conditionalFormatting>
  <conditionalFormatting sqref="R18">
    <cfRule type="cellIs" dxfId="11254" priority="64" operator="lessThan">
      <formula>$BC$18</formula>
    </cfRule>
    <cfRule type="cellIs" dxfId="11253" priority="65" operator="greaterThan">
      <formula>$BD$18</formula>
    </cfRule>
    <cfRule type="cellIs" dxfId="11252" priority="66" operator="lessThan">
      <formula>$BA$18</formula>
    </cfRule>
    <cfRule type="cellIs" dxfId="11251" priority="67" operator="greaterThan">
      <formula>$BB$18</formula>
    </cfRule>
  </conditionalFormatting>
  <conditionalFormatting sqref="R20:R22 R16:R17">
    <cfRule type="cellIs" dxfId="11250" priority="62" operator="greaterThan">
      <formula>$E16</formula>
    </cfRule>
    <cfRule type="cellIs" dxfId="11249" priority="63" operator="greaterThan">
      <formula>$G16</formula>
    </cfRule>
  </conditionalFormatting>
  <conditionalFormatting sqref="M10">
    <cfRule type="cellIs" dxfId="11248" priority="61" operator="greaterThan">
      <formula>$E$10</formula>
    </cfRule>
  </conditionalFormatting>
  <conditionalFormatting sqref="M11">
    <cfRule type="cellIs" dxfId="11247" priority="60" operator="greaterThan">
      <formula>$E$11</formula>
    </cfRule>
  </conditionalFormatting>
  <conditionalFormatting sqref="M12">
    <cfRule type="cellIs" dxfId="11246" priority="59" operator="greaterThan">
      <formula>$E$12</formula>
    </cfRule>
  </conditionalFormatting>
  <conditionalFormatting sqref="M13:M14">
    <cfRule type="cellIs" dxfId="11245" priority="57" operator="greaterThan">
      <formula>$E13</formula>
    </cfRule>
    <cfRule type="cellIs" dxfId="11244" priority="58" operator="greaterThan">
      <formula>$G13</formula>
    </cfRule>
  </conditionalFormatting>
  <conditionalFormatting sqref="M14">
    <cfRule type="cellIs" dxfId="11243" priority="55" operator="greaterThan">
      <formula>$E$14</formula>
    </cfRule>
    <cfRule type="cellIs" dxfId="11242" priority="56" operator="greaterThan">
      <formula>$G$14</formula>
    </cfRule>
  </conditionalFormatting>
  <conditionalFormatting sqref="M15">
    <cfRule type="cellIs" dxfId="11241" priority="54" operator="greaterThan">
      <formula>$E$15</formula>
    </cfRule>
  </conditionalFormatting>
  <conditionalFormatting sqref="M19">
    <cfRule type="cellIs" dxfId="11240" priority="53" operator="greaterThan">
      <formula>$E$19</formula>
    </cfRule>
  </conditionalFormatting>
  <conditionalFormatting sqref="M23">
    <cfRule type="cellIs" dxfId="11239" priority="52" operator="greaterThan">
      <formula>$E$23</formula>
    </cfRule>
  </conditionalFormatting>
  <conditionalFormatting sqref="M8">
    <cfRule type="cellIs" dxfId="11238" priority="51" operator="greaterThan">
      <formula>$E$8</formula>
    </cfRule>
  </conditionalFormatting>
  <conditionalFormatting sqref="M9">
    <cfRule type="cellIs" dxfId="11237" priority="50" operator="greaterThan">
      <formula>$E$9</formula>
    </cfRule>
  </conditionalFormatting>
  <conditionalFormatting sqref="M18">
    <cfRule type="cellIs" dxfId="11236" priority="46" operator="lessThan">
      <formula>$BC$18</formula>
    </cfRule>
    <cfRule type="cellIs" dxfId="11235" priority="47" operator="greaterThan">
      <formula>$BD$18</formula>
    </cfRule>
    <cfRule type="cellIs" dxfId="11234" priority="48" operator="lessThan">
      <formula>$BA$18</formula>
    </cfRule>
    <cfRule type="cellIs" dxfId="11233" priority="49" operator="greaterThan">
      <formula>$BB$18</formula>
    </cfRule>
  </conditionalFormatting>
  <conditionalFormatting sqref="M20:M22 M16:M17">
    <cfRule type="cellIs" dxfId="11232" priority="44" operator="greaterThan">
      <formula>$E16</formula>
    </cfRule>
    <cfRule type="cellIs" dxfId="11231" priority="45" operator="greaterThan">
      <formula>$G16</formula>
    </cfRule>
  </conditionalFormatting>
  <conditionalFormatting sqref="H10">
    <cfRule type="cellIs" dxfId="11230" priority="43" operator="greaterThan">
      <formula>$E$10</formula>
    </cfRule>
  </conditionalFormatting>
  <conditionalFormatting sqref="H11">
    <cfRule type="cellIs" dxfId="11229" priority="42" operator="greaterThan">
      <formula>$E$11</formula>
    </cfRule>
  </conditionalFormatting>
  <conditionalFormatting sqref="H12">
    <cfRule type="cellIs" dxfId="11228" priority="41" operator="greaterThan">
      <formula>$E$12</formula>
    </cfRule>
  </conditionalFormatting>
  <conditionalFormatting sqref="H13:H14">
    <cfRule type="cellIs" dxfId="11227" priority="39" operator="greaterThan">
      <formula>$E13</formula>
    </cfRule>
    <cfRule type="cellIs" dxfId="11226" priority="40" operator="greaterThan">
      <formula>$G13</formula>
    </cfRule>
  </conditionalFormatting>
  <conditionalFormatting sqref="H14">
    <cfRule type="cellIs" dxfId="11225" priority="37" operator="greaterThan">
      <formula>$E$14</formula>
    </cfRule>
    <cfRule type="cellIs" dxfId="11224" priority="38" operator="greaterThan">
      <formula>$G$14</formula>
    </cfRule>
  </conditionalFormatting>
  <conditionalFormatting sqref="H15">
    <cfRule type="cellIs" dxfId="11223" priority="36" operator="greaterThan">
      <formula>$E$15</formula>
    </cfRule>
  </conditionalFormatting>
  <conditionalFormatting sqref="H19">
    <cfRule type="cellIs" dxfId="11222" priority="35" operator="greaterThan">
      <formula>$E$19</formula>
    </cfRule>
  </conditionalFormatting>
  <conditionalFormatting sqref="H23">
    <cfRule type="cellIs" dxfId="11221" priority="34" operator="greaterThan">
      <formula>$E$23</formula>
    </cfRule>
  </conditionalFormatting>
  <conditionalFormatting sqref="H8">
    <cfRule type="cellIs" dxfId="11220" priority="33" operator="greaterThan">
      <formula>$E$8</formula>
    </cfRule>
  </conditionalFormatting>
  <conditionalFormatting sqref="H9">
    <cfRule type="cellIs" dxfId="11219" priority="32" operator="greaterThan">
      <formula>$E$9</formula>
    </cfRule>
  </conditionalFormatting>
  <conditionalFormatting sqref="H18">
    <cfRule type="cellIs" dxfId="11218" priority="28" operator="lessThan">
      <formula>$BC$18</formula>
    </cfRule>
    <cfRule type="cellIs" dxfId="11217" priority="29" operator="greaterThan">
      <formula>$BD$18</formula>
    </cfRule>
    <cfRule type="cellIs" dxfId="11216" priority="30" operator="lessThan">
      <formula>$BA$18</formula>
    </cfRule>
    <cfRule type="cellIs" dxfId="11215" priority="31" operator="greaterThan">
      <formula>$BB$18</formula>
    </cfRule>
  </conditionalFormatting>
  <conditionalFormatting sqref="H20:H22 H16:H17">
    <cfRule type="cellIs" dxfId="11214" priority="26" operator="greaterThan">
      <formula>$E16</formula>
    </cfRule>
    <cfRule type="cellIs" dxfId="11213" priority="27" operator="greaterThan">
      <formula>$G16</formula>
    </cfRule>
  </conditionalFormatting>
  <conditionalFormatting sqref="H31">
    <cfRule type="cellIs" dxfId="11212" priority="23" operator="greaterThan">
      <formula>$E19</formula>
    </cfRule>
  </conditionalFormatting>
  <conditionalFormatting sqref="H25:H30">
    <cfRule type="cellIs" dxfId="11211" priority="24" operator="greaterThan">
      <formula>$E25</formula>
    </cfRule>
    <cfRule type="cellIs" dxfId="11210" priority="25" operator="greaterThan">
      <formula>$G25</formula>
    </cfRule>
  </conditionalFormatting>
  <conditionalFormatting sqref="H26">
    <cfRule type="cellIs" dxfId="11209" priority="21" operator="greaterThan">
      <formula>$E26</formula>
    </cfRule>
    <cfRule type="cellIs" dxfId="11208" priority="22" operator="greaterThan">
      <formula>$G26</formula>
    </cfRule>
  </conditionalFormatting>
  <conditionalFormatting sqref="H41 H32:H39">
    <cfRule type="cellIs" dxfId="11207" priority="19" operator="greaterThan">
      <formula>$E32</formula>
    </cfRule>
    <cfRule type="cellIs" dxfId="11206" priority="20" operator="greaterThan">
      <formula>$G32</formula>
    </cfRule>
  </conditionalFormatting>
  <conditionalFormatting sqref="M31">
    <cfRule type="cellIs" dxfId="11205" priority="16" operator="greaterThan">
      <formula>$E19</formula>
    </cfRule>
  </conditionalFormatting>
  <conditionalFormatting sqref="M25:M30">
    <cfRule type="cellIs" dxfId="11204" priority="17" operator="greaterThan">
      <formula>$E25</formula>
    </cfRule>
    <cfRule type="cellIs" dxfId="11203" priority="18" operator="greaterThan">
      <formula>$G25</formula>
    </cfRule>
  </conditionalFormatting>
  <conditionalFormatting sqref="M26">
    <cfRule type="cellIs" dxfId="11202" priority="14" operator="greaterThan">
      <formula>$E26</formula>
    </cfRule>
    <cfRule type="cellIs" dxfId="11201" priority="15" operator="greaterThan">
      <formula>$G26</formula>
    </cfRule>
  </conditionalFormatting>
  <conditionalFormatting sqref="M41 M32:M39">
    <cfRule type="cellIs" dxfId="11200" priority="12" operator="greaterThan">
      <formula>$E32</formula>
    </cfRule>
    <cfRule type="cellIs" dxfId="11199" priority="13" operator="greaterThan">
      <formula>$G32</formula>
    </cfRule>
  </conditionalFormatting>
  <conditionalFormatting sqref="AV31 AL31 AG31 AB31 W31 R31">
    <cfRule type="cellIs" dxfId="11198" priority="9" operator="greaterThan">
      <formula>$E19</formula>
    </cfRule>
  </conditionalFormatting>
  <conditionalFormatting sqref="AV25:AV30 AL25:AL30 AG25:AG30 AB25:AB30 W25:W30 R25:R30">
    <cfRule type="cellIs" dxfId="11197" priority="10" operator="greaterThan">
      <formula>$E25</formula>
    </cfRule>
    <cfRule type="cellIs" dxfId="11196" priority="11" operator="greaterThan">
      <formula>$G25</formula>
    </cfRule>
  </conditionalFormatting>
  <conditionalFormatting sqref="AV26 AL26 AG26 AB26 W26 R26">
    <cfRule type="cellIs" dxfId="11195" priority="7" operator="greaterThan">
      <formula>$E26</formula>
    </cfRule>
    <cfRule type="cellIs" dxfId="11194" priority="8" operator="greaterThan">
      <formula>$G26</formula>
    </cfRule>
  </conditionalFormatting>
  <conditionalFormatting sqref="AV41 AV32:AV39 AL41 AL32:AL39 AG41 AG32:AG39 AB41 AB32:AB39 W41 W32:W39 R41 R32:R39">
    <cfRule type="cellIs" dxfId="11193" priority="5" operator="greaterThan">
      <formula>$E32</formula>
    </cfRule>
    <cfRule type="cellIs" dxfId="11192" priority="6" operator="greaterThan">
      <formula>$G32</formula>
    </cfRule>
  </conditionalFormatting>
  <conditionalFormatting sqref="R89">
    <cfRule type="cellIs" dxfId="11191" priority="3" operator="greaterThan">
      <formula>$E89</formula>
    </cfRule>
    <cfRule type="cellIs" dxfId="11190" priority="4" operator="greaterThan">
      <formula>$G89</formula>
    </cfRule>
  </conditionalFormatting>
  <conditionalFormatting sqref="H43">
    <cfRule type="cellIs" dxfId="11189" priority="1" operator="greaterThan">
      <formula>$E43</formula>
    </cfRule>
    <cfRule type="cellIs" dxfId="11188" priority="2" operator="greaterThan">
      <formula>$G43</formula>
    </cfRule>
  </conditionalFormatting>
  <printOptions horizontalCentered="1"/>
  <pageMargins left="1" right="1" top="0.6" bottom="0.6" header="0.3" footer="0.3"/>
  <pageSetup paperSize="17" scale="47" orientation="landscape" r:id="rId1"/>
  <headerFooter>
    <oddFooter>&amp;L&amp;8&amp;Z&amp;F&amp;RPage &amp;P of &amp;N</oddFooter>
  </headerFooter>
  <rowBreaks count="1" manualBreakCount="1">
    <brk id="46" max="5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BD1048558"/>
  <sheetViews>
    <sheetView view="pageBreakPreview" topLeftCell="A5" zoomScale="85" zoomScaleNormal="145" zoomScaleSheetLayoutView="85" workbookViewId="0">
      <pane xSplit="5880" ySplit="1035" topLeftCell="A19" activePane="bottomRight"/>
      <selection activeCell="M89" sqref="M89"/>
      <selection pane="topRight" activeCell="M89" sqref="M89"/>
      <selection pane="bottomLeft" activeCell="A82" sqref="A82:XFD82"/>
      <selection pane="bottomRight" activeCell="H40" sqref="H40"/>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252</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43439</v>
      </c>
      <c r="I6" s="219" t="s">
        <v>15</v>
      </c>
      <c r="J6" s="219" t="s">
        <v>16</v>
      </c>
      <c r="K6" s="219" t="s">
        <v>190</v>
      </c>
      <c r="L6" s="220" t="s">
        <v>191</v>
      </c>
      <c r="M6" s="218">
        <v>43438</v>
      </c>
      <c r="N6" s="219" t="s">
        <v>15</v>
      </c>
      <c r="O6" s="219" t="s">
        <v>16</v>
      </c>
      <c r="P6" s="219" t="s">
        <v>190</v>
      </c>
      <c r="Q6" s="220" t="s">
        <v>191</v>
      </c>
      <c r="R6" s="218">
        <v>43438</v>
      </c>
      <c r="S6" s="219" t="s">
        <v>15</v>
      </c>
      <c r="T6" s="219" t="s">
        <v>16</v>
      </c>
      <c r="U6" s="219" t="s">
        <v>190</v>
      </c>
      <c r="V6" s="220" t="s">
        <v>191</v>
      </c>
      <c r="W6" s="218">
        <v>43438</v>
      </c>
      <c r="X6" s="219" t="s">
        <v>15</v>
      </c>
      <c r="Y6" s="219" t="s">
        <v>16</v>
      </c>
      <c r="Z6" s="219" t="s">
        <v>190</v>
      </c>
      <c r="AA6" s="220" t="s">
        <v>191</v>
      </c>
      <c r="AB6" s="218">
        <v>43439</v>
      </c>
      <c r="AC6" s="219" t="s">
        <v>15</v>
      </c>
      <c r="AD6" s="219" t="s">
        <v>16</v>
      </c>
      <c r="AE6" s="219" t="s">
        <v>190</v>
      </c>
      <c r="AF6" s="220" t="s">
        <v>191</v>
      </c>
      <c r="AG6" s="218"/>
      <c r="AH6" s="219" t="s">
        <v>15</v>
      </c>
      <c r="AI6" s="219" t="s">
        <v>16</v>
      </c>
      <c r="AJ6" s="219" t="s">
        <v>190</v>
      </c>
      <c r="AK6" s="220" t="s">
        <v>191</v>
      </c>
      <c r="AL6" s="218">
        <v>43438</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21</v>
      </c>
      <c r="C8" s="223"/>
      <c r="D8" s="223"/>
      <c r="E8" s="324">
        <v>38.538499999999999</v>
      </c>
      <c r="F8" s="224" t="s">
        <v>22</v>
      </c>
      <c r="G8" s="225" t="s">
        <v>22</v>
      </c>
      <c r="H8" s="370">
        <v>72</v>
      </c>
      <c r="I8" s="223"/>
      <c r="J8" s="223"/>
      <c r="K8" s="223"/>
      <c r="L8" s="227"/>
      <c r="M8" s="370">
        <v>92</v>
      </c>
      <c r="N8" s="223"/>
      <c r="O8" s="223"/>
      <c r="P8" s="223"/>
      <c r="Q8" s="227"/>
      <c r="R8" s="370">
        <v>200</v>
      </c>
      <c r="S8" s="223"/>
      <c r="T8" s="223"/>
      <c r="U8" s="223" t="s">
        <v>233</v>
      </c>
      <c r="V8" s="227"/>
      <c r="W8" s="370">
        <v>430</v>
      </c>
      <c r="X8" s="223"/>
      <c r="Y8" s="223"/>
      <c r="Z8" s="223"/>
      <c r="AA8" s="348"/>
      <c r="AB8" s="355">
        <v>42</v>
      </c>
      <c r="AC8" s="251"/>
      <c r="AD8" s="251"/>
      <c r="AE8" s="251" t="s">
        <v>233</v>
      </c>
      <c r="AF8" s="252"/>
      <c r="AG8" s="505" t="s">
        <v>205</v>
      </c>
      <c r="AH8" s="505"/>
      <c r="AI8" s="505"/>
      <c r="AJ8" s="505"/>
      <c r="AK8" s="506"/>
      <c r="AL8" s="370">
        <v>32</v>
      </c>
      <c r="AM8" s="251"/>
      <c r="AN8" s="251"/>
      <c r="AO8" s="251"/>
      <c r="AP8" s="252"/>
      <c r="AU8" s="20" t="s">
        <v>20</v>
      </c>
    </row>
    <row r="9" spans="1:47" s="214" customFormat="1" x14ac:dyDescent="0.25">
      <c r="A9" s="228" t="s">
        <v>23</v>
      </c>
      <c r="B9" s="222" t="s">
        <v>30</v>
      </c>
      <c r="C9" s="229"/>
      <c r="D9" s="229"/>
      <c r="E9" s="325">
        <v>13.9534</v>
      </c>
      <c r="F9" s="230" t="s">
        <v>22</v>
      </c>
      <c r="G9" s="231" t="s">
        <v>22</v>
      </c>
      <c r="H9" s="368">
        <v>5.0000000000000001E-3</v>
      </c>
      <c r="I9" s="229" t="s">
        <v>25</v>
      </c>
      <c r="J9" s="229"/>
      <c r="K9" s="223"/>
      <c r="L9" s="233"/>
      <c r="M9" s="368">
        <v>0.44600000000000001</v>
      </c>
      <c r="N9" s="229"/>
      <c r="O9" s="229"/>
      <c r="P9" s="229"/>
      <c r="Q9" s="233"/>
      <c r="R9" s="369">
        <v>2.34</v>
      </c>
      <c r="S9" s="229"/>
      <c r="T9" s="229"/>
      <c r="U9" s="229"/>
      <c r="V9" s="233"/>
      <c r="W9" s="371">
        <v>54.1</v>
      </c>
      <c r="X9" s="229"/>
      <c r="Y9" s="229"/>
      <c r="Z9" s="229"/>
      <c r="AA9" s="349"/>
      <c r="AB9" s="368">
        <v>5.0000000000000001E-3</v>
      </c>
      <c r="AC9" s="229" t="s">
        <v>25</v>
      </c>
      <c r="AD9" s="229"/>
      <c r="AE9" s="229"/>
      <c r="AF9" s="233"/>
      <c r="AG9" s="351"/>
      <c r="AH9" s="298"/>
      <c r="AI9" s="298"/>
      <c r="AJ9" s="298"/>
      <c r="AK9" s="299"/>
      <c r="AL9" s="368">
        <v>5.0000000000000001E-3</v>
      </c>
      <c r="AM9" s="229" t="s">
        <v>25</v>
      </c>
      <c r="AN9" s="229"/>
      <c r="AO9" s="229"/>
      <c r="AP9" s="233"/>
      <c r="AU9" s="33" t="s">
        <v>23</v>
      </c>
    </row>
    <row r="10" spans="1:47" s="214" customFormat="1" x14ac:dyDescent="0.25">
      <c r="A10" s="228" t="s">
        <v>26</v>
      </c>
      <c r="B10" s="222" t="s">
        <v>21</v>
      </c>
      <c r="C10" s="223"/>
      <c r="D10" s="223"/>
      <c r="E10" s="330">
        <v>38.5929</v>
      </c>
      <c r="F10" s="235" t="s">
        <v>22</v>
      </c>
      <c r="G10" s="231" t="s">
        <v>22</v>
      </c>
      <c r="H10" s="370">
        <v>72</v>
      </c>
      <c r="I10" s="229"/>
      <c r="J10" s="229"/>
      <c r="K10" s="229"/>
      <c r="L10" s="233"/>
      <c r="M10" s="370">
        <v>92</v>
      </c>
      <c r="N10" s="229"/>
      <c r="O10" s="229"/>
      <c r="P10" s="229"/>
      <c r="Q10" s="233"/>
      <c r="R10" s="370">
        <v>200</v>
      </c>
      <c r="S10" s="229"/>
      <c r="T10" s="229"/>
      <c r="U10" s="229" t="s">
        <v>233</v>
      </c>
      <c r="V10" s="233"/>
      <c r="W10" s="370">
        <v>430</v>
      </c>
      <c r="X10" s="229"/>
      <c r="Y10" s="229"/>
      <c r="Z10" s="229"/>
      <c r="AA10" s="349"/>
      <c r="AB10" s="370">
        <v>42</v>
      </c>
      <c r="AC10" s="229"/>
      <c r="AD10" s="229"/>
      <c r="AE10" s="229" t="s">
        <v>233</v>
      </c>
      <c r="AF10" s="233"/>
      <c r="AG10" s="352"/>
      <c r="AH10" s="298"/>
      <c r="AI10" s="298"/>
      <c r="AJ10" s="298"/>
      <c r="AK10" s="299"/>
      <c r="AL10" s="370">
        <v>32</v>
      </c>
      <c r="AM10" s="229"/>
      <c r="AN10" s="229"/>
      <c r="AO10" s="229"/>
      <c r="AP10" s="233"/>
      <c r="AU10" s="33" t="s">
        <v>26</v>
      </c>
    </row>
    <row r="11" spans="1:47" s="214" customFormat="1" x14ac:dyDescent="0.25">
      <c r="A11" s="228" t="s">
        <v>27</v>
      </c>
      <c r="B11" s="222" t="s">
        <v>21</v>
      </c>
      <c r="C11" s="229"/>
      <c r="D11" s="229"/>
      <c r="E11" s="325">
        <v>20.0639</v>
      </c>
      <c r="F11" s="230" t="s">
        <v>22</v>
      </c>
      <c r="G11" s="231" t="s">
        <v>22</v>
      </c>
      <c r="H11" s="371">
        <v>12.1</v>
      </c>
      <c r="I11" s="229"/>
      <c r="J11" s="229"/>
      <c r="K11" s="229"/>
      <c r="L11" s="233"/>
      <c r="M11" s="371">
        <v>28.2</v>
      </c>
      <c r="N11" s="229"/>
      <c r="O11" s="229"/>
      <c r="P11" s="229"/>
      <c r="Q11" s="233"/>
      <c r="R11" s="371">
        <v>38.9</v>
      </c>
      <c r="S11" s="229"/>
      <c r="T11" s="229"/>
      <c r="U11" s="229" t="s">
        <v>233</v>
      </c>
      <c r="V11" s="233"/>
      <c r="W11" s="371">
        <v>64.900000000000006</v>
      </c>
      <c r="X11" s="229"/>
      <c r="Y11" s="229"/>
      <c r="Z11" s="229"/>
      <c r="AA11" s="349"/>
      <c r="AB11" s="371">
        <v>10.8</v>
      </c>
      <c r="AC11" s="229"/>
      <c r="AD11" s="229"/>
      <c r="AE11" s="229"/>
      <c r="AF11" s="233"/>
      <c r="AG11" s="353"/>
      <c r="AH11" s="298"/>
      <c r="AI11" s="298"/>
      <c r="AJ11" s="298"/>
      <c r="AK11" s="299"/>
      <c r="AL11" s="371">
        <v>13.7</v>
      </c>
      <c r="AM11" s="229"/>
      <c r="AN11" s="229"/>
      <c r="AO11" s="229"/>
      <c r="AP11" s="233"/>
      <c r="AU11" s="33" t="s">
        <v>27</v>
      </c>
    </row>
    <row r="12" spans="1:47" s="214" customFormat="1" x14ac:dyDescent="0.25">
      <c r="A12" s="238" t="s">
        <v>28</v>
      </c>
      <c r="B12" s="222" t="s">
        <v>24</v>
      </c>
      <c r="C12" s="229"/>
      <c r="D12" s="229"/>
      <c r="E12" s="325">
        <v>26</v>
      </c>
      <c r="F12" s="230" t="s">
        <v>22</v>
      </c>
      <c r="G12" s="231" t="s">
        <v>22</v>
      </c>
      <c r="H12" s="370">
        <v>10</v>
      </c>
      <c r="I12" s="229" t="s">
        <v>25</v>
      </c>
      <c r="J12" s="229"/>
      <c r="K12" s="229"/>
      <c r="L12" s="233"/>
      <c r="M12" s="371">
        <v>12</v>
      </c>
      <c r="N12" s="229"/>
      <c r="O12" s="229"/>
      <c r="P12" s="229"/>
      <c r="Q12" s="233"/>
      <c r="R12" s="370">
        <v>23</v>
      </c>
      <c r="S12" s="229"/>
      <c r="T12" s="229"/>
      <c r="U12" s="229"/>
      <c r="V12" s="233"/>
      <c r="W12" s="371">
        <v>15</v>
      </c>
      <c r="X12" s="229"/>
      <c r="Y12" s="229"/>
      <c r="Z12" s="229"/>
      <c r="AA12" s="349"/>
      <c r="AB12" s="370">
        <v>10</v>
      </c>
      <c r="AC12" s="229" t="s">
        <v>25</v>
      </c>
      <c r="AD12" s="229"/>
      <c r="AE12" s="229"/>
      <c r="AF12" s="233"/>
      <c r="AG12" s="352"/>
      <c r="AH12" s="298"/>
      <c r="AI12" s="298"/>
      <c r="AJ12" s="298"/>
      <c r="AK12" s="299"/>
      <c r="AL12" s="370">
        <v>10</v>
      </c>
      <c r="AM12" s="229" t="s">
        <v>25</v>
      </c>
      <c r="AN12" s="229"/>
      <c r="AO12" s="229"/>
      <c r="AP12" s="233"/>
      <c r="AU12" s="50" t="s">
        <v>28</v>
      </c>
    </row>
    <row r="13" spans="1:47" s="214" customFormat="1" x14ac:dyDescent="0.25">
      <c r="A13" s="228" t="s">
        <v>29</v>
      </c>
      <c r="B13" s="222" t="s">
        <v>30</v>
      </c>
      <c r="C13" s="229"/>
      <c r="D13" s="229"/>
      <c r="E13" s="325">
        <v>50.474200000000003</v>
      </c>
      <c r="F13" s="239">
        <v>250</v>
      </c>
      <c r="G13" s="231">
        <v>250</v>
      </c>
      <c r="H13" s="371">
        <v>6.9</v>
      </c>
      <c r="I13" s="229"/>
      <c r="J13" s="229"/>
      <c r="K13" s="229"/>
      <c r="L13" s="233"/>
      <c r="M13" s="371">
        <v>5.9</v>
      </c>
      <c r="N13" s="229"/>
      <c r="O13" s="229"/>
      <c r="P13" s="229"/>
      <c r="Q13" s="233"/>
      <c r="R13" s="371">
        <v>8.1999999999999993</v>
      </c>
      <c r="S13" s="229"/>
      <c r="T13" s="229"/>
      <c r="U13" s="229"/>
      <c r="V13" s="233"/>
      <c r="W13" s="371">
        <v>26.9</v>
      </c>
      <c r="X13" s="229"/>
      <c r="Y13" s="229"/>
      <c r="Z13" s="229"/>
      <c r="AA13" s="349"/>
      <c r="AB13" s="371">
        <v>5.3</v>
      </c>
      <c r="AC13" s="229"/>
      <c r="AD13" s="229"/>
      <c r="AE13" s="229" t="s">
        <v>15</v>
      </c>
      <c r="AF13" s="233"/>
      <c r="AG13" s="353"/>
      <c r="AH13" s="298"/>
      <c r="AI13" s="298"/>
      <c r="AJ13" s="298"/>
      <c r="AK13" s="299"/>
      <c r="AL13" s="371">
        <v>7</v>
      </c>
      <c r="AM13" s="229"/>
      <c r="AN13" s="229"/>
      <c r="AO13" s="229"/>
      <c r="AP13" s="233"/>
      <c r="AU13" s="33" t="s">
        <v>29</v>
      </c>
    </row>
    <row r="14" spans="1:47" s="214" customFormat="1" x14ac:dyDescent="0.25">
      <c r="A14" s="228" t="s">
        <v>31</v>
      </c>
      <c r="B14" s="222" t="s">
        <v>30</v>
      </c>
      <c r="C14" s="223"/>
      <c r="D14" s="223"/>
      <c r="E14" s="325">
        <v>461.33240000000001</v>
      </c>
      <c r="F14" s="230" t="s">
        <v>22</v>
      </c>
      <c r="G14" s="240">
        <v>700</v>
      </c>
      <c r="H14" s="370">
        <v>180</v>
      </c>
      <c r="I14" s="229"/>
      <c r="J14" s="229"/>
      <c r="K14" s="229"/>
      <c r="L14" s="233"/>
      <c r="M14" s="370">
        <v>250</v>
      </c>
      <c r="N14" s="229"/>
      <c r="O14" s="229"/>
      <c r="P14" s="229"/>
      <c r="Q14" s="233"/>
      <c r="R14" s="370">
        <v>450</v>
      </c>
      <c r="S14" s="229"/>
      <c r="T14" s="229"/>
      <c r="U14" s="229"/>
      <c r="V14" s="233"/>
      <c r="W14" s="370">
        <v>980</v>
      </c>
      <c r="X14" s="229"/>
      <c r="Y14" s="229"/>
      <c r="Z14" s="229"/>
      <c r="AA14" s="349"/>
      <c r="AB14" s="370">
        <v>120</v>
      </c>
      <c r="AC14" s="229"/>
      <c r="AD14" s="229"/>
      <c r="AE14" s="229"/>
      <c r="AF14" s="233"/>
      <c r="AG14" s="352"/>
      <c r="AH14" s="298"/>
      <c r="AI14" s="298"/>
      <c r="AJ14" s="298"/>
      <c r="AK14" s="299"/>
      <c r="AL14" s="370">
        <v>140</v>
      </c>
      <c r="AM14" s="229"/>
      <c r="AN14" s="229"/>
      <c r="AO14" s="229"/>
      <c r="AP14" s="233"/>
      <c r="AU14" s="33" t="s">
        <v>31</v>
      </c>
    </row>
    <row r="15" spans="1:47" s="214" customFormat="1" x14ac:dyDescent="0.25">
      <c r="A15" s="228" t="s">
        <v>32</v>
      </c>
      <c r="B15" s="222" t="s">
        <v>21</v>
      </c>
      <c r="C15" s="229"/>
      <c r="D15" s="229"/>
      <c r="E15" s="325">
        <v>6.8777999999999997</v>
      </c>
      <c r="F15" s="230" t="s">
        <v>22</v>
      </c>
      <c r="G15" s="231" t="s">
        <v>22</v>
      </c>
      <c r="H15" s="371">
        <v>11.2</v>
      </c>
      <c r="I15" s="229"/>
      <c r="J15" s="229"/>
      <c r="K15" s="229"/>
      <c r="L15" s="233"/>
      <c r="M15" s="371">
        <v>9.9</v>
      </c>
      <c r="N15" s="229"/>
      <c r="O15" s="229"/>
      <c r="P15" s="229"/>
      <c r="Q15" s="233"/>
      <c r="R15" s="371">
        <v>21.1</v>
      </c>
      <c r="S15" s="229"/>
      <c r="T15" s="229"/>
      <c r="U15" s="229" t="s">
        <v>233</v>
      </c>
      <c r="V15" s="233"/>
      <c r="W15" s="371">
        <v>16.2</v>
      </c>
      <c r="X15" s="229"/>
      <c r="Y15" s="229"/>
      <c r="Z15" s="229" t="s">
        <v>15</v>
      </c>
      <c r="AA15" s="349"/>
      <c r="AB15" s="369">
        <v>5.38</v>
      </c>
      <c r="AC15" s="229"/>
      <c r="AD15" s="229"/>
      <c r="AE15" s="229" t="s">
        <v>233</v>
      </c>
      <c r="AF15" s="233"/>
      <c r="AG15" s="353"/>
      <c r="AH15" s="298"/>
      <c r="AI15" s="298"/>
      <c r="AJ15" s="298"/>
      <c r="AK15" s="299"/>
      <c r="AL15" s="371">
        <v>5.6</v>
      </c>
      <c r="AM15" s="229"/>
      <c r="AN15" s="229"/>
      <c r="AO15" s="229" t="s">
        <v>15</v>
      </c>
      <c r="AP15" s="233"/>
      <c r="AU15" s="33" t="s">
        <v>32</v>
      </c>
    </row>
    <row r="16" spans="1:47" s="214" customFormat="1" x14ac:dyDescent="0.25">
      <c r="A16" s="228" t="s">
        <v>33</v>
      </c>
      <c r="B16" s="222" t="s">
        <v>30</v>
      </c>
      <c r="C16" s="229"/>
      <c r="D16" s="229"/>
      <c r="E16" s="325">
        <v>28.032499999999999</v>
      </c>
      <c r="F16" s="239">
        <v>10</v>
      </c>
      <c r="G16" s="240">
        <v>10</v>
      </c>
      <c r="H16" s="369">
        <v>0.01</v>
      </c>
      <c r="I16" s="229" t="s">
        <v>25</v>
      </c>
      <c r="J16" s="229"/>
      <c r="K16" s="229"/>
      <c r="L16" s="233"/>
      <c r="M16" s="369">
        <v>0.01</v>
      </c>
      <c r="N16" s="229" t="s">
        <v>25</v>
      </c>
      <c r="O16" s="229"/>
      <c r="P16" s="229"/>
      <c r="Q16" s="233"/>
      <c r="R16" s="369">
        <v>0.01</v>
      </c>
      <c r="S16" s="229" t="s">
        <v>25</v>
      </c>
      <c r="T16" s="229"/>
      <c r="U16" s="229"/>
      <c r="V16" s="233"/>
      <c r="W16" s="369">
        <v>0.01</v>
      </c>
      <c r="X16" s="229" t="s">
        <v>25</v>
      </c>
      <c r="Y16" s="229"/>
      <c r="Z16" s="229"/>
      <c r="AA16" s="349"/>
      <c r="AB16" s="369">
        <v>0.64</v>
      </c>
      <c r="AC16" s="229"/>
      <c r="AD16" s="229"/>
      <c r="AE16" s="229"/>
      <c r="AF16" s="233"/>
      <c r="AG16" s="353"/>
      <c r="AH16" s="298"/>
      <c r="AI16" s="298"/>
      <c r="AJ16" s="298"/>
      <c r="AK16" s="299"/>
      <c r="AL16" s="371">
        <v>2</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368">
        <v>1E-3</v>
      </c>
      <c r="I17" s="229" t="s">
        <v>25</v>
      </c>
      <c r="J17" s="229"/>
      <c r="K17" s="229"/>
      <c r="L17" s="233"/>
      <c r="M17" s="368">
        <v>1E-3</v>
      </c>
      <c r="N17" s="229"/>
      <c r="O17" s="229"/>
      <c r="P17" s="229"/>
      <c r="Q17" s="233"/>
      <c r="R17" s="368">
        <v>3.0000000000000001E-3</v>
      </c>
      <c r="S17" s="229"/>
      <c r="T17" s="229"/>
      <c r="U17" s="229" t="s">
        <v>15</v>
      </c>
      <c r="V17" s="233"/>
      <c r="W17" s="368">
        <v>1E-3</v>
      </c>
      <c r="X17" s="229" t="s">
        <v>25</v>
      </c>
      <c r="Y17" s="229"/>
      <c r="Z17" s="229"/>
      <c r="AA17" s="349"/>
      <c r="AB17" s="368">
        <v>1E-3</v>
      </c>
      <c r="AC17" s="229" t="s">
        <v>25</v>
      </c>
      <c r="AD17" s="229"/>
      <c r="AE17" s="229"/>
      <c r="AF17" s="233"/>
      <c r="AG17" s="351"/>
      <c r="AH17" s="298"/>
      <c r="AI17" s="298"/>
      <c r="AJ17" s="298"/>
      <c r="AK17" s="299"/>
      <c r="AL17" s="368">
        <v>1E-3</v>
      </c>
      <c r="AM17" s="229" t="s">
        <v>25</v>
      </c>
      <c r="AN17" s="229"/>
      <c r="AO17" s="229"/>
      <c r="AP17" s="233"/>
      <c r="AU17" s="33" t="s">
        <v>34</v>
      </c>
    </row>
    <row r="18" spans="1:47" s="214" customFormat="1" x14ac:dyDescent="0.25">
      <c r="A18" s="228" t="s">
        <v>35</v>
      </c>
      <c r="B18" s="222" t="s">
        <v>24</v>
      </c>
      <c r="C18" s="229"/>
      <c r="D18" s="229"/>
      <c r="E18" s="325" t="s">
        <v>218</v>
      </c>
      <c r="F18" s="239" t="s">
        <v>37</v>
      </c>
      <c r="G18" s="240" t="s">
        <v>37</v>
      </c>
      <c r="H18" s="369">
        <v>6.72</v>
      </c>
      <c r="I18" s="229"/>
      <c r="J18" s="229"/>
      <c r="K18" s="229"/>
      <c r="L18" s="233"/>
      <c r="M18" s="369">
        <v>6.3</v>
      </c>
      <c r="N18" s="229"/>
      <c r="O18" s="229"/>
      <c r="P18" s="229"/>
      <c r="Q18" s="233"/>
      <c r="R18" s="369">
        <v>6.29</v>
      </c>
      <c r="S18" s="229"/>
      <c r="T18" s="229"/>
      <c r="U18" s="229"/>
      <c r="V18" s="233"/>
      <c r="W18" s="369">
        <v>6.31</v>
      </c>
      <c r="X18" s="229"/>
      <c r="Y18" s="229"/>
      <c r="Z18" s="229"/>
      <c r="AA18" s="349"/>
      <c r="AB18" s="369">
        <v>6.08</v>
      </c>
      <c r="AC18" s="229"/>
      <c r="AD18" s="229"/>
      <c r="AE18" s="229"/>
      <c r="AF18" s="233"/>
      <c r="AG18" s="353"/>
      <c r="AH18" s="298"/>
      <c r="AI18" s="298"/>
      <c r="AJ18" s="298"/>
      <c r="AK18" s="299"/>
      <c r="AL18" s="369">
        <v>5.64</v>
      </c>
      <c r="AM18" s="229"/>
      <c r="AN18" s="229"/>
      <c r="AO18" s="229"/>
      <c r="AP18" s="233"/>
      <c r="AQ18" s="340">
        <v>6.5</v>
      </c>
      <c r="AR18" s="341">
        <v>8.5</v>
      </c>
      <c r="AS18" s="341">
        <v>4.9000000000000004</v>
      </c>
      <c r="AT18" s="340">
        <v>7.4</v>
      </c>
      <c r="AU18" s="33" t="s">
        <v>35</v>
      </c>
    </row>
    <row r="19" spans="1:47" s="214" customFormat="1" x14ac:dyDescent="0.25">
      <c r="A19" s="228" t="s">
        <v>38</v>
      </c>
      <c r="B19" s="222" t="s">
        <v>30</v>
      </c>
      <c r="C19" s="229"/>
      <c r="D19" s="229"/>
      <c r="E19" s="325">
        <v>4.8315000000000001</v>
      </c>
      <c r="F19" s="230" t="s">
        <v>22</v>
      </c>
      <c r="G19" s="231" t="s">
        <v>22</v>
      </c>
      <c r="H19" s="369">
        <v>1.02</v>
      </c>
      <c r="I19" s="229"/>
      <c r="J19" s="229"/>
      <c r="K19" s="229"/>
      <c r="L19" s="233"/>
      <c r="M19" s="369">
        <v>3.15</v>
      </c>
      <c r="N19" s="229"/>
      <c r="O19" s="229"/>
      <c r="P19" s="229"/>
      <c r="Q19" s="233"/>
      <c r="R19" s="369">
        <v>7.48</v>
      </c>
      <c r="S19" s="229"/>
      <c r="T19" s="229"/>
      <c r="U19" s="229"/>
      <c r="V19" s="233"/>
      <c r="W19" s="371">
        <v>40.299999999999997</v>
      </c>
      <c r="X19" s="229"/>
      <c r="Y19" s="229"/>
      <c r="Z19" s="229"/>
      <c r="AA19" s="349"/>
      <c r="AB19" s="369">
        <v>0.66</v>
      </c>
      <c r="AC19" s="229"/>
      <c r="AD19" s="229"/>
      <c r="AE19" s="229"/>
      <c r="AF19" s="233"/>
      <c r="AG19" s="353"/>
      <c r="AH19" s="298"/>
      <c r="AI19" s="298"/>
      <c r="AJ19" s="298"/>
      <c r="AK19" s="299"/>
      <c r="AL19" s="369">
        <v>0.98</v>
      </c>
      <c r="AM19" s="229"/>
      <c r="AN19" s="229"/>
      <c r="AO19" s="229"/>
      <c r="AP19" s="233"/>
      <c r="AU19" s="33" t="s">
        <v>38</v>
      </c>
    </row>
    <row r="20" spans="1:47" s="214" customFormat="1" x14ac:dyDescent="0.25">
      <c r="A20" s="228" t="s">
        <v>39</v>
      </c>
      <c r="B20" s="222" t="s">
        <v>21</v>
      </c>
      <c r="C20" s="229"/>
      <c r="D20" s="229"/>
      <c r="E20" s="325">
        <v>46.239199999999997</v>
      </c>
      <c r="F20" s="230" t="s">
        <v>22</v>
      </c>
      <c r="G20" s="240">
        <v>20</v>
      </c>
      <c r="H20" s="369">
        <v>8.18</v>
      </c>
      <c r="I20" s="229"/>
      <c r="J20" s="229"/>
      <c r="K20" s="229"/>
      <c r="L20" s="233"/>
      <c r="M20" s="369">
        <v>6.48</v>
      </c>
      <c r="N20" s="229"/>
      <c r="O20" s="229"/>
      <c r="P20" s="229"/>
      <c r="Q20" s="233"/>
      <c r="R20" s="369">
        <v>9.82</v>
      </c>
      <c r="S20" s="229"/>
      <c r="T20" s="229"/>
      <c r="U20" s="229"/>
      <c r="V20" s="233"/>
      <c r="W20" s="371">
        <v>20.5</v>
      </c>
      <c r="X20" s="229"/>
      <c r="Y20" s="229"/>
      <c r="Z20" s="229"/>
      <c r="AA20" s="349"/>
      <c r="AB20" s="369">
        <v>5.85</v>
      </c>
      <c r="AC20" s="229"/>
      <c r="AD20" s="229"/>
      <c r="AE20" s="229"/>
      <c r="AF20" s="233"/>
      <c r="AG20" s="352"/>
      <c r="AH20" s="298"/>
      <c r="AI20" s="298"/>
      <c r="AJ20" s="298"/>
      <c r="AK20" s="299"/>
      <c r="AL20" s="369">
        <v>6.77</v>
      </c>
      <c r="AM20" s="229"/>
      <c r="AN20" s="229"/>
      <c r="AO20" s="229"/>
      <c r="AP20" s="233"/>
      <c r="AU20" s="33" t="s">
        <v>39</v>
      </c>
    </row>
    <row r="21" spans="1:47" s="214" customFormat="1" x14ac:dyDescent="0.25">
      <c r="A21" s="228" t="s">
        <v>40</v>
      </c>
      <c r="B21" s="222" t="s">
        <v>21</v>
      </c>
      <c r="C21" s="229"/>
      <c r="D21" s="229"/>
      <c r="E21" s="325">
        <v>35.570099999999996</v>
      </c>
      <c r="F21" s="239">
        <v>250</v>
      </c>
      <c r="G21" s="240">
        <v>250</v>
      </c>
      <c r="H21" s="371">
        <v>7.9</v>
      </c>
      <c r="I21" s="229"/>
      <c r="J21" s="229"/>
      <c r="K21" s="229"/>
      <c r="L21" s="233"/>
      <c r="M21" s="371">
        <v>14.3</v>
      </c>
      <c r="N21" s="229"/>
      <c r="O21" s="229"/>
      <c r="P21" s="229"/>
      <c r="Q21" s="233"/>
      <c r="R21" s="371">
        <v>9.5</v>
      </c>
      <c r="S21" s="229"/>
      <c r="T21" s="229"/>
      <c r="U21" s="229"/>
      <c r="V21" s="233"/>
      <c r="W21" s="371">
        <v>2.9</v>
      </c>
      <c r="X21" s="229"/>
      <c r="Y21" s="229"/>
      <c r="Z21" s="229"/>
      <c r="AA21" s="349"/>
      <c r="AB21" s="371">
        <v>9</v>
      </c>
      <c r="AC21" s="229"/>
      <c r="AD21" s="229"/>
      <c r="AE21" s="229"/>
      <c r="AF21" s="233"/>
      <c r="AG21" s="353"/>
      <c r="AH21" s="298"/>
      <c r="AI21" s="298"/>
      <c r="AJ21" s="298"/>
      <c r="AK21" s="299"/>
      <c r="AL21" s="371">
        <v>10.7</v>
      </c>
      <c r="AM21" s="229"/>
      <c r="AN21" s="229"/>
      <c r="AO21" s="229"/>
      <c r="AP21" s="233"/>
      <c r="AU21" s="33" t="s">
        <v>40</v>
      </c>
    </row>
    <row r="22" spans="1:47" s="214" customFormat="1" x14ac:dyDescent="0.25">
      <c r="A22" s="228" t="s">
        <v>41</v>
      </c>
      <c r="B22" s="222" t="s">
        <v>21</v>
      </c>
      <c r="C22" s="229"/>
      <c r="D22" s="229"/>
      <c r="E22" s="330">
        <v>279.78570000000002</v>
      </c>
      <c r="F22" s="242">
        <v>500</v>
      </c>
      <c r="G22" s="231">
        <v>500</v>
      </c>
      <c r="H22" s="370">
        <v>160</v>
      </c>
      <c r="I22" s="229"/>
      <c r="J22" s="229"/>
      <c r="K22" s="229"/>
      <c r="L22" s="233"/>
      <c r="M22" s="370">
        <v>190</v>
      </c>
      <c r="N22" s="229"/>
      <c r="O22" s="229"/>
      <c r="P22" s="229"/>
      <c r="Q22" s="233"/>
      <c r="R22" s="370">
        <v>300</v>
      </c>
      <c r="S22" s="229"/>
      <c r="T22" s="229"/>
      <c r="U22" s="229"/>
      <c r="V22" s="233"/>
      <c r="W22" s="370">
        <v>440</v>
      </c>
      <c r="X22" s="229"/>
      <c r="Y22" s="229"/>
      <c r="Z22" s="229"/>
      <c r="AA22" s="349"/>
      <c r="AB22" s="370">
        <v>120</v>
      </c>
      <c r="AC22" s="229"/>
      <c r="AD22" s="229"/>
      <c r="AE22" s="229"/>
      <c r="AF22" s="233"/>
      <c r="AG22" s="352"/>
      <c r="AH22" s="298"/>
      <c r="AI22" s="298"/>
      <c r="AJ22" s="298"/>
      <c r="AK22" s="299"/>
      <c r="AL22" s="370">
        <v>120</v>
      </c>
      <c r="AM22" s="229"/>
      <c r="AN22" s="229"/>
      <c r="AO22" s="229"/>
      <c r="AP22" s="233"/>
      <c r="AU22" s="33" t="s">
        <v>41</v>
      </c>
    </row>
    <row r="23" spans="1:47" s="214" customFormat="1" ht="15.75" thickBot="1" x14ac:dyDescent="0.3">
      <c r="A23" s="243" t="s">
        <v>42</v>
      </c>
      <c r="B23" s="222" t="s">
        <v>24</v>
      </c>
      <c r="C23" s="229"/>
      <c r="D23" s="244"/>
      <c r="E23" s="328">
        <v>29</v>
      </c>
      <c r="F23" s="245" t="s">
        <v>22</v>
      </c>
      <c r="G23" s="246" t="s">
        <v>22</v>
      </c>
      <c r="H23" s="378">
        <v>1.4</v>
      </c>
      <c r="I23" s="244"/>
      <c r="J23" s="244"/>
      <c r="K23" s="244"/>
      <c r="L23" s="248"/>
      <c r="M23" s="378">
        <v>5.4</v>
      </c>
      <c r="N23" s="244"/>
      <c r="O23" s="244"/>
      <c r="P23" s="244"/>
      <c r="Q23" s="248"/>
      <c r="R23" s="378">
        <v>14</v>
      </c>
      <c r="S23" s="244"/>
      <c r="T23" s="244"/>
      <c r="U23" s="244"/>
      <c r="V23" s="248"/>
      <c r="W23" s="378">
        <v>16</v>
      </c>
      <c r="X23" s="244"/>
      <c r="Y23" s="244"/>
      <c r="Z23" s="244"/>
      <c r="AA23" s="350"/>
      <c r="AB23" s="378">
        <v>2.2999999999999998</v>
      </c>
      <c r="AC23" s="263"/>
      <c r="AD23" s="263"/>
      <c r="AE23" s="263"/>
      <c r="AF23" s="264"/>
      <c r="AG23" s="354"/>
      <c r="AH23" s="303"/>
      <c r="AI23" s="303"/>
      <c r="AJ23" s="303"/>
      <c r="AK23" s="304"/>
      <c r="AL23" s="369">
        <v>0.96</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1.5E-3</v>
      </c>
      <c r="N25" s="385" t="s">
        <v>25</v>
      </c>
      <c r="O25" s="223"/>
      <c r="P25" s="223"/>
      <c r="Q25" s="227"/>
      <c r="R25" s="373">
        <v>1.5E-3</v>
      </c>
      <c r="S25" s="385" t="s">
        <v>25</v>
      </c>
      <c r="T25" s="223"/>
      <c r="U25" s="223"/>
      <c r="V25" s="227"/>
      <c r="W25" s="373">
        <v>1.2999999999999999E-3</v>
      </c>
      <c r="X25" s="385" t="s">
        <v>25</v>
      </c>
      <c r="Y25" s="223"/>
      <c r="Z25" s="223"/>
      <c r="AA25" s="227"/>
      <c r="AB25" s="373">
        <v>2.9999999999999997E-4</v>
      </c>
      <c r="AC25" s="223" t="s">
        <v>25</v>
      </c>
      <c r="AD25" s="223"/>
      <c r="AE25" s="223"/>
      <c r="AF25" s="227"/>
      <c r="AG25" s="504" t="s">
        <v>205</v>
      </c>
      <c r="AH25" s="505"/>
      <c r="AI25" s="505"/>
      <c r="AJ25" s="505"/>
      <c r="AK25" s="506"/>
      <c r="AL25" s="374">
        <v>3.8000000000000002E-4</v>
      </c>
      <c r="AM25" s="251"/>
      <c r="AN25" s="251"/>
      <c r="AO25" s="251"/>
      <c r="AP25" s="252"/>
      <c r="AU25" s="72" t="s">
        <v>45</v>
      </c>
    </row>
    <row r="26" spans="1:47" s="214" customFormat="1" x14ac:dyDescent="0.25">
      <c r="A26" s="228" t="s">
        <v>46</v>
      </c>
      <c r="B26" s="222" t="s">
        <v>24</v>
      </c>
      <c r="C26" s="229"/>
      <c r="D26" s="229"/>
      <c r="E26" s="325">
        <v>1E-3</v>
      </c>
      <c r="F26" s="239">
        <v>0.01</v>
      </c>
      <c r="G26" s="231">
        <v>5.0000000000000002E-5</v>
      </c>
      <c r="H26" s="372">
        <v>6.0700000000000001E-4</v>
      </c>
      <c r="I26" s="375"/>
      <c r="J26" s="229"/>
      <c r="K26" s="229"/>
      <c r="L26" s="233"/>
      <c r="M26" s="374">
        <v>4.3600000000000002E-3</v>
      </c>
      <c r="N26" s="375"/>
      <c r="O26" s="229"/>
      <c r="P26" s="229"/>
      <c r="Q26" s="233"/>
      <c r="R26" s="374">
        <v>7.8700000000000003E-3</v>
      </c>
      <c r="S26" s="375"/>
      <c r="T26" s="229"/>
      <c r="U26" s="229"/>
      <c r="V26" s="233"/>
      <c r="W26" s="374">
        <v>5.0800000000000003E-3</v>
      </c>
      <c r="X26" s="375"/>
      <c r="Y26" s="229"/>
      <c r="Z26" s="229" t="s">
        <v>233</v>
      </c>
      <c r="AA26" s="233"/>
      <c r="AB26" s="372">
        <v>1.8599999999999999E-4</v>
      </c>
      <c r="AC26" s="229"/>
      <c r="AD26" s="229"/>
      <c r="AE26" s="229" t="s">
        <v>15</v>
      </c>
      <c r="AF26" s="233"/>
      <c r="AG26" s="305"/>
      <c r="AH26" s="298"/>
      <c r="AI26" s="298"/>
      <c r="AJ26" s="298"/>
      <c r="AK26" s="299"/>
      <c r="AL26" s="372">
        <v>3.0600000000000001E-4</v>
      </c>
      <c r="AM26" s="229"/>
      <c r="AN26" s="229"/>
      <c r="AO26" s="229" t="s">
        <v>15</v>
      </c>
      <c r="AP26" s="233"/>
      <c r="AU26" s="77" t="s">
        <v>46</v>
      </c>
    </row>
    <row r="27" spans="1:47" s="214" customFormat="1" x14ac:dyDescent="0.25">
      <c r="A27" s="228" t="s">
        <v>47</v>
      </c>
      <c r="B27" s="222" t="s">
        <v>30</v>
      </c>
      <c r="C27" s="229"/>
      <c r="D27" s="229"/>
      <c r="E27" s="325">
        <v>6.7100000000000007E-2</v>
      </c>
      <c r="F27" s="239">
        <v>2</v>
      </c>
      <c r="G27" s="231">
        <v>1</v>
      </c>
      <c r="H27" s="373">
        <v>1.03E-2</v>
      </c>
      <c r="I27" s="375"/>
      <c r="J27" s="229"/>
      <c r="K27" s="229"/>
      <c r="L27" s="233"/>
      <c r="M27" s="373">
        <v>2.5499999999999998E-2</v>
      </c>
      <c r="N27" s="375"/>
      <c r="O27" s="229"/>
      <c r="P27" s="229"/>
      <c r="Q27" s="233"/>
      <c r="R27" s="373">
        <v>7.2499999999999995E-2</v>
      </c>
      <c r="S27" s="375"/>
      <c r="T27" s="229"/>
      <c r="U27" s="229"/>
      <c r="V27" s="233"/>
      <c r="W27" s="368">
        <v>0.57299999999999995</v>
      </c>
      <c r="X27" s="375"/>
      <c r="Y27" s="229"/>
      <c r="Z27" s="229" t="s">
        <v>233</v>
      </c>
      <c r="AA27" s="233"/>
      <c r="AB27" s="373">
        <v>8.2000000000000007E-3</v>
      </c>
      <c r="AC27" s="229"/>
      <c r="AD27" s="229"/>
      <c r="AE27" s="229"/>
      <c r="AF27" s="233"/>
      <c r="AG27" s="306"/>
      <c r="AH27" s="298"/>
      <c r="AI27" s="298"/>
      <c r="AJ27" s="298"/>
      <c r="AK27" s="299"/>
      <c r="AL27" s="373">
        <v>1.01E-2</v>
      </c>
      <c r="AM27" s="229"/>
      <c r="AN27" s="229"/>
      <c r="AO27" s="229"/>
      <c r="AP27" s="233"/>
      <c r="AU27" s="77" t="s">
        <v>47</v>
      </c>
    </row>
    <row r="28" spans="1:47" s="214" customFormat="1" x14ac:dyDescent="0.25">
      <c r="A28" s="228" t="s">
        <v>48</v>
      </c>
      <c r="B28" s="222" t="s">
        <v>24</v>
      </c>
      <c r="C28" s="229"/>
      <c r="D28" s="229"/>
      <c r="E28" s="325">
        <v>5.0000000000000001E-4</v>
      </c>
      <c r="F28" s="239">
        <v>4.0000000000000001E-3</v>
      </c>
      <c r="G28" s="231">
        <v>4.0000000000000001E-3</v>
      </c>
      <c r="H28" s="373">
        <v>1.5E-3</v>
      </c>
      <c r="I28" s="375"/>
      <c r="J28" s="229"/>
      <c r="K28" s="229"/>
      <c r="L28" s="233"/>
      <c r="M28" s="373">
        <v>5.0000000000000001E-4</v>
      </c>
      <c r="N28" s="385" t="s">
        <v>25</v>
      </c>
      <c r="O28" s="229"/>
      <c r="P28" s="229"/>
      <c r="Q28" s="233"/>
      <c r="R28" s="373">
        <v>1.1299999999999999E-2</v>
      </c>
      <c r="S28" s="385"/>
      <c r="T28" s="229"/>
      <c r="U28" s="229"/>
      <c r="V28" s="233"/>
      <c r="W28" s="373">
        <v>5.0000000000000001E-4</v>
      </c>
      <c r="X28" s="385" t="s">
        <v>25</v>
      </c>
      <c r="Y28" s="229"/>
      <c r="Z28" s="229"/>
      <c r="AA28" s="233"/>
      <c r="AB28" s="373">
        <v>5.0000000000000001E-4</v>
      </c>
      <c r="AC28" s="229" t="s">
        <v>25</v>
      </c>
      <c r="AD28" s="229"/>
      <c r="AE28" s="229"/>
      <c r="AF28" s="233"/>
      <c r="AG28" s="306"/>
      <c r="AH28" s="298"/>
      <c r="AI28" s="298"/>
      <c r="AJ28" s="298"/>
      <c r="AK28" s="299"/>
      <c r="AL28" s="373">
        <v>5.0000000000000001E-4</v>
      </c>
      <c r="AM28" s="229" t="s">
        <v>25</v>
      </c>
      <c r="AN28" s="229"/>
      <c r="AO28" s="229"/>
      <c r="AP28" s="233"/>
      <c r="AU28" s="77" t="s">
        <v>48</v>
      </c>
    </row>
    <row r="29" spans="1:47" s="214" customFormat="1" x14ac:dyDescent="0.25">
      <c r="A29" s="228" t="s">
        <v>49</v>
      </c>
      <c r="B29" s="222" t="s">
        <v>21</v>
      </c>
      <c r="C29" s="229"/>
      <c r="D29" s="229"/>
      <c r="E29" s="325">
        <v>2.9999999999999997E-4</v>
      </c>
      <c r="F29" s="230">
        <v>5.0000000000000001E-3</v>
      </c>
      <c r="G29" s="231">
        <v>5.0000000000000001E-3</v>
      </c>
      <c r="H29" s="374">
        <v>5.0000000000000002E-5</v>
      </c>
      <c r="I29" s="375" t="s">
        <v>25</v>
      </c>
      <c r="J29" s="229"/>
      <c r="K29" s="229"/>
      <c r="L29" s="233"/>
      <c r="M29" s="374">
        <v>2.5000000000000001E-4</v>
      </c>
      <c r="N29" s="385" t="s">
        <v>25</v>
      </c>
      <c r="O29" s="229"/>
      <c r="P29" s="229"/>
      <c r="Q29" s="233"/>
      <c r="R29" s="374">
        <v>2.5000000000000001E-4</v>
      </c>
      <c r="S29" s="385" t="s">
        <v>25</v>
      </c>
      <c r="T29" s="229"/>
      <c r="U29" s="229"/>
      <c r="V29" s="233"/>
      <c r="W29" s="374">
        <v>2.5000000000000001E-4</v>
      </c>
      <c r="X29" s="385" t="s">
        <v>25</v>
      </c>
      <c r="Y29" s="229"/>
      <c r="Z29" s="229"/>
      <c r="AA29" s="233"/>
      <c r="AB29" s="374">
        <v>5.0000000000000002E-5</v>
      </c>
      <c r="AC29" s="229" t="s">
        <v>25</v>
      </c>
      <c r="AD29" s="229"/>
      <c r="AE29" s="229"/>
      <c r="AF29" s="233"/>
      <c r="AG29" s="307"/>
      <c r="AH29" s="298"/>
      <c r="AI29" s="298"/>
      <c r="AJ29" s="298"/>
      <c r="AK29" s="299"/>
      <c r="AL29" s="374">
        <v>5.0000000000000002E-5</v>
      </c>
      <c r="AM29" s="229" t="s">
        <v>25</v>
      </c>
      <c r="AN29" s="229"/>
      <c r="AO29" s="229"/>
      <c r="AP29" s="233"/>
      <c r="AU29" s="77" t="s">
        <v>49</v>
      </c>
    </row>
    <row r="30" spans="1:47" s="214" customFormat="1" x14ac:dyDescent="0.25">
      <c r="A30" s="228" t="s">
        <v>50</v>
      </c>
      <c r="B30" s="222" t="s">
        <v>24</v>
      </c>
      <c r="C30" s="229"/>
      <c r="D30" s="229"/>
      <c r="E30" s="325">
        <v>4.3E-3</v>
      </c>
      <c r="F30" s="239">
        <v>0.1</v>
      </c>
      <c r="G30" s="345">
        <v>0.05</v>
      </c>
      <c r="H30" s="373">
        <v>6.3E-3</v>
      </c>
      <c r="I30" s="375"/>
      <c r="J30" s="229"/>
      <c r="K30" s="229"/>
      <c r="L30" s="233"/>
      <c r="M30" s="368">
        <v>5.0000000000000001E-3</v>
      </c>
      <c r="N30" s="385" t="s">
        <v>25</v>
      </c>
      <c r="O30" s="229"/>
      <c r="P30" s="229"/>
      <c r="Q30" s="233"/>
      <c r="R30" s="373">
        <v>1.5100000000000001E-2</v>
      </c>
      <c r="S30" s="385"/>
      <c r="T30" s="229"/>
      <c r="U30" s="229"/>
      <c r="V30" s="233"/>
      <c r="W30" s="368">
        <v>5.0000000000000001E-3</v>
      </c>
      <c r="X30" s="375" t="s">
        <v>25</v>
      </c>
      <c r="Y30" s="229"/>
      <c r="Z30" s="229"/>
      <c r="AA30" s="233"/>
      <c r="AB30" s="373">
        <v>6.1999999999999998E-3</v>
      </c>
      <c r="AC30" s="229"/>
      <c r="AD30" s="229"/>
      <c r="AE30" s="229"/>
      <c r="AF30" s="233"/>
      <c r="AG30" s="301"/>
      <c r="AH30" s="298"/>
      <c r="AI30" s="298"/>
      <c r="AJ30" s="298"/>
      <c r="AK30" s="299"/>
      <c r="AL30" s="368">
        <v>5.0000000000000001E-3</v>
      </c>
      <c r="AM30" s="229" t="s">
        <v>25</v>
      </c>
      <c r="AN30" s="229"/>
      <c r="AO30" s="229"/>
      <c r="AP30" s="233"/>
      <c r="AU30" s="77" t="s">
        <v>50</v>
      </c>
    </row>
    <row r="31" spans="1:47" s="214" customFormat="1" x14ac:dyDescent="0.25">
      <c r="A31" s="228" t="s">
        <v>51</v>
      </c>
      <c r="B31" s="222" t="s">
        <v>24</v>
      </c>
      <c r="C31" s="229"/>
      <c r="D31" s="229"/>
      <c r="E31" s="325">
        <v>6.0000000000000001E-3</v>
      </c>
      <c r="F31" s="239" t="s">
        <v>22</v>
      </c>
      <c r="G31" s="231" t="s">
        <v>22</v>
      </c>
      <c r="H31" s="368">
        <v>5.0000000000000001E-3</v>
      </c>
      <c r="I31" s="375" t="s">
        <v>25</v>
      </c>
      <c r="J31" s="229"/>
      <c r="K31" s="229"/>
      <c r="L31" s="233"/>
      <c r="M31" s="368">
        <v>5.0000000000000001E-3</v>
      </c>
      <c r="N31" s="385" t="s">
        <v>25</v>
      </c>
      <c r="O31" s="229"/>
      <c r="P31" s="229"/>
      <c r="Q31" s="233"/>
      <c r="R31" s="368">
        <v>5.0000000000000001E-3</v>
      </c>
      <c r="S31" s="375" t="s">
        <v>25</v>
      </c>
      <c r="T31" s="229"/>
      <c r="U31" s="229"/>
      <c r="V31" s="233"/>
      <c r="W31" s="368">
        <v>5.0000000000000001E-3</v>
      </c>
      <c r="X31" s="385" t="s">
        <v>25</v>
      </c>
      <c r="Y31" s="229"/>
      <c r="Z31" s="229"/>
      <c r="AA31" s="233"/>
      <c r="AB31" s="368">
        <v>5.0000000000000001E-3</v>
      </c>
      <c r="AC31" s="229" t="s">
        <v>25</v>
      </c>
      <c r="AD31" s="229"/>
      <c r="AE31" s="229"/>
      <c r="AF31" s="233"/>
      <c r="AG31" s="301"/>
      <c r="AH31" s="298"/>
      <c r="AI31" s="298"/>
      <c r="AJ31" s="298"/>
      <c r="AK31" s="299"/>
      <c r="AL31" s="368">
        <v>5.0000000000000001E-3</v>
      </c>
      <c r="AM31" s="229" t="s">
        <v>25</v>
      </c>
      <c r="AN31" s="229"/>
      <c r="AO31" s="229"/>
      <c r="AP31" s="233"/>
      <c r="AU31" s="77" t="s">
        <v>51</v>
      </c>
    </row>
    <row r="32" spans="1:47" s="214" customFormat="1" x14ac:dyDescent="0.25">
      <c r="A32" s="228" t="s">
        <v>52</v>
      </c>
      <c r="B32" s="222" t="s">
        <v>30</v>
      </c>
      <c r="C32" s="229"/>
      <c r="D32" s="229"/>
      <c r="E32" s="325">
        <v>8.3519000000000005</v>
      </c>
      <c r="F32" s="239">
        <v>1.3</v>
      </c>
      <c r="G32" s="231">
        <v>1</v>
      </c>
      <c r="H32" s="379">
        <v>5.0000000000000001E-3</v>
      </c>
      <c r="I32" s="375" t="s">
        <v>25</v>
      </c>
      <c r="J32" s="229"/>
      <c r="K32" s="229"/>
      <c r="L32" s="233"/>
      <c r="M32" s="379">
        <v>5.0000000000000001E-3</v>
      </c>
      <c r="N32" s="375" t="s">
        <v>25</v>
      </c>
      <c r="O32" s="229"/>
      <c r="P32" s="229"/>
      <c r="Q32" s="233"/>
      <c r="R32" s="379">
        <v>8.9999999999999993E-3</v>
      </c>
      <c r="S32" s="375"/>
      <c r="T32" s="229"/>
      <c r="U32" s="229"/>
      <c r="V32" s="233"/>
      <c r="W32" s="379">
        <v>5.0000000000000001E-3</v>
      </c>
      <c r="X32" s="385" t="s">
        <v>25</v>
      </c>
      <c r="Y32" s="229"/>
      <c r="Z32" s="229"/>
      <c r="AA32" s="233"/>
      <c r="AB32" s="379">
        <v>5.0000000000000001E-3</v>
      </c>
      <c r="AC32" s="229" t="s">
        <v>25</v>
      </c>
      <c r="AD32" s="229"/>
      <c r="AE32" s="229"/>
      <c r="AF32" s="233"/>
      <c r="AG32" s="301"/>
      <c r="AH32" s="298"/>
      <c r="AI32" s="298"/>
      <c r="AJ32" s="298"/>
      <c r="AK32" s="299"/>
      <c r="AL32" s="379">
        <v>5.0000000000000001E-3</v>
      </c>
      <c r="AM32" s="229" t="s">
        <v>25</v>
      </c>
      <c r="AN32" s="229"/>
      <c r="AO32" s="229"/>
      <c r="AP32" s="233"/>
      <c r="AU32" s="77" t="s">
        <v>52</v>
      </c>
    </row>
    <row r="33" spans="1:47" s="214" customFormat="1" x14ac:dyDescent="0.25">
      <c r="A33" s="228" t="s">
        <v>53</v>
      </c>
      <c r="B33" s="222" t="s">
        <v>30</v>
      </c>
      <c r="C33" s="229"/>
      <c r="D33" s="229"/>
      <c r="E33" s="325">
        <v>3.2991000000000001</v>
      </c>
      <c r="F33" s="239">
        <v>0.3</v>
      </c>
      <c r="G33" s="231">
        <v>0.3</v>
      </c>
      <c r="H33" s="368">
        <v>1.7999999999999999E-2</v>
      </c>
      <c r="I33" s="375"/>
      <c r="J33" s="229"/>
      <c r="K33" s="229"/>
      <c r="L33" s="233"/>
      <c r="M33" s="369">
        <v>6.97</v>
      </c>
      <c r="N33" s="375"/>
      <c r="O33" s="229"/>
      <c r="P33" s="229"/>
      <c r="Q33" s="233"/>
      <c r="R33" s="369">
        <v>4.09</v>
      </c>
      <c r="S33" s="375"/>
      <c r="T33" s="229"/>
      <c r="U33" s="229" t="s">
        <v>233</v>
      </c>
      <c r="V33" s="233"/>
      <c r="W33" s="369">
        <v>7.07</v>
      </c>
      <c r="X33" s="375"/>
      <c r="Y33" s="229"/>
      <c r="Z33" s="229" t="s">
        <v>233</v>
      </c>
      <c r="AA33" s="233"/>
      <c r="AB33" s="368">
        <v>1.4E-2</v>
      </c>
      <c r="AC33" s="229"/>
      <c r="AD33" s="229"/>
      <c r="AE33" s="229"/>
      <c r="AF33" s="233"/>
      <c r="AG33" s="301"/>
      <c r="AH33" s="298"/>
      <c r="AI33" s="298"/>
      <c r="AJ33" s="298"/>
      <c r="AK33" s="299"/>
      <c r="AL33" s="368">
        <v>2.8000000000000001E-2</v>
      </c>
      <c r="AM33" s="229"/>
      <c r="AN33" s="229"/>
      <c r="AO33" s="229"/>
      <c r="AP33" s="233"/>
      <c r="AU33" s="77" t="s">
        <v>53</v>
      </c>
    </row>
    <row r="34" spans="1:47" s="214" customFormat="1" x14ac:dyDescent="0.25">
      <c r="A34" s="228" t="s">
        <v>54</v>
      </c>
      <c r="B34" s="222" t="s">
        <v>24</v>
      </c>
      <c r="C34" s="229"/>
      <c r="D34" s="229"/>
      <c r="E34" s="325">
        <v>8.0000000000000002E-3</v>
      </c>
      <c r="F34" s="239">
        <v>1.4999999999999999E-2</v>
      </c>
      <c r="G34" s="231">
        <v>0.05</v>
      </c>
      <c r="H34" s="373">
        <v>1E-4</v>
      </c>
      <c r="I34" s="375" t="s">
        <v>25</v>
      </c>
      <c r="J34" s="229"/>
      <c r="K34" s="229"/>
      <c r="L34" s="233"/>
      <c r="M34" s="373">
        <v>5.0000000000000001E-4</v>
      </c>
      <c r="N34" s="385" t="s">
        <v>25</v>
      </c>
      <c r="O34" s="229"/>
      <c r="P34" s="229"/>
      <c r="Q34" s="233"/>
      <c r="R34" s="373">
        <v>5.0000000000000001E-4</v>
      </c>
      <c r="S34" s="375" t="s">
        <v>25</v>
      </c>
      <c r="T34" s="229"/>
      <c r="U34" s="229"/>
      <c r="V34" s="233"/>
      <c r="W34" s="373">
        <v>5.0000000000000001E-4</v>
      </c>
      <c r="X34" s="385" t="s">
        <v>25</v>
      </c>
      <c r="Y34" s="229"/>
      <c r="Z34" s="229"/>
      <c r="AA34" s="233"/>
      <c r="AB34" s="373">
        <v>1E-4</v>
      </c>
      <c r="AC34" s="229" t="s">
        <v>25</v>
      </c>
      <c r="AD34" s="229"/>
      <c r="AE34" s="229"/>
      <c r="AF34" s="233"/>
      <c r="AG34" s="305"/>
      <c r="AH34" s="298"/>
      <c r="AI34" s="298"/>
      <c r="AJ34" s="298"/>
      <c r="AK34" s="299"/>
      <c r="AL34" s="373">
        <v>1E-4</v>
      </c>
      <c r="AM34" s="229" t="s">
        <v>25</v>
      </c>
      <c r="AN34" s="229"/>
      <c r="AO34" s="229"/>
      <c r="AP34" s="233"/>
      <c r="AU34" s="77" t="s">
        <v>54</v>
      </c>
    </row>
    <row r="35" spans="1:47" s="214" customFormat="1" x14ac:dyDescent="0.25">
      <c r="A35" s="228" t="s">
        <v>55</v>
      </c>
      <c r="B35" s="222" t="s">
        <v>30</v>
      </c>
      <c r="C35" s="229"/>
      <c r="D35" s="229"/>
      <c r="E35" s="325">
        <v>0.43390000000000001</v>
      </c>
      <c r="F35" s="239">
        <v>0.05</v>
      </c>
      <c r="G35" s="231">
        <v>0.05</v>
      </c>
      <c r="H35" s="373">
        <v>7.4399999999999994E-2</v>
      </c>
      <c r="I35" s="375"/>
      <c r="J35" s="229"/>
      <c r="K35" s="229" t="s">
        <v>233</v>
      </c>
      <c r="L35" s="233"/>
      <c r="M35" s="368">
        <v>1.486</v>
      </c>
      <c r="N35" s="375"/>
      <c r="O35" s="229"/>
      <c r="P35" s="229"/>
      <c r="Q35" s="233"/>
      <c r="R35" s="369">
        <v>2.14</v>
      </c>
      <c r="S35" s="375"/>
      <c r="T35" s="229"/>
      <c r="U35" s="229"/>
      <c r="V35" s="233"/>
      <c r="W35" s="368">
        <v>4.359</v>
      </c>
      <c r="X35" s="375"/>
      <c r="Y35" s="229"/>
      <c r="Z35" s="229"/>
      <c r="AA35" s="233"/>
      <c r="AB35" s="373">
        <v>1.03E-2</v>
      </c>
      <c r="AC35" s="229"/>
      <c r="AD35" s="229"/>
      <c r="AE35" s="229"/>
      <c r="AF35" s="233"/>
      <c r="AG35" s="306"/>
      <c r="AH35" s="298"/>
      <c r="AI35" s="298"/>
      <c r="AJ35" s="298"/>
      <c r="AK35" s="299"/>
      <c r="AL35" s="373">
        <v>1.29E-2</v>
      </c>
      <c r="AM35" s="229"/>
      <c r="AN35" s="229"/>
      <c r="AO35" s="229" t="s">
        <v>15</v>
      </c>
      <c r="AP35" s="233"/>
      <c r="AU35" s="77" t="s">
        <v>55</v>
      </c>
    </row>
    <row r="36" spans="1:47" s="214" customFormat="1" x14ac:dyDescent="0.25">
      <c r="A36" s="228" t="s">
        <v>56</v>
      </c>
      <c r="B36" s="222" t="s">
        <v>24</v>
      </c>
      <c r="C36" s="229"/>
      <c r="D36" s="229"/>
      <c r="E36" s="325">
        <v>0.01</v>
      </c>
      <c r="F36" s="239" t="s">
        <v>22</v>
      </c>
      <c r="G36" s="231">
        <v>0.1</v>
      </c>
      <c r="H36" s="368">
        <v>8.9999999999999993E-3</v>
      </c>
      <c r="I36" s="375"/>
      <c r="J36" s="229"/>
      <c r="K36" s="229"/>
      <c r="L36" s="233"/>
      <c r="M36" s="368">
        <v>1.0999999999999999E-2</v>
      </c>
      <c r="N36" s="385"/>
      <c r="O36" s="229"/>
      <c r="P36" s="229"/>
      <c r="Q36" s="233"/>
      <c r="R36" s="369">
        <v>0.01</v>
      </c>
      <c r="S36" s="385"/>
      <c r="T36" s="229"/>
      <c r="U36" s="229"/>
      <c r="V36" s="233"/>
      <c r="W36" s="368">
        <v>1.2999999999999999E-2</v>
      </c>
      <c r="X36" s="385"/>
      <c r="Y36" s="229"/>
      <c r="Z36" s="229"/>
      <c r="AA36" s="233"/>
      <c r="AB36" s="368">
        <v>5.0000000000000001E-3</v>
      </c>
      <c r="AC36" s="229" t="s">
        <v>25</v>
      </c>
      <c r="AD36" s="229"/>
      <c r="AE36" s="229"/>
      <c r="AF36" s="233"/>
      <c r="AG36" s="301"/>
      <c r="AH36" s="298"/>
      <c r="AI36" s="298"/>
      <c r="AJ36" s="298"/>
      <c r="AK36" s="299"/>
      <c r="AL36" s="368">
        <v>5.0000000000000001E-3</v>
      </c>
      <c r="AM36" s="229"/>
      <c r="AN36" s="229"/>
      <c r="AO36" s="229"/>
      <c r="AP36" s="233"/>
      <c r="AU36" s="77" t="s">
        <v>56</v>
      </c>
    </row>
    <row r="37" spans="1:47" s="214" customFormat="1" x14ac:dyDescent="0.25">
      <c r="A37" s="228" t="s">
        <v>57</v>
      </c>
      <c r="B37" s="222" t="s">
        <v>24</v>
      </c>
      <c r="C37" s="229"/>
      <c r="D37" s="229"/>
      <c r="E37" s="325">
        <v>1E-3</v>
      </c>
      <c r="F37" s="230">
        <v>0.05</v>
      </c>
      <c r="G37" s="231">
        <v>0.01</v>
      </c>
      <c r="H37" s="373">
        <v>2.9999999999999997E-4</v>
      </c>
      <c r="I37" s="375" t="s">
        <v>25</v>
      </c>
      <c r="J37" s="229"/>
      <c r="K37" s="229"/>
      <c r="L37" s="233"/>
      <c r="M37" s="374">
        <v>5.4000000000000001E-4</v>
      </c>
      <c r="N37" s="385"/>
      <c r="O37" s="229"/>
      <c r="P37" s="229"/>
      <c r="Q37" s="233"/>
      <c r="R37" s="374">
        <v>1.0499999999999999E-3</v>
      </c>
      <c r="S37" s="375"/>
      <c r="T37" s="229"/>
      <c r="U37" s="229"/>
      <c r="V37" s="233"/>
      <c r="W37" s="374">
        <v>3.5899999999999999E-3</v>
      </c>
      <c r="X37" s="375"/>
      <c r="Y37" s="229"/>
      <c r="Z37" s="229"/>
      <c r="AA37" s="233"/>
      <c r="AB37" s="373">
        <v>2.9999999999999997E-4</v>
      </c>
      <c r="AC37" s="229" t="s">
        <v>25</v>
      </c>
      <c r="AD37" s="229"/>
      <c r="AE37" s="229"/>
      <c r="AF37" s="233"/>
      <c r="AG37" s="307"/>
      <c r="AH37" s="298"/>
      <c r="AI37" s="298"/>
      <c r="AJ37" s="298"/>
      <c r="AK37" s="299"/>
      <c r="AL37" s="373">
        <v>2.9999999999999997E-4</v>
      </c>
      <c r="AM37" s="229"/>
      <c r="AN37" s="229"/>
      <c r="AO37" s="229"/>
      <c r="AP37" s="233"/>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5.0000000000000001E-4</v>
      </c>
      <c r="N38" s="385" t="s">
        <v>25</v>
      </c>
      <c r="O38" s="229"/>
      <c r="P38" s="229"/>
      <c r="Q38" s="233"/>
      <c r="R38" s="373">
        <v>5.0000000000000001E-4</v>
      </c>
      <c r="S38" s="385" t="s">
        <v>25</v>
      </c>
      <c r="T38" s="229"/>
      <c r="U38" s="229"/>
      <c r="V38" s="233"/>
      <c r="W38" s="373">
        <v>5.0000000000000001E-4</v>
      </c>
      <c r="X38" s="385" t="s">
        <v>25</v>
      </c>
      <c r="Y38" s="229"/>
      <c r="Z38" s="229"/>
      <c r="AA38" s="233"/>
      <c r="AB38" s="373">
        <v>1E-4</v>
      </c>
      <c r="AC38" s="229" t="s">
        <v>25</v>
      </c>
      <c r="AD38" s="229"/>
      <c r="AE38" s="229"/>
      <c r="AF38" s="233"/>
      <c r="AG38" s="307"/>
      <c r="AH38" s="298"/>
      <c r="AI38" s="298"/>
      <c r="AJ38" s="298"/>
      <c r="AK38" s="299"/>
      <c r="AL38" s="373">
        <v>1E-4</v>
      </c>
      <c r="AM38" s="229" t="s">
        <v>25</v>
      </c>
      <c r="AN38" s="229"/>
      <c r="AO38" s="229"/>
      <c r="AP38" s="233"/>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2.5000000000000001E-4</v>
      </c>
      <c r="N39" s="385" t="s">
        <v>25</v>
      </c>
      <c r="O39" s="229"/>
      <c r="P39" s="229"/>
      <c r="Q39" s="233"/>
      <c r="R39" s="374">
        <v>2.5000000000000001E-4</v>
      </c>
      <c r="S39" s="385" t="s">
        <v>25</v>
      </c>
      <c r="T39" s="229"/>
      <c r="U39" s="229"/>
      <c r="V39" s="233"/>
      <c r="W39" s="374">
        <v>2.5000000000000001E-4</v>
      </c>
      <c r="X39" s="385" t="s">
        <v>25</v>
      </c>
      <c r="Y39" s="229"/>
      <c r="Z39" s="229"/>
      <c r="AA39" s="233"/>
      <c r="AB39" s="374">
        <v>5.0000000000000002E-5</v>
      </c>
      <c r="AC39" s="229" t="s">
        <v>25</v>
      </c>
      <c r="AD39" s="229"/>
      <c r="AE39" s="229"/>
      <c r="AF39" s="233"/>
      <c r="AG39" s="307"/>
      <c r="AH39" s="298"/>
      <c r="AI39" s="298"/>
      <c r="AJ39" s="298"/>
      <c r="AK39" s="299"/>
      <c r="AL39" s="374">
        <v>5.0000000000000002E-5</v>
      </c>
      <c r="AM39" s="229" t="s">
        <v>25</v>
      </c>
      <c r="AN39" s="229"/>
      <c r="AO39" s="229"/>
      <c r="AP39" s="233"/>
      <c r="AU39" s="77" t="s">
        <v>59</v>
      </c>
    </row>
    <row r="40" spans="1:47" s="214" customFormat="1" x14ac:dyDescent="0.25">
      <c r="A40" s="228" t="s">
        <v>60</v>
      </c>
      <c r="B40" s="222" t="s">
        <v>24</v>
      </c>
      <c r="C40" s="229"/>
      <c r="D40" s="229"/>
      <c r="E40" s="325">
        <v>5.0000000000000001E-3</v>
      </c>
      <c r="F40" s="239" t="s">
        <v>22</v>
      </c>
      <c r="G40" s="231" t="s">
        <v>22</v>
      </c>
      <c r="H40" s="369">
        <v>0.01</v>
      </c>
      <c r="I40" s="375" t="s">
        <v>25</v>
      </c>
      <c r="J40" s="229"/>
      <c r="K40" s="229"/>
      <c r="L40" s="233"/>
      <c r="M40" s="369">
        <v>0.01</v>
      </c>
      <c r="N40" s="385" t="s">
        <v>25</v>
      </c>
      <c r="O40" s="229"/>
      <c r="P40" s="229"/>
      <c r="Q40" s="233"/>
      <c r="R40" s="368">
        <v>1.2999999999999999E-2</v>
      </c>
      <c r="S40" s="385"/>
      <c r="T40" s="229"/>
      <c r="U40" s="229"/>
      <c r="V40" s="233"/>
      <c r="W40" s="369">
        <v>0.01</v>
      </c>
      <c r="X40" s="385" t="s">
        <v>25</v>
      </c>
      <c r="Y40" s="229"/>
      <c r="Z40" s="229"/>
      <c r="AA40" s="233"/>
      <c r="AB40" s="369">
        <v>0.01</v>
      </c>
      <c r="AC40" s="229" t="s">
        <v>25</v>
      </c>
      <c r="AD40" s="229"/>
      <c r="AE40" s="229"/>
      <c r="AF40" s="233"/>
      <c r="AG40" s="300"/>
      <c r="AH40" s="298"/>
      <c r="AI40" s="298"/>
      <c r="AJ40" s="298"/>
      <c r="AK40" s="299"/>
      <c r="AL40" s="369">
        <v>0.01</v>
      </c>
      <c r="AM40" s="229" t="s">
        <v>25</v>
      </c>
      <c r="AN40" s="229"/>
      <c r="AO40" s="229"/>
      <c r="AP40" s="233"/>
      <c r="AU40" s="77" t="s">
        <v>60</v>
      </c>
    </row>
    <row r="41" spans="1:47" s="214" customFormat="1" ht="15.75" thickBot="1" x14ac:dyDescent="0.3">
      <c r="A41" s="243" t="s">
        <v>61</v>
      </c>
      <c r="B41" s="222" t="s">
        <v>30</v>
      </c>
      <c r="C41" s="244"/>
      <c r="D41" s="244"/>
      <c r="E41" s="328">
        <v>21.257999999999999</v>
      </c>
      <c r="F41" s="245">
        <v>5</v>
      </c>
      <c r="G41" s="246">
        <v>5</v>
      </c>
      <c r="H41" s="379">
        <v>5.0000000000000001E-3</v>
      </c>
      <c r="I41" s="384" t="s">
        <v>25</v>
      </c>
      <c r="J41" s="263"/>
      <c r="K41" s="263"/>
      <c r="L41" s="264"/>
      <c r="M41" s="379">
        <v>1.4E-2</v>
      </c>
      <c r="N41" s="386"/>
      <c r="O41" s="244"/>
      <c r="P41" s="244"/>
      <c r="Q41" s="248"/>
      <c r="R41" s="379">
        <v>5.0000000000000001E-3</v>
      </c>
      <c r="S41" s="375" t="s">
        <v>25</v>
      </c>
      <c r="T41" s="244"/>
      <c r="U41" s="244"/>
      <c r="V41" s="248"/>
      <c r="W41" s="379">
        <v>5.0000000000000001E-3</v>
      </c>
      <c r="X41" s="386" t="s">
        <v>25</v>
      </c>
      <c r="Y41" s="244"/>
      <c r="Z41" s="244"/>
      <c r="AA41" s="248"/>
      <c r="AB41" s="379">
        <v>5.0000000000000001E-3</v>
      </c>
      <c r="AC41" s="263" t="s">
        <v>25</v>
      </c>
      <c r="AD41" s="263"/>
      <c r="AE41" s="263"/>
      <c r="AF41" s="264"/>
      <c r="AG41" s="308"/>
      <c r="AH41" s="303"/>
      <c r="AI41" s="303"/>
      <c r="AJ41" s="303"/>
      <c r="AK41" s="304"/>
      <c r="AL41" s="379">
        <v>5.0000000000000001E-3</v>
      </c>
      <c r="AM41" s="263" t="s">
        <v>25</v>
      </c>
      <c r="AN41" s="263"/>
      <c r="AO41" s="263" t="s">
        <v>15</v>
      </c>
      <c r="AP41" s="26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222"/>
      <c r="AO43" s="222"/>
      <c r="AP43" s="272"/>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271">
        <v>5</v>
      </c>
      <c r="AM50" s="229" t="s">
        <v>25</v>
      </c>
      <c r="AN50" s="267"/>
      <c r="AO50" s="267"/>
      <c r="AP50" s="273"/>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271">
        <v>0.5</v>
      </c>
      <c r="AM53" s="229" t="s">
        <v>25</v>
      </c>
      <c r="AN53" s="267"/>
      <c r="AO53" s="267"/>
      <c r="AP53" s="273"/>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271">
        <v>0.6</v>
      </c>
      <c r="AM54" s="229" t="s">
        <v>25</v>
      </c>
      <c r="AN54" s="267"/>
      <c r="AO54" s="267"/>
      <c r="AP54" s="273"/>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356">
        <v>0.69</v>
      </c>
      <c r="X60" s="229"/>
      <c r="Y60" s="267"/>
      <c r="Z60" s="267"/>
      <c r="AA60" s="273"/>
      <c r="AB60" s="271">
        <v>0.01</v>
      </c>
      <c r="AC60" s="229" t="s">
        <v>25</v>
      </c>
      <c r="AD60" s="267"/>
      <c r="AE60" s="267"/>
      <c r="AF60" s="273"/>
      <c r="AG60" s="309"/>
      <c r="AH60" s="298"/>
      <c r="AI60" s="310"/>
      <c r="AJ60" s="310"/>
      <c r="AK60" s="311"/>
      <c r="AL60" s="271">
        <v>0.01</v>
      </c>
      <c r="AM60" s="229" t="s">
        <v>25</v>
      </c>
      <c r="AN60" s="267"/>
      <c r="AO60" s="267"/>
      <c r="AP60" s="273"/>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271">
        <v>0.3</v>
      </c>
      <c r="AM62" s="229" t="s">
        <v>25</v>
      </c>
      <c r="AN62" s="267"/>
      <c r="AO62" s="267"/>
      <c r="AP62" s="273"/>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271">
        <v>0.3</v>
      </c>
      <c r="AM66" s="229" t="s">
        <v>25</v>
      </c>
      <c r="AN66" s="267"/>
      <c r="AO66" s="267"/>
      <c r="AP66" s="273"/>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0.76</v>
      </c>
      <c r="N67" s="229"/>
      <c r="O67" s="267"/>
      <c r="P67" s="267"/>
      <c r="Q67" s="273"/>
      <c r="R67" s="294">
        <v>0.91</v>
      </c>
      <c r="S67" s="229"/>
      <c r="T67" s="267"/>
      <c r="U67" s="267"/>
      <c r="V67" s="273"/>
      <c r="W67" s="294">
        <v>1.83</v>
      </c>
      <c r="X67" s="229"/>
      <c r="Y67" s="267"/>
      <c r="Z67" s="267" t="s">
        <v>233</v>
      </c>
      <c r="AA67" s="273"/>
      <c r="AB67" s="278">
        <v>0.2</v>
      </c>
      <c r="AC67" s="229" t="s">
        <v>25</v>
      </c>
      <c r="AD67" s="267"/>
      <c r="AE67" s="267"/>
      <c r="AF67" s="273"/>
      <c r="AG67" s="312"/>
      <c r="AH67" s="298"/>
      <c r="AI67" s="310"/>
      <c r="AJ67" s="310"/>
      <c r="AK67" s="311"/>
      <c r="AL67" s="278">
        <v>0.2</v>
      </c>
      <c r="AM67" s="229" t="s">
        <v>25</v>
      </c>
      <c r="AN67" s="267"/>
      <c r="AO67" s="267"/>
      <c r="AP67" s="273"/>
      <c r="AR67" s="363" t="s">
        <v>88</v>
      </c>
    </row>
    <row r="68" spans="1:44"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12"/>
      <c r="AH68" s="298"/>
      <c r="AI68" s="310"/>
      <c r="AJ68" s="310"/>
      <c r="AK68" s="311"/>
      <c r="AL68" s="371">
        <v>0.5</v>
      </c>
      <c r="AM68" s="229" t="s">
        <v>25</v>
      </c>
      <c r="AN68" s="267"/>
      <c r="AO68" s="267"/>
      <c r="AP68" s="273"/>
      <c r="AR68" s="364" t="s">
        <v>89</v>
      </c>
    </row>
    <row r="69" spans="1:44"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370">
        <v>1</v>
      </c>
      <c r="AM69" s="229" t="s">
        <v>25</v>
      </c>
      <c r="AN69" s="267"/>
      <c r="AO69" s="267"/>
      <c r="AP69" s="273"/>
      <c r="AR69" s="363" t="s">
        <v>90</v>
      </c>
    </row>
    <row r="70" spans="1:44"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297"/>
      <c r="AH70" s="298"/>
      <c r="AI70" s="310"/>
      <c r="AJ70" s="310"/>
      <c r="AK70" s="311"/>
      <c r="AL70" s="370">
        <v>1</v>
      </c>
      <c r="AM70" s="229" t="s">
        <v>25</v>
      </c>
      <c r="AN70" s="267"/>
      <c r="AO70" s="267"/>
      <c r="AP70" s="273"/>
      <c r="AR70" s="363" t="s">
        <v>91</v>
      </c>
    </row>
    <row r="71" spans="1:44"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370">
        <v>1</v>
      </c>
      <c r="AM71" s="229" t="s">
        <v>25</v>
      </c>
      <c r="AN71" s="267"/>
      <c r="AO71" s="267"/>
      <c r="AP71" s="273"/>
      <c r="AR71" s="363" t="s">
        <v>92</v>
      </c>
    </row>
    <row r="72" spans="1:44" s="214" customFormat="1" x14ac:dyDescent="0.25">
      <c r="A72" s="228" t="s">
        <v>93</v>
      </c>
      <c r="B72" s="222" t="s">
        <v>24</v>
      </c>
      <c r="C72" s="229"/>
      <c r="D72" s="229"/>
      <c r="E72" s="322">
        <v>1</v>
      </c>
      <c r="F72" s="239">
        <v>70</v>
      </c>
      <c r="G72" s="231" t="s">
        <v>22</v>
      </c>
      <c r="H72" s="371">
        <v>0.2</v>
      </c>
      <c r="I72" s="229" t="s">
        <v>25</v>
      </c>
      <c r="J72" s="267"/>
      <c r="K72" s="267"/>
      <c r="L72" s="273"/>
      <c r="M72" s="371">
        <v>0.2</v>
      </c>
      <c r="N72" s="229" t="s">
        <v>25</v>
      </c>
      <c r="O72" s="267"/>
      <c r="P72" s="267"/>
      <c r="Q72" s="273"/>
      <c r="R72" s="279">
        <v>0.2</v>
      </c>
      <c r="S72" s="229" t="s">
        <v>25</v>
      </c>
      <c r="T72" s="267"/>
      <c r="U72" s="267"/>
      <c r="V72" s="273"/>
      <c r="W72" s="371">
        <v>0.2</v>
      </c>
      <c r="X72" s="229" t="s">
        <v>25</v>
      </c>
      <c r="Y72" s="267"/>
      <c r="Z72" s="267"/>
      <c r="AA72" s="273"/>
      <c r="AB72" s="371">
        <v>0.2</v>
      </c>
      <c r="AC72" s="229" t="s">
        <v>25</v>
      </c>
      <c r="AD72" s="267"/>
      <c r="AE72" s="267"/>
      <c r="AF72" s="273"/>
      <c r="AG72" s="312"/>
      <c r="AH72" s="298"/>
      <c r="AI72" s="310"/>
      <c r="AJ72" s="310"/>
      <c r="AK72" s="311"/>
      <c r="AL72" s="371">
        <v>0.2</v>
      </c>
      <c r="AM72" s="229" t="s">
        <v>25</v>
      </c>
      <c r="AN72" s="267"/>
      <c r="AO72" s="267"/>
      <c r="AP72" s="273"/>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279">
        <v>0.2</v>
      </c>
      <c r="AM73" s="229" t="s">
        <v>25</v>
      </c>
      <c r="AN73" s="267"/>
      <c r="AO73" s="267"/>
      <c r="AP73" s="273"/>
      <c r="AR73" s="364" t="s">
        <v>94</v>
      </c>
    </row>
    <row r="74" spans="1:44" s="214" customFormat="1"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00"/>
      <c r="AH74" s="298"/>
      <c r="AI74" s="310"/>
      <c r="AJ74" s="310"/>
      <c r="AK74" s="311"/>
      <c r="AL74" s="369">
        <v>0.01</v>
      </c>
      <c r="AM74" s="229" t="s">
        <v>25</v>
      </c>
      <c r="AN74" s="267"/>
      <c r="AO74" s="267"/>
      <c r="AP74" s="273"/>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280">
        <v>1</v>
      </c>
      <c r="AM75" s="229" t="s">
        <v>25</v>
      </c>
      <c r="AN75" s="267"/>
      <c r="AO75" s="267"/>
      <c r="AP75" s="273"/>
      <c r="AR75" s="363" t="s">
        <v>96</v>
      </c>
    </row>
    <row r="76" spans="1:44"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370">
        <v>1</v>
      </c>
      <c r="AM76" s="229" t="s">
        <v>25</v>
      </c>
      <c r="AN76" s="267"/>
      <c r="AO76" s="267"/>
      <c r="AP76" s="273"/>
      <c r="AR76" s="364" t="s">
        <v>97</v>
      </c>
    </row>
    <row r="77" spans="1:44"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370">
        <v>1</v>
      </c>
      <c r="AM77" s="229" t="s">
        <v>25</v>
      </c>
      <c r="AN77" s="267"/>
      <c r="AO77" s="267"/>
      <c r="AP77" s="273"/>
      <c r="AR77" s="364" t="s">
        <v>98</v>
      </c>
    </row>
    <row r="78" spans="1:44" s="214" customFormat="1" x14ac:dyDescent="0.25">
      <c r="A78" s="228" t="s">
        <v>195</v>
      </c>
      <c r="B78" s="222" t="s">
        <v>24</v>
      </c>
      <c r="C78" s="229"/>
      <c r="D78" s="229"/>
      <c r="E78" s="322">
        <v>2</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297"/>
      <c r="AH78" s="298"/>
      <c r="AI78" s="310"/>
      <c r="AJ78" s="310"/>
      <c r="AK78" s="311"/>
      <c r="AL78" s="370">
        <v>2</v>
      </c>
      <c r="AM78" s="229" t="s">
        <v>25</v>
      </c>
      <c r="AN78" s="267"/>
      <c r="AO78" s="267"/>
      <c r="AP78" s="273"/>
      <c r="AR78" s="363" t="s">
        <v>99</v>
      </c>
    </row>
    <row r="79" spans="1:44"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297"/>
      <c r="AH79" s="298"/>
      <c r="AI79" s="310"/>
      <c r="AJ79" s="310"/>
      <c r="AK79" s="311"/>
      <c r="AL79" s="370">
        <v>1</v>
      </c>
      <c r="AM79" s="229" t="s">
        <v>25</v>
      </c>
      <c r="AN79" s="267"/>
      <c r="AO79" s="267"/>
      <c r="AP79" s="273"/>
      <c r="AR79" s="364" t="s">
        <v>100</v>
      </c>
    </row>
    <row r="80" spans="1:44"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297"/>
      <c r="AH80" s="298"/>
      <c r="AI80" s="310"/>
      <c r="AJ80" s="310"/>
      <c r="AK80" s="311"/>
      <c r="AL80" s="370">
        <v>1</v>
      </c>
      <c r="AM80" s="229" t="s">
        <v>25</v>
      </c>
      <c r="AN80" s="267"/>
      <c r="AO80" s="267"/>
      <c r="AP80" s="273"/>
      <c r="AR80" s="363" t="s">
        <v>101</v>
      </c>
    </row>
    <row r="81" spans="1:44" s="214" customFormat="1"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12"/>
      <c r="AH81" s="298"/>
      <c r="AI81" s="310"/>
      <c r="AJ81" s="310"/>
      <c r="AK81" s="311"/>
      <c r="AL81" s="371">
        <v>0.8</v>
      </c>
      <c r="AM81" s="229" t="s">
        <v>25</v>
      </c>
      <c r="AN81" s="267"/>
      <c r="AO81" s="267"/>
      <c r="AP81" s="273"/>
      <c r="AR81" s="363" t="s">
        <v>102</v>
      </c>
    </row>
    <row r="82" spans="1:44"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99">
        <v>1.2</v>
      </c>
      <c r="AC82" s="229"/>
      <c r="AD82" s="267"/>
      <c r="AE82" s="267"/>
      <c r="AF82" s="273"/>
      <c r="AG82" s="297"/>
      <c r="AH82" s="298"/>
      <c r="AI82" s="310"/>
      <c r="AJ82" s="310"/>
      <c r="AK82" s="311"/>
      <c r="AL82" s="370">
        <v>1</v>
      </c>
      <c r="AM82" s="229" t="s">
        <v>25</v>
      </c>
      <c r="AN82" s="267"/>
      <c r="AO82" s="267"/>
      <c r="AP82" s="273"/>
      <c r="AR82" s="363" t="s">
        <v>103</v>
      </c>
    </row>
    <row r="83" spans="1:44"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370">
        <v>1</v>
      </c>
      <c r="AM83" s="229" t="s">
        <v>25</v>
      </c>
      <c r="AN83" s="267"/>
      <c r="AO83" s="267"/>
      <c r="AP83" s="273"/>
      <c r="AR83" s="364" t="s">
        <v>104</v>
      </c>
    </row>
    <row r="84" spans="1:44"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12"/>
      <c r="AH84" s="298"/>
      <c r="AI84" s="310"/>
      <c r="AJ84" s="310"/>
      <c r="AK84" s="311"/>
      <c r="AL84" s="371">
        <v>0.2</v>
      </c>
      <c r="AM84" s="229" t="s">
        <v>25</v>
      </c>
      <c r="AN84" s="267"/>
      <c r="AO84" s="267"/>
      <c r="AP84" s="273"/>
      <c r="AR84" s="364" t="s">
        <v>105</v>
      </c>
    </row>
    <row r="85" spans="1:44"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297"/>
      <c r="AH85" s="298"/>
      <c r="AI85" s="310"/>
      <c r="AJ85" s="310"/>
      <c r="AK85" s="311"/>
      <c r="AL85" s="370">
        <v>5</v>
      </c>
      <c r="AM85" s="229" t="s">
        <v>25</v>
      </c>
      <c r="AN85" s="267"/>
      <c r="AO85" s="267"/>
      <c r="AP85" s="273"/>
      <c r="AR85" s="364" t="s">
        <v>106</v>
      </c>
    </row>
    <row r="86" spans="1:44" s="214" customFormat="1" x14ac:dyDescent="0.25">
      <c r="A86" s="228" t="s">
        <v>107</v>
      </c>
      <c r="B86" s="222" t="s">
        <v>24</v>
      </c>
      <c r="C86" s="229"/>
      <c r="D86" s="229"/>
      <c r="E86" s="322">
        <v>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297"/>
      <c r="AH86" s="298"/>
      <c r="AI86" s="310"/>
      <c r="AJ86" s="310"/>
      <c r="AK86" s="311"/>
      <c r="AL86" s="370">
        <v>1</v>
      </c>
      <c r="AM86" s="229" t="s">
        <v>25</v>
      </c>
      <c r="AN86" s="267"/>
      <c r="AO86" s="267"/>
      <c r="AP86" s="273"/>
      <c r="AR86" s="364" t="s">
        <v>107</v>
      </c>
    </row>
    <row r="87" spans="1:44"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370">
        <v>1</v>
      </c>
      <c r="AM87" s="229" t="s">
        <v>25</v>
      </c>
      <c r="AN87" s="267"/>
      <c r="AO87" s="267"/>
      <c r="AP87" s="273"/>
      <c r="AR87" s="363" t="s">
        <v>108</v>
      </c>
    </row>
    <row r="88" spans="1:44"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370">
        <v>5</v>
      </c>
      <c r="AM88" s="229" t="s">
        <v>25</v>
      </c>
      <c r="AN88" s="267"/>
      <c r="AO88" s="267"/>
      <c r="AP88" s="273"/>
      <c r="AR88" s="363" t="s">
        <v>109</v>
      </c>
    </row>
    <row r="89" spans="1:44" s="214" customFormat="1" ht="15.75" thickBot="1" x14ac:dyDescent="0.3">
      <c r="A89" s="376" t="s">
        <v>110</v>
      </c>
      <c r="B89" s="275" t="s">
        <v>24</v>
      </c>
      <c r="C89" s="263"/>
      <c r="D89" s="263"/>
      <c r="E89" s="323">
        <v>0.2</v>
      </c>
      <c r="F89" s="281">
        <v>2</v>
      </c>
      <c r="G89" s="282">
        <v>0.02</v>
      </c>
      <c r="H89" s="377">
        <v>0.01</v>
      </c>
      <c r="I89" s="263" t="s">
        <v>25</v>
      </c>
      <c r="J89" s="275"/>
      <c r="K89" s="275"/>
      <c r="L89" s="276"/>
      <c r="M89" s="377">
        <v>0.03</v>
      </c>
      <c r="N89" s="263"/>
      <c r="O89" s="275"/>
      <c r="P89" s="275"/>
      <c r="Q89" s="276"/>
      <c r="R89" s="377">
        <v>0.18</v>
      </c>
      <c r="S89" s="263"/>
      <c r="T89" s="275"/>
      <c r="U89" s="275"/>
      <c r="V89" s="276"/>
      <c r="W89" s="377">
        <v>0.35</v>
      </c>
      <c r="X89" s="263"/>
      <c r="Y89" s="275"/>
      <c r="Z89" s="275"/>
      <c r="AA89" s="276"/>
      <c r="AB89" s="377">
        <v>0.01</v>
      </c>
      <c r="AC89" s="263" t="s">
        <v>25</v>
      </c>
      <c r="AD89" s="275"/>
      <c r="AE89" s="275"/>
      <c r="AF89" s="276"/>
      <c r="AG89" s="315"/>
      <c r="AH89" s="303"/>
      <c r="AI89" s="316"/>
      <c r="AJ89" s="316"/>
      <c r="AK89" s="317"/>
      <c r="AL89" s="377">
        <v>0.01</v>
      </c>
      <c r="AM89" s="263" t="s">
        <v>25</v>
      </c>
      <c r="AN89" s="275"/>
      <c r="AO89" s="275"/>
      <c r="AP89" s="276"/>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5">
    <mergeCell ref="A1:AP1"/>
    <mergeCell ref="A2:AP2"/>
    <mergeCell ref="B4:B6"/>
    <mergeCell ref="C4:C6"/>
    <mergeCell ref="D4:D6"/>
    <mergeCell ref="E4:E6"/>
    <mergeCell ref="F4:F6"/>
    <mergeCell ref="G4:G6"/>
    <mergeCell ref="H4:AF4"/>
    <mergeCell ref="AG4:AP4"/>
    <mergeCell ref="AG43:AK43"/>
    <mergeCell ref="A47:AP47"/>
    <mergeCell ref="AG48:AK48"/>
    <mergeCell ref="AL5:AP5"/>
    <mergeCell ref="A7:AP7"/>
    <mergeCell ref="AG8:AK8"/>
    <mergeCell ref="A24:AP24"/>
    <mergeCell ref="AG25:AK25"/>
    <mergeCell ref="A42:AP42"/>
    <mergeCell ref="H5:L5"/>
    <mergeCell ref="M5:Q5"/>
    <mergeCell ref="R5:V5"/>
    <mergeCell ref="W5:AA5"/>
    <mergeCell ref="AB5:AF5"/>
    <mergeCell ref="AG5:AK5"/>
  </mergeCells>
  <conditionalFormatting sqref="AL10">
    <cfRule type="cellIs" dxfId="11187" priority="424" operator="greaterThan">
      <formula>$E$10</formula>
    </cfRule>
  </conditionalFormatting>
  <conditionalFormatting sqref="AL11">
    <cfRule type="cellIs" dxfId="11186" priority="423" operator="greaterThan">
      <formula>$E$11</formula>
    </cfRule>
  </conditionalFormatting>
  <conditionalFormatting sqref="AL12">
    <cfRule type="cellIs" dxfId="11185" priority="422" operator="greaterThan">
      <formula>$E$12</formula>
    </cfRule>
  </conditionalFormatting>
  <conditionalFormatting sqref="AL13">
    <cfRule type="cellIs" dxfId="11184" priority="420" operator="greaterThan">
      <formula>$E13</formula>
    </cfRule>
    <cfRule type="cellIs" dxfId="11183" priority="421" operator="greaterThan">
      <formula>$G13</formula>
    </cfRule>
  </conditionalFormatting>
  <conditionalFormatting sqref="AL18">
    <cfRule type="cellIs" dxfId="11182" priority="416" operator="lessThan">
      <formula>$AS$18</formula>
    </cfRule>
    <cfRule type="cellIs" dxfId="11181" priority="417" operator="greaterThan">
      <formula>$AT$18</formula>
    </cfRule>
    <cfRule type="cellIs" dxfId="11180" priority="418" operator="lessThan">
      <formula>$AQ$18</formula>
    </cfRule>
    <cfRule type="cellIs" dxfId="11179" priority="419" operator="greaterThan">
      <formula>$AR$18</formula>
    </cfRule>
  </conditionalFormatting>
  <conditionalFormatting sqref="AG10">
    <cfRule type="cellIs" dxfId="11178" priority="415" operator="greaterThan">
      <formula>$E$10</formula>
    </cfRule>
  </conditionalFormatting>
  <conditionalFormatting sqref="AG11">
    <cfRule type="cellIs" dxfId="11177" priority="414" operator="greaterThan">
      <formula>$E$11</formula>
    </cfRule>
  </conditionalFormatting>
  <conditionalFormatting sqref="AG12">
    <cfRule type="cellIs" dxfId="11176" priority="413" operator="greaterThan">
      <formula>$E$12</formula>
    </cfRule>
  </conditionalFormatting>
  <conditionalFormatting sqref="AG13">
    <cfRule type="cellIs" dxfId="11175" priority="411" operator="greaterThan">
      <formula>$E$13</formula>
    </cfRule>
    <cfRule type="cellIs" dxfId="11174" priority="412" operator="greaterThan">
      <formula>$G$13</formula>
    </cfRule>
  </conditionalFormatting>
  <conditionalFormatting sqref="AG14">
    <cfRule type="cellIs" dxfId="11173" priority="409" operator="greaterThan">
      <formula>$E$14</formula>
    </cfRule>
    <cfRule type="cellIs" dxfId="11172" priority="410" operator="greaterThan">
      <formula>$G$14</formula>
    </cfRule>
  </conditionalFormatting>
  <conditionalFormatting sqref="AG15">
    <cfRule type="cellIs" dxfId="11171" priority="408" operator="greaterThan">
      <formula>$E$15</formula>
    </cfRule>
  </conditionalFormatting>
  <conditionalFormatting sqref="AG16">
    <cfRule type="cellIs" dxfId="11170" priority="407" operator="greaterThan">
      <formula>$E$16</formula>
    </cfRule>
  </conditionalFormatting>
  <conditionalFormatting sqref="AG16">
    <cfRule type="cellIs" dxfId="11169" priority="406" operator="greaterThan">
      <formula>$G$16</formula>
    </cfRule>
  </conditionalFormatting>
  <conditionalFormatting sqref="AG17">
    <cfRule type="cellIs" dxfId="11168" priority="404" operator="greaterThan">
      <formula>$E$17</formula>
    </cfRule>
  </conditionalFormatting>
  <conditionalFormatting sqref="AG17">
    <cfRule type="cellIs" dxfId="11167" priority="405" operator="greaterThan">
      <formula>$G$17</formula>
    </cfRule>
  </conditionalFormatting>
  <conditionalFormatting sqref="AG19">
    <cfRule type="cellIs" dxfId="11166" priority="403" operator="greaterThan">
      <formula>$E$19</formula>
    </cfRule>
  </conditionalFormatting>
  <conditionalFormatting sqref="AG20">
    <cfRule type="cellIs" dxfId="11165" priority="401" operator="greaterThan">
      <formula>$E$20</formula>
    </cfRule>
    <cfRule type="cellIs" dxfId="11164" priority="402" operator="greaterThan">
      <formula>$G$20</formula>
    </cfRule>
  </conditionalFormatting>
  <conditionalFormatting sqref="AG21">
    <cfRule type="cellIs" dxfId="11163" priority="399" operator="greaterThan">
      <formula>$E$21</formula>
    </cfRule>
    <cfRule type="cellIs" dxfId="11162" priority="400" operator="greaterThan">
      <formula>$G$21</formula>
    </cfRule>
  </conditionalFormatting>
  <conditionalFormatting sqref="AG22">
    <cfRule type="cellIs" dxfId="11161" priority="397" operator="greaterThan">
      <formula>$E$22</formula>
    </cfRule>
    <cfRule type="cellIs" dxfId="11160" priority="398" operator="greaterThan">
      <formula>$G$22</formula>
    </cfRule>
  </conditionalFormatting>
  <conditionalFormatting sqref="AG23">
    <cfRule type="cellIs" dxfId="11159" priority="396" operator="greaterThan">
      <formula>$E$23</formula>
    </cfRule>
  </conditionalFormatting>
  <conditionalFormatting sqref="AG9">
    <cfRule type="cellIs" dxfId="11158" priority="395" operator="greaterThan">
      <formula>$E$9</formula>
    </cfRule>
  </conditionalFormatting>
  <conditionalFormatting sqref="AG18">
    <cfRule type="cellIs" dxfId="11157" priority="391" operator="lessThan">
      <formula>$AS$18</formula>
    </cfRule>
    <cfRule type="cellIs" dxfId="11156" priority="392" operator="greaterThan">
      <formula>$AT$18</formula>
    </cfRule>
    <cfRule type="cellIs" dxfId="11155" priority="393" operator="lessThan">
      <formula>$AQ$18</formula>
    </cfRule>
    <cfRule type="cellIs" dxfId="11154" priority="394" operator="greaterThan">
      <formula>$AR$18</formula>
    </cfRule>
  </conditionalFormatting>
  <conditionalFormatting sqref="AG26">
    <cfRule type="cellIs" dxfId="11153" priority="389" operator="greaterThan">
      <formula>$E$26</formula>
    </cfRule>
    <cfRule type="cellIs" dxfId="11152" priority="390" operator="greaterThan">
      <formula>$G$26</formula>
    </cfRule>
  </conditionalFormatting>
  <conditionalFormatting sqref="AG27">
    <cfRule type="cellIs" dxfId="11151" priority="387" operator="greaterThan">
      <formula>$E$27</formula>
    </cfRule>
    <cfRule type="cellIs" dxfId="11150" priority="388" operator="greaterThan">
      <formula>$G$27</formula>
    </cfRule>
  </conditionalFormatting>
  <conditionalFormatting sqref="AG28">
    <cfRule type="cellIs" dxfId="11149" priority="385" operator="greaterThan">
      <formula>$E$28</formula>
    </cfRule>
    <cfRule type="cellIs" dxfId="11148" priority="386" operator="greaterThan">
      <formula>$G$28</formula>
    </cfRule>
  </conditionalFormatting>
  <conditionalFormatting sqref="AG31">
    <cfRule type="cellIs" dxfId="11147" priority="384" operator="greaterThan">
      <formula>$E$31</formula>
    </cfRule>
  </conditionalFormatting>
  <conditionalFormatting sqref="AG32">
    <cfRule type="cellIs" dxfId="11146" priority="382" operator="greaterThan">
      <formula>$E$32</formula>
    </cfRule>
    <cfRule type="cellIs" dxfId="11145" priority="383" operator="greaterThan">
      <formula>$G$32</formula>
    </cfRule>
  </conditionalFormatting>
  <conditionalFormatting sqref="AG33">
    <cfRule type="cellIs" dxfId="11144" priority="380" operator="greaterThan">
      <formula>$E$33</formula>
    </cfRule>
    <cfRule type="cellIs" dxfId="11143" priority="381" operator="greaterThan">
      <formula>$G$33</formula>
    </cfRule>
  </conditionalFormatting>
  <conditionalFormatting sqref="AG34">
    <cfRule type="cellIs" dxfId="11142" priority="377" operator="greaterThan">
      <formula>$E$34</formula>
    </cfRule>
    <cfRule type="cellIs" dxfId="11141" priority="378" operator="greaterThan">
      <formula>$G$34</formula>
    </cfRule>
    <cfRule type="cellIs" dxfId="11140" priority="379" operator="greaterThan">
      <formula>$F$34</formula>
    </cfRule>
  </conditionalFormatting>
  <conditionalFormatting sqref="AG35">
    <cfRule type="cellIs" dxfId="11139" priority="375" operator="greaterThan">
      <formula>$E$35</formula>
    </cfRule>
    <cfRule type="cellIs" dxfId="11138" priority="376" operator="greaterThan">
      <formula>$G$35</formula>
    </cfRule>
  </conditionalFormatting>
  <conditionalFormatting sqref="AG36">
    <cfRule type="cellIs" dxfId="11137" priority="373" operator="greaterThan">
      <formula>$E$36</formula>
    </cfRule>
    <cfRule type="cellIs" dxfId="11136" priority="374" operator="greaterThan">
      <formula>$G$36</formula>
    </cfRule>
  </conditionalFormatting>
  <conditionalFormatting sqref="AG37">
    <cfRule type="cellIs" dxfId="11135" priority="372" operator="greaterThan">
      <formula>$E$37</formula>
    </cfRule>
  </conditionalFormatting>
  <conditionalFormatting sqref="AG38">
    <cfRule type="cellIs" dxfId="11134" priority="370" operator="greaterThan">
      <formula>$E$38</formula>
    </cfRule>
    <cfRule type="cellIs" dxfId="11133" priority="371" operator="greaterThan">
      <formula>$G$38</formula>
    </cfRule>
  </conditionalFormatting>
  <conditionalFormatting sqref="AG39">
    <cfRule type="cellIs" dxfId="11132" priority="368" operator="greaterThan">
      <formula>$E$39</formula>
    </cfRule>
    <cfRule type="cellIs" dxfId="11131" priority="369" operator="greaterThan">
      <formula>$G$39</formula>
    </cfRule>
  </conditionalFormatting>
  <conditionalFormatting sqref="AG40">
    <cfRule type="cellIs" dxfId="11130" priority="366" operator="greaterThan">
      <formula>$E$40</formula>
    </cfRule>
    <cfRule type="cellIs" dxfId="11129" priority="367" operator="greaterThan">
      <formula>$G$40</formula>
    </cfRule>
  </conditionalFormatting>
  <conditionalFormatting sqref="AG41">
    <cfRule type="cellIs" dxfId="11128" priority="364" operator="greaterThan">
      <formula>$E$41</formula>
    </cfRule>
    <cfRule type="cellIs" dxfId="11127" priority="365" operator="greaterThan">
      <formula>$G$41</formula>
    </cfRule>
  </conditionalFormatting>
  <conditionalFormatting sqref="AG37">
    <cfRule type="cellIs" dxfId="11126" priority="363" operator="greaterThan">
      <formula>$G$37</formula>
    </cfRule>
  </conditionalFormatting>
  <conditionalFormatting sqref="AG72">
    <cfRule type="cellIs" dxfId="11125" priority="362" operator="greaterThan">
      <formula>$F$72</formula>
    </cfRule>
  </conditionalFormatting>
  <conditionalFormatting sqref="AG55">
    <cfRule type="cellIs" dxfId="11124" priority="361" operator="greaterThan">
      <formula>$G$55</formula>
    </cfRule>
  </conditionalFormatting>
  <conditionalFormatting sqref="AG60">
    <cfRule type="cellIs" dxfId="11123" priority="360" operator="greaterThan">
      <formula>$G$60</formula>
    </cfRule>
  </conditionalFormatting>
  <conditionalFormatting sqref="AG63">
    <cfRule type="cellIs" dxfId="11122" priority="359" operator="greaterThan">
      <formula>$G$63</formula>
    </cfRule>
  </conditionalFormatting>
  <conditionalFormatting sqref="AG66">
    <cfRule type="cellIs" dxfId="11121" priority="357" operator="greaterThan">
      <formula>$G$66</formula>
    </cfRule>
    <cfRule type="cellIs" dxfId="11120" priority="358" operator="greaterThan">
      <formula>$F$66</formula>
    </cfRule>
  </conditionalFormatting>
  <conditionalFormatting sqref="AG53">
    <cfRule type="cellIs" dxfId="11119" priority="356" operator="greaterThan">
      <formula>$F$53</formula>
    </cfRule>
  </conditionalFormatting>
  <conditionalFormatting sqref="AG52">
    <cfRule type="cellIs" dxfId="11118" priority="354" operator="greaterThan">
      <formula>$F$52</formula>
    </cfRule>
  </conditionalFormatting>
  <conditionalFormatting sqref="AG61">
    <cfRule type="cellIs" dxfId="11117" priority="351" operator="greaterThan">
      <formula>$F$61</formula>
    </cfRule>
  </conditionalFormatting>
  <conditionalFormatting sqref="AG62">
    <cfRule type="cellIs" dxfId="11116" priority="349" operator="greaterThan">
      <formula>$G$62</formula>
    </cfRule>
  </conditionalFormatting>
  <conditionalFormatting sqref="AG54">
    <cfRule type="cellIs" dxfId="11115" priority="352" operator="greaterThan">
      <formula>$G$54</formula>
    </cfRule>
    <cfRule type="cellIs" dxfId="11114" priority="353" operator="greaterThan">
      <formula>$F$54</formula>
    </cfRule>
  </conditionalFormatting>
  <conditionalFormatting sqref="AG61">
    <cfRule type="cellIs" dxfId="11113" priority="350" operator="greaterThan">
      <formula>$G$61</formula>
    </cfRule>
  </conditionalFormatting>
  <conditionalFormatting sqref="AG67">
    <cfRule type="cellIs" dxfId="11112" priority="348" operator="greaterThan">
      <formula>$F$67</formula>
    </cfRule>
  </conditionalFormatting>
  <conditionalFormatting sqref="AG68">
    <cfRule type="cellIs" dxfId="11111" priority="347" operator="greaterThan">
      <formula>$G$68</formula>
    </cfRule>
  </conditionalFormatting>
  <conditionalFormatting sqref="AG70">
    <cfRule type="cellIs" dxfId="11110" priority="346" operator="greaterThan">
      <formula>$G$70</formula>
    </cfRule>
  </conditionalFormatting>
  <conditionalFormatting sqref="AG73">
    <cfRule type="cellIs" dxfId="11109" priority="345" operator="greaterThan">
      <formula>$G$73</formula>
    </cfRule>
  </conditionalFormatting>
  <conditionalFormatting sqref="AG75">
    <cfRule type="cellIs" dxfId="11108" priority="344" operator="greaterThan">
      <formula>$F$75</formula>
    </cfRule>
  </conditionalFormatting>
  <conditionalFormatting sqref="AG76">
    <cfRule type="cellIs" dxfId="11107" priority="343" operator="greaterThan">
      <formula>$F$76</formula>
    </cfRule>
  </conditionalFormatting>
  <conditionalFormatting sqref="AG78">
    <cfRule type="cellIs" dxfId="11106" priority="342" operator="greaterThan">
      <formula>$G$78</formula>
    </cfRule>
  </conditionalFormatting>
  <conditionalFormatting sqref="AG80">
    <cfRule type="cellIs" dxfId="11105" priority="341" operator="greaterThan">
      <formula>$F$80</formula>
    </cfRule>
  </conditionalFormatting>
  <conditionalFormatting sqref="AG82">
    <cfRule type="cellIs" dxfId="11104" priority="340" operator="greaterThan">
      <formula>$F$82</formula>
    </cfRule>
  </conditionalFormatting>
  <conditionalFormatting sqref="AG81">
    <cfRule type="cellIs" dxfId="11103" priority="338" operator="greaterThan">
      <formula>$G$81</formula>
    </cfRule>
    <cfRule type="cellIs" dxfId="11102" priority="339" operator="greaterThan">
      <formula>$F$81</formula>
    </cfRule>
  </conditionalFormatting>
  <conditionalFormatting sqref="AG84">
    <cfRule type="cellIs" dxfId="11101" priority="337" operator="greaterThan">
      <formula>$G$84</formula>
    </cfRule>
  </conditionalFormatting>
  <conditionalFormatting sqref="AG86">
    <cfRule type="cellIs" dxfId="11100" priority="335" operator="greaterThan">
      <formula>$G$86</formula>
    </cfRule>
    <cfRule type="cellIs" dxfId="11099" priority="336" operator="greaterThan">
      <formula>$F$86</formula>
    </cfRule>
  </conditionalFormatting>
  <conditionalFormatting sqref="AG89">
    <cfRule type="cellIs" dxfId="11098" priority="333" operator="greaterThan">
      <formula>$G$89</formula>
    </cfRule>
    <cfRule type="cellIs" dxfId="11097" priority="334" operator="greaterThan">
      <formula>$F$89</formula>
    </cfRule>
  </conditionalFormatting>
  <conditionalFormatting sqref="AG53">
    <cfRule type="cellIs" dxfId="11096" priority="355" operator="greaterThan">
      <formula>$G$53</formula>
    </cfRule>
  </conditionalFormatting>
  <conditionalFormatting sqref="R48">
    <cfRule type="cellIs" dxfId="11095" priority="306" operator="greaterThan">
      <formula>$F$48</formula>
    </cfRule>
  </conditionalFormatting>
  <conditionalFormatting sqref="R55">
    <cfRule type="cellIs" dxfId="11094" priority="332" operator="greaterThan">
      <formula>$G$55</formula>
    </cfRule>
  </conditionalFormatting>
  <conditionalFormatting sqref="R60">
    <cfRule type="cellIs" dxfId="11093" priority="331" operator="greaterThan">
      <formula>$G$60</formula>
    </cfRule>
  </conditionalFormatting>
  <conditionalFormatting sqref="R63">
    <cfRule type="cellIs" dxfId="11092" priority="330" operator="greaterThan">
      <formula>$G$63</formula>
    </cfRule>
  </conditionalFormatting>
  <conditionalFormatting sqref="R66">
    <cfRule type="cellIs" dxfId="11091" priority="328" operator="greaterThan">
      <formula>$G$66</formula>
    </cfRule>
    <cfRule type="cellIs" dxfId="11090" priority="329" operator="greaterThan">
      <formula>$F$66</formula>
    </cfRule>
  </conditionalFormatting>
  <conditionalFormatting sqref="R53">
    <cfRule type="cellIs" dxfId="11089" priority="327" operator="greaterThan">
      <formula>$F$53</formula>
    </cfRule>
  </conditionalFormatting>
  <conditionalFormatting sqref="R52">
    <cfRule type="cellIs" dxfId="11088" priority="325" operator="greaterThan">
      <formula>$F$52</formula>
    </cfRule>
  </conditionalFormatting>
  <conditionalFormatting sqref="R61">
    <cfRule type="cellIs" dxfId="11087" priority="322" operator="greaterThan">
      <formula>$F$61</formula>
    </cfRule>
  </conditionalFormatting>
  <conditionalFormatting sqref="R62">
    <cfRule type="cellIs" dxfId="11086" priority="320" operator="greaterThan">
      <formula>$G$62</formula>
    </cfRule>
  </conditionalFormatting>
  <conditionalFormatting sqref="R54">
    <cfRule type="cellIs" dxfId="11085" priority="323" operator="greaterThan">
      <formula>$G$54</formula>
    </cfRule>
    <cfRule type="cellIs" dxfId="11084" priority="324" operator="greaterThan">
      <formula>$F$54</formula>
    </cfRule>
  </conditionalFormatting>
  <conditionalFormatting sqref="R61">
    <cfRule type="cellIs" dxfId="11083" priority="321" operator="greaterThan">
      <formula>$G$61</formula>
    </cfRule>
  </conditionalFormatting>
  <conditionalFormatting sqref="R68">
    <cfRule type="cellIs" dxfId="11082" priority="319" operator="greaterThan">
      <formula>$G$68</formula>
    </cfRule>
  </conditionalFormatting>
  <conditionalFormatting sqref="R70">
    <cfRule type="cellIs" dxfId="11081" priority="318" operator="greaterThan">
      <formula>$G$70</formula>
    </cfRule>
  </conditionalFormatting>
  <conditionalFormatting sqref="R73">
    <cfRule type="cellIs" dxfId="11080" priority="317" operator="greaterThan">
      <formula>$G$73</formula>
    </cfRule>
  </conditionalFormatting>
  <conditionalFormatting sqref="R75">
    <cfRule type="cellIs" dxfId="11079" priority="316" operator="greaterThan">
      <formula>$F$75</formula>
    </cfRule>
  </conditionalFormatting>
  <conditionalFormatting sqref="R76">
    <cfRule type="cellIs" dxfId="11078" priority="315" operator="greaterThan">
      <formula>$F$76</formula>
    </cfRule>
  </conditionalFormatting>
  <conditionalFormatting sqref="R78">
    <cfRule type="cellIs" dxfId="11077" priority="314" operator="greaterThan">
      <formula>$G$78</formula>
    </cfRule>
  </conditionalFormatting>
  <conditionalFormatting sqref="R80">
    <cfRule type="cellIs" dxfId="11076" priority="313" operator="greaterThan">
      <formula>$F$80</formula>
    </cfRule>
  </conditionalFormatting>
  <conditionalFormatting sqref="R82">
    <cfRule type="cellIs" dxfId="11075" priority="312" operator="greaterThan">
      <formula>$F$82</formula>
    </cfRule>
  </conditionalFormatting>
  <conditionalFormatting sqref="R81">
    <cfRule type="cellIs" dxfId="11074" priority="310" operator="greaterThan">
      <formula>$G$81</formula>
    </cfRule>
    <cfRule type="cellIs" dxfId="11073" priority="311" operator="greaterThan">
      <formula>$F$81</formula>
    </cfRule>
  </conditionalFormatting>
  <conditionalFormatting sqref="R84">
    <cfRule type="cellIs" dxfId="11072" priority="309" operator="greaterThan">
      <formula>$G$84</formula>
    </cfRule>
  </conditionalFormatting>
  <conditionalFormatting sqref="R86">
    <cfRule type="cellIs" dxfId="11071" priority="307" operator="greaterThan">
      <formula>$G$86</formula>
    </cfRule>
    <cfRule type="cellIs" dxfId="11070" priority="308" operator="greaterThan">
      <formula>$F$86</formula>
    </cfRule>
  </conditionalFormatting>
  <conditionalFormatting sqref="R53">
    <cfRule type="cellIs" dxfId="11069" priority="326" operator="greaterThan">
      <formula>$G$53</formula>
    </cfRule>
  </conditionalFormatting>
  <conditionalFormatting sqref="W48">
    <cfRule type="cellIs" dxfId="11068" priority="278" operator="greaterThan">
      <formula>$F$48</formula>
    </cfRule>
  </conditionalFormatting>
  <conditionalFormatting sqref="W55">
    <cfRule type="cellIs" dxfId="11067" priority="305" operator="greaterThan">
      <formula>$G$55</formula>
    </cfRule>
  </conditionalFormatting>
  <conditionalFormatting sqref="W60">
    <cfRule type="cellIs" dxfId="11066" priority="304" operator="greaterThan">
      <formula>$G$60</formula>
    </cfRule>
  </conditionalFormatting>
  <conditionalFormatting sqref="W63">
    <cfRule type="cellIs" dxfId="11065" priority="303" operator="greaterThan">
      <formula>$G$63</formula>
    </cfRule>
  </conditionalFormatting>
  <conditionalFormatting sqref="W66">
    <cfRule type="cellIs" dxfId="11064" priority="301" operator="greaterThan">
      <formula>$G$66</formula>
    </cfRule>
    <cfRule type="cellIs" dxfId="11063" priority="302" operator="greaterThan">
      <formula>$F$66</formula>
    </cfRule>
  </conditionalFormatting>
  <conditionalFormatting sqref="W53">
    <cfRule type="cellIs" dxfId="11062" priority="300" operator="greaterThan">
      <formula>$F$53</formula>
    </cfRule>
  </conditionalFormatting>
  <conditionalFormatting sqref="W52">
    <cfRule type="cellIs" dxfId="11061" priority="298" operator="greaterThan">
      <formula>$F$52</formula>
    </cfRule>
  </conditionalFormatting>
  <conditionalFormatting sqref="W61">
    <cfRule type="cellIs" dxfId="11060" priority="295" operator="greaterThan">
      <formula>$F$61</formula>
    </cfRule>
  </conditionalFormatting>
  <conditionalFormatting sqref="W62">
    <cfRule type="cellIs" dxfId="11059" priority="293" operator="greaterThan">
      <formula>$G$62</formula>
    </cfRule>
  </conditionalFormatting>
  <conditionalFormatting sqref="W54">
    <cfRule type="cellIs" dxfId="11058" priority="296" operator="greaterThan">
      <formula>$G$54</formula>
    </cfRule>
    <cfRule type="cellIs" dxfId="11057" priority="297" operator="greaterThan">
      <formula>$F$54</formula>
    </cfRule>
  </conditionalFormatting>
  <conditionalFormatting sqref="W61">
    <cfRule type="cellIs" dxfId="11056" priority="294" operator="greaterThan">
      <formula>$G$61</formula>
    </cfRule>
  </conditionalFormatting>
  <conditionalFormatting sqref="W68">
    <cfRule type="cellIs" dxfId="11055" priority="292" operator="greaterThan">
      <formula>$G$68</formula>
    </cfRule>
  </conditionalFormatting>
  <conditionalFormatting sqref="W70">
    <cfRule type="cellIs" dxfId="11054" priority="291" operator="greaterThan">
      <formula>$G$70</formula>
    </cfRule>
  </conditionalFormatting>
  <conditionalFormatting sqref="W73">
    <cfRule type="cellIs" dxfId="11053" priority="290" operator="greaterThan">
      <formula>$G$73</formula>
    </cfRule>
  </conditionalFormatting>
  <conditionalFormatting sqref="W75">
    <cfRule type="cellIs" dxfId="11052" priority="289" operator="greaterThan">
      <formula>$F$75</formula>
    </cfRule>
  </conditionalFormatting>
  <conditionalFormatting sqref="W76">
    <cfRule type="cellIs" dxfId="11051" priority="288" operator="greaterThan">
      <formula>$F$76</formula>
    </cfRule>
  </conditionalFormatting>
  <conditionalFormatting sqref="W78">
    <cfRule type="cellIs" dxfId="11050" priority="287" operator="greaterThan">
      <formula>$G$78</formula>
    </cfRule>
  </conditionalFormatting>
  <conditionalFormatting sqref="W80">
    <cfRule type="cellIs" dxfId="11049" priority="286" operator="greaterThan">
      <formula>$F$80</formula>
    </cfRule>
  </conditionalFormatting>
  <conditionalFormatting sqref="W82">
    <cfRule type="cellIs" dxfId="11048" priority="285" operator="greaterThan">
      <formula>$F$82</formula>
    </cfRule>
  </conditionalFormatting>
  <conditionalFormatting sqref="W81">
    <cfRule type="cellIs" dxfId="11047" priority="283" operator="greaterThan">
      <formula>$G$81</formula>
    </cfRule>
    <cfRule type="cellIs" dxfId="11046" priority="284" operator="greaterThan">
      <formula>$F$81</formula>
    </cfRule>
  </conditionalFormatting>
  <conditionalFormatting sqref="W84">
    <cfRule type="cellIs" dxfId="11045" priority="282" operator="greaterThan">
      <formula>$G$84</formula>
    </cfRule>
  </conditionalFormatting>
  <conditionalFormatting sqref="W86">
    <cfRule type="cellIs" dxfId="11044" priority="280" operator="greaterThan">
      <formula>$G$86</formula>
    </cfRule>
    <cfRule type="cellIs" dxfId="11043" priority="281" operator="greaterThan">
      <formula>$F$86</formula>
    </cfRule>
  </conditionalFormatting>
  <conditionalFormatting sqref="W89">
    <cfRule type="expression" dxfId="11042" priority="192">
      <formula>$W$89&gt;$E$89</formula>
    </cfRule>
    <cfRule type="cellIs" dxfId="11041" priority="279" operator="greaterThan">
      <formula>$G$89</formula>
    </cfRule>
  </conditionalFormatting>
  <conditionalFormatting sqref="W53">
    <cfRule type="cellIs" dxfId="11040" priority="299" operator="greaterThan">
      <formula>$G$53</formula>
    </cfRule>
  </conditionalFormatting>
  <conditionalFormatting sqref="M48">
    <cfRule type="cellIs" dxfId="11039" priority="250" operator="greaterThan">
      <formula>$F$48</formula>
    </cfRule>
  </conditionalFormatting>
  <conditionalFormatting sqref="M72">
    <cfRule type="cellIs" dxfId="11038" priority="277" operator="greaterThan">
      <formula>$F$72</formula>
    </cfRule>
  </conditionalFormatting>
  <conditionalFormatting sqref="M55">
    <cfRule type="cellIs" dxfId="11037" priority="276" operator="greaterThan">
      <formula>$G$55</formula>
    </cfRule>
  </conditionalFormatting>
  <conditionalFormatting sqref="M60">
    <cfRule type="cellIs" dxfId="11036" priority="275" operator="greaterThan">
      <formula>$G$60</formula>
    </cfRule>
  </conditionalFormatting>
  <conditionalFormatting sqref="M63">
    <cfRule type="cellIs" dxfId="11035" priority="274" operator="greaterThan">
      <formula>$G$63</formula>
    </cfRule>
  </conditionalFormatting>
  <conditionalFormatting sqref="M66">
    <cfRule type="cellIs" dxfId="11034" priority="272" operator="greaterThan">
      <formula>$G$66</formula>
    </cfRule>
    <cfRule type="cellIs" dxfId="11033" priority="273" operator="greaterThan">
      <formula>$F$66</formula>
    </cfRule>
  </conditionalFormatting>
  <conditionalFormatting sqref="M53">
    <cfRule type="cellIs" dxfId="11032" priority="271" operator="greaterThan">
      <formula>$F$53</formula>
    </cfRule>
  </conditionalFormatting>
  <conditionalFormatting sqref="M52">
    <cfRule type="cellIs" dxfId="11031" priority="269" operator="greaterThan">
      <formula>$F$52</formula>
    </cfRule>
  </conditionalFormatting>
  <conditionalFormatting sqref="M61">
    <cfRule type="cellIs" dxfId="11030" priority="266" operator="greaterThan">
      <formula>$F$61</formula>
    </cfRule>
  </conditionalFormatting>
  <conditionalFormatting sqref="M62">
    <cfRule type="cellIs" dxfId="11029" priority="264" operator="greaterThan">
      <formula>$G$62</formula>
    </cfRule>
  </conditionalFormatting>
  <conditionalFormatting sqref="M54">
    <cfRule type="cellIs" dxfId="11028" priority="267" operator="greaterThan">
      <formula>$G$54</formula>
    </cfRule>
    <cfRule type="cellIs" dxfId="11027" priority="268" operator="greaterThan">
      <formula>$F$54</formula>
    </cfRule>
  </conditionalFormatting>
  <conditionalFormatting sqref="M61">
    <cfRule type="cellIs" dxfId="11026" priority="265" operator="greaterThan">
      <formula>$G$61</formula>
    </cfRule>
  </conditionalFormatting>
  <conditionalFormatting sqref="M68">
    <cfRule type="cellIs" dxfId="11025" priority="263" operator="greaterThan">
      <formula>$G$68</formula>
    </cfRule>
  </conditionalFormatting>
  <conditionalFormatting sqref="M70">
    <cfRule type="cellIs" dxfId="11024" priority="262" operator="greaterThan">
      <formula>$G$70</formula>
    </cfRule>
  </conditionalFormatting>
  <conditionalFormatting sqref="M73">
    <cfRule type="cellIs" dxfId="11023" priority="261" operator="greaterThan">
      <formula>$G$73</formula>
    </cfRule>
  </conditionalFormatting>
  <conditionalFormatting sqref="M75">
    <cfRule type="cellIs" dxfId="11022" priority="260" operator="greaterThan">
      <formula>$F$75</formula>
    </cfRule>
  </conditionalFormatting>
  <conditionalFormatting sqref="M76">
    <cfRule type="cellIs" dxfId="11021" priority="259" operator="greaterThan">
      <formula>$F$76</formula>
    </cfRule>
  </conditionalFormatting>
  <conditionalFormatting sqref="M78">
    <cfRule type="cellIs" dxfId="11020" priority="258" operator="greaterThan">
      <formula>$G$78</formula>
    </cfRule>
  </conditionalFormatting>
  <conditionalFormatting sqref="M80">
    <cfRule type="cellIs" dxfId="11019" priority="257" operator="greaterThan">
      <formula>$F$80</formula>
    </cfRule>
  </conditionalFormatting>
  <conditionalFormatting sqref="M82">
    <cfRule type="cellIs" dxfId="11018" priority="256" operator="greaterThan">
      <formula>$F$82</formula>
    </cfRule>
  </conditionalFormatting>
  <conditionalFormatting sqref="M81">
    <cfRule type="cellIs" dxfId="11017" priority="254" operator="greaterThan">
      <formula>$G$81</formula>
    </cfRule>
    <cfRule type="cellIs" dxfId="11016" priority="255" operator="greaterThan">
      <formula>$F$81</formula>
    </cfRule>
  </conditionalFormatting>
  <conditionalFormatting sqref="M84">
    <cfRule type="cellIs" dxfId="11015" priority="253" operator="greaterThan">
      <formula>$G$84</formula>
    </cfRule>
  </conditionalFormatting>
  <conditionalFormatting sqref="M86">
    <cfRule type="cellIs" dxfId="11014" priority="251" operator="greaterThan">
      <formula>$G$86</formula>
    </cfRule>
    <cfRule type="cellIs" dxfId="11013" priority="252" operator="greaterThan">
      <formula>$F$86</formula>
    </cfRule>
  </conditionalFormatting>
  <conditionalFormatting sqref="M53">
    <cfRule type="cellIs" dxfId="11012" priority="270" operator="greaterThan">
      <formula>$G$53</formula>
    </cfRule>
  </conditionalFormatting>
  <conditionalFormatting sqref="H43">
    <cfRule type="cellIs" dxfId="11011" priority="249" operator="greaterThan">
      <formula>$G$43</formula>
    </cfRule>
  </conditionalFormatting>
  <conditionalFormatting sqref="H45">
    <cfRule type="cellIs" dxfId="11010" priority="248" operator="greaterThan">
      <formula>$F$45</formula>
    </cfRule>
  </conditionalFormatting>
  <conditionalFormatting sqref="H46">
    <cfRule type="cellIs" dxfId="11009" priority="247" operator="greaterThan">
      <formula>$G$46</formula>
    </cfRule>
  </conditionalFormatting>
  <conditionalFormatting sqref="H48">
    <cfRule type="cellIs" dxfId="11008" priority="216" operator="greaterThan">
      <formula>$F$48</formula>
    </cfRule>
  </conditionalFormatting>
  <conditionalFormatting sqref="H72">
    <cfRule type="cellIs" dxfId="11007" priority="246" operator="greaterThan">
      <formula>$F$72</formula>
    </cfRule>
  </conditionalFormatting>
  <conditionalFormatting sqref="H55">
    <cfRule type="cellIs" dxfId="11006" priority="245" operator="greaterThan">
      <formula>$G$55</formula>
    </cfRule>
  </conditionalFormatting>
  <conditionalFormatting sqref="H60">
    <cfRule type="cellIs" dxfId="11005" priority="244" operator="greaterThan">
      <formula>$G$60</formula>
    </cfRule>
  </conditionalFormatting>
  <conditionalFormatting sqref="H63">
    <cfRule type="cellIs" dxfId="11004" priority="243" operator="greaterThan">
      <formula>$G$63</formula>
    </cfRule>
  </conditionalFormatting>
  <conditionalFormatting sqref="H66">
    <cfRule type="cellIs" dxfId="11003" priority="241" operator="greaterThan">
      <formula>$G$66</formula>
    </cfRule>
    <cfRule type="cellIs" dxfId="11002" priority="242" operator="greaterThan">
      <formula>$F$66</formula>
    </cfRule>
  </conditionalFormatting>
  <conditionalFormatting sqref="H53">
    <cfRule type="cellIs" dxfId="11001" priority="240" operator="greaterThan">
      <formula>$F$53</formula>
    </cfRule>
  </conditionalFormatting>
  <conditionalFormatting sqref="H52">
    <cfRule type="cellIs" dxfId="11000" priority="238" operator="greaterThan">
      <formula>$F$52</formula>
    </cfRule>
  </conditionalFormatting>
  <conditionalFormatting sqref="H61">
    <cfRule type="cellIs" dxfId="10999" priority="235" operator="greaterThan">
      <formula>$F$61</formula>
    </cfRule>
  </conditionalFormatting>
  <conditionalFormatting sqref="H62">
    <cfRule type="cellIs" dxfId="10998" priority="233" operator="greaterThan">
      <formula>$G$62</formula>
    </cfRule>
  </conditionalFormatting>
  <conditionalFormatting sqref="H54">
    <cfRule type="cellIs" dxfId="10997" priority="236" operator="greaterThan">
      <formula>$G$54</formula>
    </cfRule>
    <cfRule type="cellIs" dxfId="10996" priority="237" operator="greaterThan">
      <formula>$F$54</formula>
    </cfRule>
  </conditionalFormatting>
  <conditionalFormatting sqref="H61">
    <cfRule type="cellIs" dxfId="10995" priority="234" operator="greaterThan">
      <formula>$G$61</formula>
    </cfRule>
  </conditionalFormatting>
  <conditionalFormatting sqref="H67">
    <cfRule type="cellIs" dxfId="10994" priority="232" operator="greaterThan">
      <formula>$F$67</formula>
    </cfRule>
  </conditionalFormatting>
  <conditionalFormatting sqref="H68">
    <cfRule type="cellIs" dxfId="10993" priority="231" operator="greaterThan">
      <formula>$G$68</formula>
    </cfRule>
  </conditionalFormatting>
  <conditionalFormatting sqref="H70">
    <cfRule type="cellIs" dxfId="10992" priority="230" operator="greaterThan">
      <formula>$G$70</formula>
    </cfRule>
  </conditionalFormatting>
  <conditionalFormatting sqref="H73">
    <cfRule type="cellIs" dxfId="10991" priority="229" operator="greaterThan">
      <formula>$G$73</formula>
    </cfRule>
  </conditionalFormatting>
  <conditionalFormatting sqref="H75">
    <cfRule type="cellIs" dxfId="10990" priority="228" operator="greaterThan">
      <formula>$F$75</formula>
    </cfRule>
  </conditionalFormatting>
  <conditionalFormatting sqref="H76">
    <cfRule type="cellIs" dxfId="10989" priority="227" operator="greaterThan">
      <formula>$F$76</formula>
    </cfRule>
  </conditionalFormatting>
  <conditionalFormatting sqref="H78">
    <cfRule type="cellIs" dxfId="10988" priority="226" operator="greaterThan">
      <formula>$G$78</formula>
    </cfRule>
  </conditionalFormatting>
  <conditionalFormatting sqref="H80">
    <cfRule type="cellIs" dxfId="10987" priority="225" operator="greaterThan">
      <formula>$F$80</formula>
    </cfRule>
  </conditionalFormatting>
  <conditionalFormatting sqref="H82">
    <cfRule type="cellIs" dxfId="10986" priority="224" operator="greaterThan">
      <formula>$F$82</formula>
    </cfRule>
  </conditionalFormatting>
  <conditionalFormatting sqref="H81">
    <cfRule type="cellIs" dxfId="10985" priority="222" operator="greaterThan">
      <formula>$G$81</formula>
    </cfRule>
    <cfRule type="cellIs" dxfId="10984" priority="223" operator="greaterThan">
      <formula>$F$81</formula>
    </cfRule>
  </conditionalFormatting>
  <conditionalFormatting sqref="H84">
    <cfRule type="cellIs" dxfId="10983" priority="221" operator="greaterThan">
      <formula>$G$84</formula>
    </cfRule>
  </conditionalFormatting>
  <conditionalFormatting sqref="H86">
    <cfRule type="cellIs" dxfId="10982" priority="219" operator="greaterThan">
      <formula>$G$86</formula>
    </cfRule>
    <cfRule type="cellIs" dxfId="10981" priority="220" operator="greaterThan">
      <formula>$F$86</formula>
    </cfRule>
  </conditionalFormatting>
  <conditionalFormatting sqref="H89">
    <cfRule type="cellIs" dxfId="10980" priority="217" operator="greaterThan">
      <formula>$G$89</formula>
    </cfRule>
    <cfRule type="cellIs" dxfId="10979" priority="218" operator="greaterThan">
      <formula>$E$89</formula>
    </cfRule>
  </conditionalFormatting>
  <conditionalFormatting sqref="H53">
    <cfRule type="cellIs" dxfId="10978" priority="239" operator="greaterThan">
      <formula>$G$53</formula>
    </cfRule>
  </conditionalFormatting>
  <conditionalFormatting sqref="AG29">
    <cfRule type="cellIs" dxfId="10977" priority="214" operator="greaterThan">
      <formula>$E$29</formula>
    </cfRule>
  </conditionalFormatting>
  <conditionalFormatting sqref="AG29">
    <cfRule type="cellIs" dxfId="10976" priority="215" operator="greaterThan">
      <formula>$G$29</formula>
    </cfRule>
  </conditionalFormatting>
  <conditionalFormatting sqref="AG44">
    <cfRule type="cellIs" dxfId="10975" priority="212" operator="greaterThan">
      <formula>$E$26</formula>
    </cfRule>
    <cfRule type="cellIs" dxfId="10974" priority="213" operator="greaterThan">
      <formula>$G$26</formula>
    </cfRule>
  </conditionalFormatting>
  <conditionalFormatting sqref="AG45">
    <cfRule type="cellIs" dxfId="10973" priority="210" operator="greaterThan">
      <formula>$E$27</formula>
    </cfRule>
    <cfRule type="cellIs" dxfId="10972" priority="211" operator="greaterThan">
      <formula>$G$27</formula>
    </cfRule>
  </conditionalFormatting>
  <conditionalFormatting sqref="AG46">
    <cfRule type="cellIs" dxfId="10971" priority="208" operator="greaterThan">
      <formula>$E$28</formula>
    </cfRule>
    <cfRule type="cellIs" dxfId="10970" priority="209" operator="greaterThan">
      <formula>$G$28</formula>
    </cfRule>
  </conditionalFormatting>
  <conditionalFormatting sqref="AG49">
    <cfRule type="cellIs" dxfId="10969" priority="206" operator="greaterThan">
      <formula>$E$26</formula>
    </cfRule>
    <cfRule type="cellIs" dxfId="10968" priority="207" operator="greaterThan">
      <formula>$G$26</formula>
    </cfRule>
  </conditionalFormatting>
  <conditionalFormatting sqref="R43 M43">
    <cfRule type="cellIs" dxfId="10967" priority="205" operator="greaterThan">
      <formula>$G$43</formula>
    </cfRule>
  </conditionalFormatting>
  <conditionalFormatting sqref="R45 M45">
    <cfRule type="cellIs" dxfId="10966" priority="204" operator="greaterThan">
      <formula>$F$45</formula>
    </cfRule>
  </conditionalFormatting>
  <conditionalFormatting sqref="R46 M46">
    <cfRule type="cellIs" dxfId="10965" priority="203" operator="greaterThan">
      <formula>$G$46</formula>
    </cfRule>
  </conditionalFormatting>
  <conditionalFormatting sqref="W43">
    <cfRule type="cellIs" dxfId="10964" priority="202" operator="greaterThan">
      <formula>$G$43</formula>
    </cfRule>
  </conditionalFormatting>
  <conditionalFormatting sqref="W45">
    <cfRule type="cellIs" dxfId="10963" priority="201" operator="greaterThan">
      <formula>$F$45</formula>
    </cfRule>
  </conditionalFormatting>
  <conditionalFormatting sqref="W46">
    <cfRule type="cellIs" dxfId="10962" priority="200" operator="greaterThan">
      <formula>$G$46</formula>
    </cfRule>
  </conditionalFormatting>
  <conditionalFormatting sqref="AG30">
    <cfRule type="expression" priority="197" stopIfTrue="1">
      <formula>$S$30="U"</formula>
    </cfRule>
    <cfRule type="cellIs" dxfId="10961" priority="198" operator="greaterThan">
      <formula>$E$30</formula>
    </cfRule>
    <cfRule type="cellIs" dxfId="10960" priority="199" operator="greaterThan">
      <formula>$G$30</formula>
    </cfRule>
  </conditionalFormatting>
  <conditionalFormatting sqref="M67">
    <cfRule type="expression" priority="195" stopIfTrue="1">
      <formula>$N$67="U"</formula>
    </cfRule>
    <cfRule type="expression" dxfId="10959" priority="196">
      <formula>$M$67&gt;$E$67</formula>
    </cfRule>
  </conditionalFormatting>
  <conditionalFormatting sqref="W67">
    <cfRule type="expression" priority="193" stopIfTrue="1">
      <formula>$X$67="U"</formula>
    </cfRule>
    <cfRule type="expression" dxfId="10958" priority="194">
      <formula>$W$67&gt;$E$67</formula>
    </cfRule>
  </conditionalFormatting>
  <conditionalFormatting sqref="AB43">
    <cfRule type="cellIs" dxfId="10957" priority="191" operator="greaterThan">
      <formula>$G$43</formula>
    </cfRule>
  </conditionalFormatting>
  <conditionalFormatting sqref="AB45">
    <cfRule type="cellIs" dxfId="10956" priority="190" operator="greaterThan">
      <formula>$F$45</formula>
    </cfRule>
  </conditionalFormatting>
  <conditionalFormatting sqref="AB46">
    <cfRule type="cellIs" dxfId="10955" priority="189" operator="greaterThan">
      <formula>$G$46</formula>
    </cfRule>
  </conditionalFormatting>
  <conditionalFormatting sqref="AB48">
    <cfRule type="cellIs" dxfId="10954" priority="161" operator="greaterThan">
      <formula>$F$48</formula>
    </cfRule>
  </conditionalFormatting>
  <conditionalFormatting sqref="AB72">
    <cfRule type="cellIs" dxfId="10953" priority="188" operator="greaterThan">
      <formula>$F$72</formula>
    </cfRule>
  </conditionalFormatting>
  <conditionalFormatting sqref="AB55">
    <cfRule type="cellIs" dxfId="10952" priority="187" operator="greaterThan">
      <formula>$G$55</formula>
    </cfRule>
  </conditionalFormatting>
  <conditionalFormatting sqref="AB60">
    <cfRule type="cellIs" dxfId="10951" priority="186" operator="greaterThan">
      <formula>$G$60</formula>
    </cfRule>
  </conditionalFormatting>
  <conditionalFormatting sqref="AB63">
    <cfRule type="cellIs" dxfId="10950" priority="185" operator="greaterThan">
      <formula>$G$63</formula>
    </cfRule>
  </conditionalFormatting>
  <conditionalFormatting sqref="AB66">
    <cfRule type="cellIs" dxfId="10949" priority="183" operator="greaterThan">
      <formula>$G$66</formula>
    </cfRule>
    <cfRule type="cellIs" dxfId="10948" priority="184" operator="greaterThan">
      <formula>$F$66</formula>
    </cfRule>
  </conditionalFormatting>
  <conditionalFormatting sqref="AB53">
    <cfRule type="cellIs" dxfId="10947" priority="182" operator="greaterThan">
      <formula>$F$53</formula>
    </cfRule>
  </conditionalFormatting>
  <conditionalFormatting sqref="AB52">
    <cfRule type="cellIs" dxfId="10946" priority="180" operator="greaterThan">
      <formula>$F$52</formula>
    </cfRule>
  </conditionalFormatting>
  <conditionalFormatting sqref="AB61">
    <cfRule type="cellIs" dxfId="10945" priority="177" operator="greaterThan">
      <formula>$F$61</formula>
    </cfRule>
  </conditionalFormatting>
  <conditionalFormatting sqref="AB62">
    <cfRule type="cellIs" dxfId="10944" priority="175" operator="greaterThan">
      <formula>$G$62</formula>
    </cfRule>
  </conditionalFormatting>
  <conditionalFormatting sqref="AB54">
    <cfRule type="cellIs" dxfId="10943" priority="178" operator="greaterThan">
      <formula>$G$54</formula>
    </cfRule>
    <cfRule type="cellIs" dxfId="10942" priority="179" operator="greaterThan">
      <formula>$F$54</formula>
    </cfRule>
  </conditionalFormatting>
  <conditionalFormatting sqref="AB61">
    <cfRule type="cellIs" dxfId="10941" priority="176" operator="greaterThan">
      <formula>$G$61</formula>
    </cfRule>
  </conditionalFormatting>
  <conditionalFormatting sqref="AB68">
    <cfRule type="cellIs" dxfId="10940" priority="174" operator="greaterThan">
      <formula>$G$68</formula>
    </cfRule>
  </conditionalFormatting>
  <conditionalFormatting sqref="AB70">
    <cfRule type="cellIs" dxfId="10939" priority="173" operator="greaterThan">
      <formula>$G$70</formula>
    </cfRule>
  </conditionalFormatting>
  <conditionalFormatting sqref="AB73">
    <cfRule type="cellIs" dxfId="10938" priority="172" operator="greaterThan">
      <formula>$G$73</formula>
    </cfRule>
  </conditionalFormatting>
  <conditionalFormatting sqref="AB75">
    <cfRule type="cellIs" dxfId="10937" priority="171" operator="greaterThan">
      <formula>$F$75</formula>
    </cfRule>
  </conditionalFormatting>
  <conditionalFormatting sqref="AB76">
    <cfRule type="cellIs" dxfId="10936" priority="170" operator="greaterThan">
      <formula>$F$76</formula>
    </cfRule>
  </conditionalFormatting>
  <conditionalFormatting sqref="AB78">
    <cfRule type="cellIs" dxfId="10935" priority="169" operator="greaterThan">
      <formula>$G$78</formula>
    </cfRule>
  </conditionalFormatting>
  <conditionalFormatting sqref="AB80">
    <cfRule type="cellIs" dxfId="10934" priority="168" operator="greaterThan">
      <formula>$F$80</formula>
    </cfRule>
  </conditionalFormatting>
  <conditionalFormatting sqref="AB82">
    <cfRule type="cellIs" dxfId="10933" priority="167" operator="greaterThan">
      <formula>$F$82</formula>
    </cfRule>
  </conditionalFormatting>
  <conditionalFormatting sqref="AB81">
    <cfRule type="cellIs" dxfId="10932" priority="165" operator="greaterThan">
      <formula>$G$81</formula>
    </cfRule>
    <cfRule type="cellIs" dxfId="10931" priority="166" operator="greaterThan">
      <formula>$F$81</formula>
    </cfRule>
  </conditionalFormatting>
  <conditionalFormatting sqref="AB84">
    <cfRule type="cellIs" dxfId="10930" priority="164" operator="greaterThan">
      <formula>$G$84</formula>
    </cfRule>
  </conditionalFormatting>
  <conditionalFormatting sqref="AB86">
    <cfRule type="cellIs" dxfId="10929" priority="162" operator="greaterThan">
      <formula>$G$86</formula>
    </cfRule>
    <cfRule type="cellIs" dxfId="10928" priority="163" operator="greaterThan">
      <formula>$F$86</formula>
    </cfRule>
  </conditionalFormatting>
  <conditionalFormatting sqref="AB53">
    <cfRule type="cellIs" dxfId="10927" priority="181" operator="greaterThan">
      <formula>$G$53</formula>
    </cfRule>
  </conditionalFormatting>
  <conditionalFormatting sqref="AB67">
    <cfRule type="expression" priority="159" stopIfTrue="1">
      <formula>$AC$67="U"</formula>
    </cfRule>
    <cfRule type="cellIs" dxfId="10926" priority="160" operator="greaterThan">
      <formula>$E$67</formula>
    </cfRule>
  </conditionalFormatting>
  <conditionalFormatting sqref="R67">
    <cfRule type="expression" priority="157" stopIfTrue="1">
      <formula>$S$67="U"</formula>
    </cfRule>
    <cfRule type="expression" dxfId="10925" priority="158">
      <formula>$R$67&gt;$E$67</formula>
    </cfRule>
  </conditionalFormatting>
  <conditionalFormatting sqref="AL9:AL12">
    <cfRule type="cellIs" dxfId="10924" priority="156" operator="greaterThan">
      <formula>$E9</formula>
    </cfRule>
  </conditionalFormatting>
  <conditionalFormatting sqref="AL43">
    <cfRule type="cellIs" dxfId="10923" priority="155" operator="greaterThan">
      <formula>$G$43</formula>
    </cfRule>
  </conditionalFormatting>
  <conditionalFormatting sqref="AL45">
    <cfRule type="cellIs" dxfId="10922" priority="154" operator="greaterThan">
      <formula>$F$45</formula>
    </cfRule>
  </conditionalFormatting>
  <conditionalFormatting sqref="AL46">
    <cfRule type="cellIs" dxfId="10921" priority="153" operator="greaterThan">
      <formula>$G$46</formula>
    </cfRule>
  </conditionalFormatting>
  <conditionalFormatting sqref="AL48">
    <cfRule type="cellIs" dxfId="10920" priority="125" operator="greaterThan">
      <formula>$F$48</formula>
    </cfRule>
  </conditionalFormatting>
  <conditionalFormatting sqref="AL72">
    <cfRule type="cellIs" dxfId="10919" priority="152" operator="greaterThan">
      <formula>$F$72</formula>
    </cfRule>
  </conditionalFormatting>
  <conditionalFormatting sqref="AL55">
    <cfRule type="cellIs" dxfId="10918" priority="151" operator="greaterThan">
      <formula>$G$55</formula>
    </cfRule>
  </conditionalFormatting>
  <conditionalFormatting sqref="AL60">
    <cfRule type="cellIs" dxfId="10917" priority="150" operator="greaterThan">
      <formula>$G$60</formula>
    </cfRule>
  </conditionalFormatting>
  <conditionalFormatting sqref="AL63">
    <cfRule type="cellIs" dxfId="10916" priority="149" operator="greaterThan">
      <formula>$G$63</formula>
    </cfRule>
  </conditionalFormatting>
  <conditionalFormatting sqref="AL66">
    <cfRule type="cellIs" dxfId="10915" priority="147" operator="greaterThan">
      <formula>$G$66</formula>
    </cfRule>
    <cfRule type="cellIs" dxfId="10914" priority="148" operator="greaterThan">
      <formula>$F$66</formula>
    </cfRule>
  </conditionalFormatting>
  <conditionalFormatting sqref="AL53">
    <cfRule type="cellIs" dxfId="10913" priority="146" operator="greaterThan">
      <formula>$F$53</formula>
    </cfRule>
  </conditionalFormatting>
  <conditionalFormatting sqref="AL52">
    <cfRule type="cellIs" dxfId="10912" priority="144" operator="greaterThan">
      <formula>$F$52</formula>
    </cfRule>
  </conditionalFormatting>
  <conditionalFormatting sqref="AL61">
    <cfRule type="cellIs" dxfId="10911" priority="141" operator="greaterThan">
      <formula>$F$61</formula>
    </cfRule>
  </conditionalFormatting>
  <conditionalFormatting sqref="AL62">
    <cfRule type="cellIs" dxfId="10910" priority="139" operator="greaterThan">
      <formula>$G$62</formula>
    </cfRule>
  </conditionalFormatting>
  <conditionalFormatting sqref="AL54">
    <cfRule type="cellIs" dxfId="10909" priority="142" operator="greaterThan">
      <formula>$G$54</formula>
    </cfRule>
    <cfRule type="cellIs" dxfId="10908" priority="143" operator="greaterThan">
      <formula>$F$54</formula>
    </cfRule>
  </conditionalFormatting>
  <conditionalFormatting sqref="AL61">
    <cfRule type="cellIs" dxfId="10907" priority="140" operator="greaterThan">
      <formula>$G$61</formula>
    </cfRule>
  </conditionalFormatting>
  <conditionalFormatting sqref="AL68">
    <cfRule type="cellIs" dxfId="10906" priority="138" operator="greaterThan">
      <formula>$G$68</formula>
    </cfRule>
  </conditionalFormatting>
  <conditionalFormatting sqref="AL70">
    <cfRule type="cellIs" dxfId="10905" priority="137" operator="greaterThan">
      <formula>$G$70</formula>
    </cfRule>
  </conditionalFormatting>
  <conditionalFormatting sqref="AL73">
    <cfRule type="cellIs" dxfId="10904" priority="136" operator="greaterThan">
      <formula>$G$73</formula>
    </cfRule>
  </conditionalFormatting>
  <conditionalFormatting sqref="AL75">
    <cfRule type="cellIs" dxfId="10903" priority="135" operator="greaterThan">
      <formula>$F$75</formula>
    </cfRule>
  </conditionalFormatting>
  <conditionalFormatting sqref="AL76">
    <cfRule type="cellIs" dxfId="10902" priority="134" operator="greaterThan">
      <formula>$F$76</formula>
    </cfRule>
  </conditionalFormatting>
  <conditionalFormatting sqref="AL78">
    <cfRule type="cellIs" dxfId="10901" priority="133" operator="greaterThan">
      <formula>$G$78</formula>
    </cfRule>
  </conditionalFormatting>
  <conditionalFormatting sqref="AL80">
    <cfRule type="cellIs" dxfId="10900" priority="132" operator="greaterThan">
      <formula>$F$80</formula>
    </cfRule>
  </conditionalFormatting>
  <conditionalFormatting sqref="AL82">
    <cfRule type="cellIs" dxfId="10899" priority="131" operator="greaterThan">
      <formula>$F$82</formula>
    </cfRule>
  </conditionalFormatting>
  <conditionalFormatting sqref="AL81">
    <cfRule type="cellIs" dxfId="10898" priority="129" operator="greaterThan">
      <formula>$G$81</formula>
    </cfRule>
    <cfRule type="cellIs" dxfId="10897" priority="130" operator="greaterThan">
      <formula>$F$81</formula>
    </cfRule>
  </conditionalFormatting>
  <conditionalFormatting sqref="AL84">
    <cfRule type="cellIs" dxfId="10896" priority="128" operator="greaterThan">
      <formula>$G$84</formula>
    </cfRule>
  </conditionalFormatting>
  <conditionalFormatting sqref="AL86">
    <cfRule type="cellIs" dxfId="10895" priority="126" operator="greaterThan">
      <formula>$G$86</formula>
    </cfRule>
    <cfRule type="cellIs" dxfId="10894" priority="127" operator="greaterThan">
      <formula>$F$86</formula>
    </cfRule>
  </conditionalFormatting>
  <conditionalFormatting sqref="AL53">
    <cfRule type="cellIs" dxfId="10893" priority="145" operator="greaterThan">
      <formula>$G$53</formula>
    </cfRule>
  </conditionalFormatting>
  <conditionalFormatting sqref="AL67">
    <cfRule type="expression" priority="123" stopIfTrue="1">
      <formula>$AC$67="U"</formula>
    </cfRule>
    <cfRule type="cellIs" dxfId="10892" priority="124" operator="greaterThan">
      <formula>$E$67</formula>
    </cfRule>
  </conditionalFormatting>
  <conditionalFormatting sqref="AL89 AB89">
    <cfRule type="cellIs" dxfId="10891" priority="121" operator="greaterThan">
      <formula>$G$89</formula>
    </cfRule>
    <cfRule type="cellIs" dxfId="10890" priority="122" operator="greaterThan">
      <formula>$E$89</formula>
    </cfRule>
  </conditionalFormatting>
  <conditionalFormatting sqref="R72">
    <cfRule type="cellIs" dxfId="10889" priority="120" operator="greaterThan">
      <formula>$G$73</formula>
    </cfRule>
  </conditionalFormatting>
  <conditionalFormatting sqref="AL20:AL22 AL16:AL17 AL14">
    <cfRule type="cellIs" dxfId="10888" priority="118" operator="greaterThan">
      <formula>$E14</formula>
    </cfRule>
    <cfRule type="cellIs" dxfId="10887" priority="119" operator="greaterThan">
      <formula>$G14</formula>
    </cfRule>
  </conditionalFormatting>
  <conditionalFormatting sqref="AL25">
    <cfRule type="cellIs" dxfId="10886" priority="116" operator="greaterThan">
      <formula>$E25</formula>
    </cfRule>
    <cfRule type="cellIs" dxfId="10885" priority="117" operator="greaterThan">
      <formula>$G25</formula>
    </cfRule>
  </conditionalFormatting>
  <conditionalFormatting sqref="AL41 AL32:AL39 AL26:AL30">
    <cfRule type="cellIs" dxfId="10884" priority="114" operator="greaterThan">
      <formula>$E26</formula>
    </cfRule>
    <cfRule type="cellIs" dxfId="10883" priority="115" operator="greaterThan">
      <formula>$G26</formula>
    </cfRule>
  </conditionalFormatting>
  <conditionalFormatting sqref="AL40 AL31">
    <cfRule type="cellIs" dxfId="10882" priority="113" operator="greaterThan">
      <formula>$E31</formula>
    </cfRule>
  </conditionalFormatting>
  <conditionalFormatting sqref="AB25">
    <cfRule type="cellIs" dxfId="10881" priority="111" operator="greaterThan">
      <formula>$E25</formula>
    </cfRule>
    <cfRule type="cellIs" dxfId="10880" priority="112" operator="greaterThan">
      <formula>$G25</formula>
    </cfRule>
  </conditionalFormatting>
  <conditionalFormatting sqref="AB41 AB32:AB39 AB26:AB29">
    <cfRule type="cellIs" dxfId="10879" priority="109" operator="greaterThan">
      <formula>$E26</formula>
    </cfRule>
    <cfRule type="cellIs" dxfId="10878" priority="110" operator="greaterThan">
      <formula>$G26</formula>
    </cfRule>
  </conditionalFormatting>
  <conditionalFormatting sqref="AB31">
    <cfRule type="cellIs" dxfId="10877" priority="108" operator="greaterThan">
      <formula>$E31</formula>
    </cfRule>
  </conditionalFormatting>
  <conditionalFormatting sqref="W25">
    <cfRule type="cellIs" dxfId="10876" priority="106" operator="greaterThan">
      <formula>$E25</formula>
    </cfRule>
    <cfRule type="cellIs" dxfId="10875" priority="107" operator="greaterThan">
      <formula>$G25</formula>
    </cfRule>
  </conditionalFormatting>
  <conditionalFormatting sqref="W41 W32:W39 W26:W30">
    <cfRule type="cellIs" dxfId="10874" priority="104" operator="greaterThan">
      <formula>$E26</formula>
    </cfRule>
    <cfRule type="cellIs" dxfId="10873" priority="105" operator="greaterThan">
      <formula>$G26</formula>
    </cfRule>
  </conditionalFormatting>
  <conditionalFormatting sqref="W31">
    <cfRule type="cellIs" dxfId="10872" priority="103" operator="greaterThan">
      <formula>$E31</formula>
    </cfRule>
  </conditionalFormatting>
  <conditionalFormatting sqref="R25">
    <cfRule type="cellIs" dxfId="10871" priority="101" operator="greaterThan">
      <formula>$E25</formula>
    </cfRule>
    <cfRule type="cellIs" dxfId="10870" priority="102" operator="greaterThan">
      <formula>$G25</formula>
    </cfRule>
  </conditionalFormatting>
  <conditionalFormatting sqref="R41 R32:R39 R26:R29">
    <cfRule type="cellIs" dxfId="10869" priority="99" operator="greaterThan">
      <formula>$E26</formula>
    </cfRule>
    <cfRule type="cellIs" dxfId="10868" priority="100" operator="greaterThan">
      <formula>$G26</formula>
    </cfRule>
  </conditionalFormatting>
  <conditionalFormatting sqref="R31">
    <cfRule type="cellIs" dxfId="10867" priority="98" operator="greaterThan">
      <formula>$E31</formula>
    </cfRule>
  </conditionalFormatting>
  <conditionalFormatting sqref="M25">
    <cfRule type="cellIs" dxfId="10866" priority="96" operator="greaterThan">
      <formula>$E25</formula>
    </cfRule>
    <cfRule type="cellIs" dxfId="10865" priority="97" operator="greaterThan">
      <formula>$G25</formula>
    </cfRule>
  </conditionalFormatting>
  <conditionalFormatting sqref="M41 M32:M39 M26:M29">
    <cfRule type="cellIs" dxfId="10864" priority="94" operator="greaterThan">
      <formula>$E26</formula>
    </cfRule>
    <cfRule type="cellIs" dxfId="10863" priority="95" operator="greaterThan">
      <formula>$G26</formula>
    </cfRule>
  </conditionalFormatting>
  <conditionalFormatting sqref="M31">
    <cfRule type="cellIs" dxfId="10862" priority="93" operator="greaterThan">
      <formula>$E31</formula>
    </cfRule>
  </conditionalFormatting>
  <conditionalFormatting sqref="H25">
    <cfRule type="cellIs" dxfId="10861" priority="91" operator="greaterThan">
      <formula>$E25</formula>
    </cfRule>
    <cfRule type="cellIs" dxfId="10860" priority="92" operator="greaterThan">
      <formula>$G25</formula>
    </cfRule>
  </conditionalFormatting>
  <conditionalFormatting sqref="H41 H32:H39 H26:H30">
    <cfRule type="cellIs" dxfId="10859" priority="89" operator="greaterThan">
      <formula>$E26</formula>
    </cfRule>
    <cfRule type="cellIs" dxfId="10858" priority="90" operator="greaterThan">
      <formula>$G26</formula>
    </cfRule>
  </conditionalFormatting>
  <conditionalFormatting sqref="H31">
    <cfRule type="cellIs" dxfId="10857" priority="88" operator="greaterThan">
      <formula>$E31</formula>
    </cfRule>
  </conditionalFormatting>
  <conditionalFormatting sqref="AL23 AL19 AL15">
    <cfRule type="cellIs" dxfId="10856" priority="87" operator="greaterThan">
      <formula>$E15</formula>
    </cfRule>
  </conditionalFormatting>
  <conditionalFormatting sqref="W10">
    <cfRule type="cellIs" dxfId="10855" priority="86" operator="greaterThan">
      <formula>$E$10</formula>
    </cfRule>
  </conditionalFormatting>
  <conditionalFormatting sqref="W11">
    <cfRule type="cellIs" dxfId="10854" priority="85" operator="greaterThan">
      <formula>$E$11</formula>
    </cfRule>
  </conditionalFormatting>
  <conditionalFormatting sqref="W12">
    <cfRule type="cellIs" dxfId="10853" priority="84" operator="greaterThan">
      <formula>$E$12</formula>
    </cfRule>
  </conditionalFormatting>
  <conditionalFormatting sqref="W13">
    <cfRule type="cellIs" dxfId="10852" priority="82" operator="greaterThan">
      <formula>$E13</formula>
    </cfRule>
    <cfRule type="cellIs" dxfId="10851" priority="83" operator="greaterThan">
      <formula>$G13</formula>
    </cfRule>
  </conditionalFormatting>
  <conditionalFormatting sqref="W9:W12">
    <cfRule type="cellIs" dxfId="10850" priority="81" operator="greaterThan">
      <formula>$E9</formula>
    </cfRule>
  </conditionalFormatting>
  <conditionalFormatting sqref="W20:W22 W16:W17 W14">
    <cfRule type="cellIs" dxfId="10849" priority="79" operator="greaterThan">
      <formula>$E14</formula>
    </cfRule>
    <cfRule type="cellIs" dxfId="10848" priority="80" operator="greaterThan">
      <formula>$G14</formula>
    </cfRule>
  </conditionalFormatting>
  <conditionalFormatting sqref="W23 W19 W15">
    <cfRule type="cellIs" dxfId="10847" priority="78" operator="greaterThan">
      <formula>$E15</formula>
    </cfRule>
  </conditionalFormatting>
  <conditionalFormatting sqref="R10">
    <cfRule type="cellIs" dxfId="10846" priority="77" operator="greaterThan">
      <formula>$E$10</formula>
    </cfRule>
  </conditionalFormatting>
  <conditionalFormatting sqref="R11">
    <cfRule type="cellIs" dxfId="10845" priority="76" operator="greaterThan">
      <formula>$E$11</formula>
    </cfRule>
  </conditionalFormatting>
  <conditionalFormatting sqref="R12">
    <cfRule type="cellIs" dxfId="10844" priority="75" operator="greaterThan">
      <formula>$E$12</formula>
    </cfRule>
  </conditionalFormatting>
  <conditionalFormatting sqref="R13">
    <cfRule type="cellIs" dxfId="10843" priority="73" operator="greaterThan">
      <formula>$E13</formula>
    </cfRule>
    <cfRule type="cellIs" dxfId="10842" priority="74" operator="greaterThan">
      <formula>$G13</formula>
    </cfRule>
  </conditionalFormatting>
  <conditionalFormatting sqref="R9:R12">
    <cfRule type="cellIs" dxfId="10841" priority="72" operator="greaterThan">
      <formula>$E9</formula>
    </cfRule>
  </conditionalFormatting>
  <conditionalFormatting sqref="R20:R22 R16:R17 R14">
    <cfRule type="cellIs" dxfId="10840" priority="70" operator="greaterThan">
      <formula>$E14</formula>
    </cfRule>
    <cfRule type="cellIs" dxfId="10839" priority="71" operator="greaterThan">
      <formula>$G14</formula>
    </cfRule>
  </conditionalFormatting>
  <conditionalFormatting sqref="R23 R19 R15">
    <cfRule type="cellIs" dxfId="10838" priority="69" operator="greaterThan">
      <formula>$E15</formula>
    </cfRule>
  </conditionalFormatting>
  <conditionalFormatting sqref="M10">
    <cfRule type="cellIs" dxfId="10837" priority="68" operator="greaterThan">
      <formula>$E$10</formula>
    </cfRule>
  </conditionalFormatting>
  <conditionalFormatting sqref="M11">
    <cfRule type="cellIs" dxfId="10836" priority="67" operator="greaterThan">
      <formula>$E$11</formula>
    </cfRule>
  </conditionalFormatting>
  <conditionalFormatting sqref="M12">
    <cfRule type="cellIs" dxfId="10835" priority="66" operator="greaterThan">
      <formula>$E$12</formula>
    </cfRule>
  </conditionalFormatting>
  <conditionalFormatting sqref="M13">
    <cfRule type="cellIs" dxfId="10834" priority="64" operator="greaterThan">
      <formula>$E13</formula>
    </cfRule>
    <cfRule type="cellIs" dxfId="10833" priority="65" operator="greaterThan">
      <formula>$G13</formula>
    </cfRule>
  </conditionalFormatting>
  <conditionalFormatting sqref="M9:M12">
    <cfRule type="cellIs" dxfId="10832" priority="63" operator="greaterThan">
      <formula>$E9</formula>
    </cfRule>
  </conditionalFormatting>
  <conditionalFormatting sqref="M20:M22 M16:M17 M14">
    <cfRule type="cellIs" dxfId="10831" priority="61" operator="greaterThan">
      <formula>$E14</formula>
    </cfRule>
    <cfRule type="cellIs" dxfId="10830" priority="62" operator="greaterThan">
      <formula>$G14</formula>
    </cfRule>
  </conditionalFormatting>
  <conditionalFormatting sqref="M23 M19 M15">
    <cfRule type="cellIs" dxfId="10829" priority="60" operator="greaterThan">
      <formula>$E15</formula>
    </cfRule>
  </conditionalFormatting>
  <conditionalFormatting sqref="H10">
    <cfRule type="cellIs" dxfId="10828" priority="59" operator="greaterThan">
      <formula>$E$10</formula>
    </cfRule>
  </conditionalFormatting>
  <conditionalFormatting sqref="H11">
    <cfRule type="cellIs" dxfId="10827" priority="58" operator="greaterThan">
      <formula>$E$11</formula>
    </cfRule>
  </conditionalFormatting>
  <conditionalFormatting sqref="H12">
    <cfRule type="cellIs" dxfId="10826" priority="57" operator="greaterThan">
      <formula>$E$12</formula>
    </cfRule>
  </conditionalFormatting>
  <conditionalFormatting sqref="H13">
    <cfRule type="cellIs" dxfId="10825" priority="55" operator="greaterThan">
      <formula>$E13</formula>
    </cfRule>
    <cfRule type="cellIs" dxfId="10824" priority="56" operator="greaterThan">
      <formula>$G13</formula>
    </cfRule>
  </conditionalFormatting>
  <conditionalFormatting sqref="H9:H12">
    <cfRule type="cellIs" dxfId="10823" priority="54" operator="greaterThan">
      <formula>$E9</formula>
    </cfRule>
  </conditionalFormatting>
  <conditionalFormatting sqref="H20:H22 H16:H17 H14">
    <cfRule type="cellIs" dxfId="10822" priority="52" operator="greaterThan">
      <formula>$E14</formula>
    </cfRule>
    <cfRule type="cellIs" dxfId="10821" priority="53" operator="greaterThan">
      <formula>$G14</formula>
    </cfRule>
  </conditionalFormatting>
  <conditionalFormatting sqref="H23 H19 H15">
    <cfRule type="cellIs" dxfId="10820" priority="51" operator="greaterThan">
      <formula>$E15</formula>
    </cfRule>
  </conditionalFormatting>
  <conditionalFormatting sqref="AB10">
    <cfRule type="cellIs" dxfId="10819" priority="50" operator="greaterThan">
      <formula>$E$10</formula>
    </cfRule>
  </conditionalFormatting>
  <conditionalFormatting sqref="AB11">
    <cfRule type="cellIs" dxfId="10818" priority="49" operator="greaterThan">
      <formula>$E$11</formula>
    </cfRule>
  </conditionalFormatting>
  <conditionalFormatting sqref="AB12">
    <cfRule type="cellIs" dxfId="10817" priority="48" operator="greaterThan">
      <formula>$E$12</formula>
    </cfRule>
  </conditionalFormatting>
  <conditionalFormatting sqref="AB13">
    <cfRule type="cellIs" dxfId="10816" priority="46" operator="greaterThan">
      <formula>$E13</formula>
    </cfRule>
    <cfRule type="cellIs" dxfId="10815" priority="47" operator="greaterThan">
      <formula>$G13</formula>
    </cfRule>
  </conditionalFormatting>
  <conditionalFormatting sqref="AB9:AB12">
    <cfRule type="cellIs" dxfId="10814" priority="45" operator="greaterThan">
      <formula>$E9</formula>
    </cfRule>
  </conditionalFormatting>
  <conditionalFormatting sqref="AB20:AB22 AB16:AB17 AB14">
    <cfRule type="cellIs" dxfId="10813" priority="43" operator="greaterThan">
      <formula>$E14</formula>
    </cfRule>
    <cfRule type="cellIs" dxfId="10812" priority="44" operator="greaterThan">
      <formula>$G14</formula>
    </cfRule>
  </conditionalFormatting>
  <conditionalFormatting sqref="AB23 AB19 AB15">
    <cfRule type="cellIs" dxfId="10811" priority="42" operator="greaterThan">
      <formula>$E15</formula>
    </cfRule>
  </conditionalFormatting>
  <conditionalFormatting sqref="AB18">
    <cfRule type="cellIs" dxfId="10810" priority="38" operator="lessThan">
      <formula>$AS$18</formula>
    </cfRule>
    <cfRule type="cellIs" dxfId="10809" priority="39" operator="greaterThan">
      <formula>$AT$18</formula>
    </cfRule>
    <cfRule type="cellIs" dxfId="10808" priority="40" operator="lessThan">
      <formula>$AQ$18</formula>
    </cfRule>
    <cfRule type="cellIs" dxfId="10807" priority="41" operator="greaterThan">
      <formula>$AR$18</formula>
    </cfRule>
  </conditionalFormatting>
  <conditionalFormatting sqref="H18 M18 R18 W18">
    <cfRule type="cellIs" dxfId="10806" priority="34" operator="lessThan">
      <formula>$AS$18</formula>
    </cfRule>
    <cfRule type="cellIs" dxfId="10805" priority="35" operator="greaterThan">
      <formula>$AT$18</formula>
    </cfRule>
    <cfRule type="cellIs" dxfId="10804" priority="36" operator="lessThan">
      <formula>$AQ$18</formula>
    </cfRule>
    <cfRule type="cellIs" dxfId="10803" priority="37" operator="greaterThan">
      <formula>$AR$18</formula>
    </cfRule>
  </conditionalFormatting>
  <conditionalFormatting sqref="AL30">
    <cfRule type="expression" priority="33" stopIfTrue="1">
      <formula>AM$30="U"</formula>
    </cfRule>
  </conditionalFormatting>
  <conditionalFormatting sqref="AB30">
    <cfRule type="cellIs" dxfId="10802" priority="31" operator="greaterThan">
      <formula>$E30</formula>
    </cfRule>
    <cfRule type="cellIs" dxfId="10801" priority="32" operator="greaterThan">
      <formula>$G30</formula>
    </cfRule>
  </conditionalFormatting>
  <conditionalFormatting sqref="AB30">
    <cfRule type="expression" priority="30" stopIfTrue="1">
      <formula>AC$30="U"</formula>
    </cfRule>
  </conditionalFormatting>
  <conditionalFormatting sqref="W30">
    <cfRule type="expression" priority="29" stopIfTrue="1">
      <formula>$X$30="U"</formula>
    </cfRule>
  </conditionalFormatting>
  <conditionalFormatting sqref="R30">
    <cfRule type="cellIs" dxfId="10800" priority="27" operator="greaterThan">
      <formula>$E30</formula>
    </cfRule>
    <cfRule type="cellIs" dxfId="10799" priority="28" operator="greaterThan">
      <formula>$G30</formula>
    </cfRule>
  </conditionalFormatting>
  <conditionalFormatting sqref="R30">
    <cfRule type="expression" priority="26" stopIfTrue="1">
      <formula>$S$30="U"</formula>
    </cfRule>
  </conditionalFormatting>
  <conditionalFormatting sqref="M30">
    <cfRule type="cellIs" dxfId="10798" priority="24" operator="greaterThan">
      <formula>$E30</formula>
    </cfRule>
    <cfRule type="cellIs" dxfId="10797" priority="25" operator="greaterThan">
      <formula>$G30</formula>
    </cfRule>
  </conditionalFormatting>
  <conditionalFormatting sqref="M30">
    <cfRule type="expression" priority="23" stopIfTrue="1">
      <formula>$N$30="U"</formula>
    </cfRule>
  </conditionalFormatting>
  <conditionalFormatting sqref="H30">
    <cfRule type="expression" priority="22" stopIfTrue="1">
      <formula>$I$30="U"</formula>
    </cfRule>
  </conditionalFormatting>
  <conditionalFormatting sqref="W72">
    <cfRule type="expression" dxfId="10796" priority="21">
      <formula>$W$72&gt;$E$72</formula>
    </cfRule>
  </conditionalFormatting>
  <conditionalFormatting sqref="R89">
    <cfRule type="expression" dxfId="10795" priority="12">
      <formula>$R$89&gt;$E$89</formula>
    </cfRule>
    <cfRule type="cellIs" dxfId="10794" priority="20" operator="greaterThan">
      <formula>$G$89</formula>
    </cfRule>
  </conditionalFormatting>
  <conditionalFormatting sqref="W8">
    <cfRule type="cellIs" dxfId="10793" priority="19" operator="greaterThan">
      <formula>$E8</formula>
    </cfRule>
  </conditionalFormatting>
  <conditionalFormatting sqref="AB8">
    <cfRule type="cellIs" dxfId="10792" priority="18" operator="greaterThan">
      <formula>$E8</formula>
    </cfRule>
  </conditionalFormatting>
  <conditionalFormatting sqref="AL8">
    <cfRule type="cellIs" dxfId="10791" priority="17" operator="greaterThan">
      <formula>$E8</formula>
    </cfRule>
  </conditionalFormatting>
  <conditionalFormatting sqref="R8">
    <cfRule type="cellIs" dxfId="10790" priority="16" operator="greaterThan">
      <formula>$E8</formula>
    </cfRule>
  </conditionalFormatting>
  <conditionalFormatting sqref="M89">
    <cfRule type="expression" dxfId="10789" priority="14">
      <formula>$M$89&gt;$E$89</formula>
    </cfRule>
    <cfRule type="cellIs" dxfId="10788" priority="15" operator="greaterThan">
      <formula>$G$89</formula>
    </cfRule>
  </conditionalFormatting>
  <conditionalFormatting sqref="H8 M8">
    <cfRule type="cellIs" dxfId="10787" priority="13" operator="greaterThan">
      <formula>$E8</formula>
    </cfRule>
  </conditionalFormatting>
  <conditionalFormatting sqref="AL40">
    <cfRule type="expression" priority="11" stopIfTrue="1">
      <formula>$AM$40="U"</formula>
    </cfRule>
  </conditionalFormatting>
  <conditionalFormatting sqref="W40">
    <cfRule type="cellIs" dxfId="10786" priority="10" operator="greaterThan">
      <formula>$E40</formula>
    </cfRule>
  </conditionalFormatting>
  <conditionalFormatting sqref="W40">
    <cfRule type="expression" priority="9" stopIfTrue="1">
      <formula>X$40="U"</formula>
    </cfRule>
  </conditionalFormatting>
  <conditionalFormatting sqref="AB40">
    <cfRule type="cellIs" dxfId="10785" priority="8" operator="greaterThan">
      <formula>$E40</formula>
    </cfRule>
  </conditionalFormatting>
  <conditionalFormatting sqref="AB40">
    <cfRule type="expression" priority="7" stopIfTrue="1">
      <formula>AC$40="U"</formula>
    </cfRule>
  </conditionalFormatting>
  <conditionalFormatting sqref="M40">
    <cfRule type="cellIs" dxfId="10784" priority="6" operator="greaterThan">
      <formula>$E40</formula>
    </cfRule>
  </conditionalFormatting>
  <conditionalFormatting sqref="M40">
    <cfRule type="expression" priority="5" stopIfTrue="1">
      <formula>N$40="U"</formula>
    </cfRule>
  </conditionalFormatting>
  <conditionalFormatting sqref="R40">
    <cfRule type="cellIs" dxfId="10783" priority="4" operator="greaterThan">
      <formula>$E40</formula>
    </cfRule>
  </conditionalFormatting>
  <conditionalFormatting sqref="R40">
    <cfRule type="expression" priority="3" stopIfTrue="1">
      <formula>S$40="U"</formula>
    </cfRule>
  </conditionalFormatting>
  <conditionalFormatting sqref="H40">
    <cfRule type="cellIs" dxfId="10782" priority="2" operator="greaterThan">
      <formula>$E40</formula>
    </cfRule>
  </conditionalFormatting>
  <conditionalFormatting sqref="H40">
    <cfRule type="expression" priority="1" stopIfTrue="1">
      <formula>I$40="U"</formula>
    </cfRule>
  </conditionalFormatting>
  <printOptions horizontalCentered="1"/>
  <pageMargins left="1" right="1" top="0.6" bottom="0.6" header="0.3" footer="0.3"/>
  <pageSetup paperSize="17" scale="58" orientation="landscape" r:id="rId1"/>
  <headerFooter>
    <oddFooter>&amp;L&amp;8&amp;Z&amp;F&amp;RPage &amp;P of &amp;N</oddFooter>
  </headerFooter>
  <rowBreaks count="1" manualBreakCount="1">
    <brk id="46" max="4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BN1048557"/>
  <sheetViews>
    <sheetView view="pageBreakPreview" topLeftCell="A4" zoomScale="85" zoomScaleNormal="145" zoomScaleSheetLayoutView="85" workbookViewId="0">
      <pane xSplit="5895" ySplit="1035" topLeftCell="W1" activePane="bottomRight"/>
      <selection activeCell="M89" sqref="M89"/>
      <selection pane="topRight" activeCell="M89" sqref="M89"/>
      <selection pane="bottomLeft" activeCell="M89" sqref="M89"/>
      <selection pane="bottomRight" activeCell="AM33" sqref="AM33"/>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253</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392"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393"/>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394"/>
      <c r="G6" s="489"/>
      <c r="H6" s="218">
        <v>43438</v>
      </c>
      <c r="I6" s="219" t="s">
        <v>15</v>
      </c>
      <c r="J6" s="219" t="s">
        <v>16</v>
      </c>
      <c r="K6" s="219" t="s">
        <v>190</v>
      </c>
      <c r="L6" s="220" t="s">
        <v>191</v>
      </c>
      <c r="M6" s="218">
        <v>43439</v>
      </c>
      <c r="N6" s="219" t="s">
        <v>15</v>
      </c>
      <c r="O6" s="219" t="s">
        <v>16</v>
      </c>
      <c r="P6" s="219" t="s">
        <v>190</v>
      </c>
      <c r="Q6" s="220" t="s">
        <v>191</v>
      </c>
      <c r="R6" s="218">
        <v>43439</v>
      </c>
      <c r="S6" s="219" t="s">
        <v>15</v>
      </c>
      <c r="T6" s="219" t="s">
        <v>16</v>
      </c>
      <c r="U6" s="219" t="s">
        <v>190</v>
      </c>
      <c r="V6" s="220" t="s">
        <v>191</v>
      </c>
      <c r="W6" s="218">
        <v>43438</v>
      </c>
      <c r="X6" s="219" t="s">
        <v>15</v>
      </c>
      <c r="Y6" s="219" t="s">
        <v>16</v>
      </c>
      <c r="Z6" s="219" t="s">
        <v>190</v>
      </c>
      <c r="AA6" s="220" t="s">
        <v>191</v>
      </c>
      <c r="AB6" s="218">
        <v>43438</v>
      </c>
      <c r="AC6" s="219" t="s">
        <v>15</v>
      </c>
      <c r="AD6" s="219" t="s">
        <v>16</v>
      </c>
      <c r="AE6" s="219" t="s">
        <v>190</v>
      </c>
      <c r="AF6" s="220" t="s">
        <v>191</v>
      </c>
      <c r="AG6" s="218">
        <v>43439</v>
      </c>
      <c r="AH6" s="219" t="s">
        <v>15</v>
      </c>
      <c r="AI6" s="219" t="s">
        <v>16</v>
      </c>
      <c r="AJ6" s="219" t="s">
        <v>190</v>
      </c>
      <c r="AK6" s="220" t="s">
        <v>191</v>
      </c>
      <c r="AL6" s="218">
        <v>43439</v>
      </c>
      <c r="AM6" s="219" t="s">
        <v>15</v>
      </c>
      <c r="AN6" s="219" t="s">
        <v>16</v>
      </c>
      <c r="AO6" s="219" t="s">
        <v>190</v>
      </c>
      <c r="AP6" s="220" t="s">
        <v>191</v>
      </c>
      <c r="AQ6" s="218"/>
      <c r="AR6" s="219" t="s">
        <v>15</v>
      </c>
      <c r="AS6" s="219" t="s">
        <v>16</v>
      </c>
      <c r="AT6" s="219" t="s">
        <v>190</v>
      </c>
      <c r="AU6" s="220" t="s">
        <v>191</v>
      </c>
      <c r="AV6" s="218">
        <v>43438</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181.04429999999999</v>
      </c>
      <c r="F8" s="224" t="s">
        <v>22</v>
      </c>
      <c r="G8" s="225" t="s">
        <v>22</v>
      </c>
      <c r="H8" s="226">
        <v>80</v>
      </c>
      <c r="I8" s="223"/>
      <c r="J8" s="223"/>
      <c r="K8" s="223" t="s">
        <v>233</v>
      </c>
      <c r="L8" s="227"/>
      <c r="M8" s="226">
        <v>60</v>
      </c>
      <c r="N8" s="223"/>
      <c r="O8" s="223"/>
      <c r="P8" s="223"/>
      <c r="Q8" s="227"/>
      <c r="R8" s="226">
        <v>280</v>
      </c>
      <c r="S8" s="223"/>
      <c r="T8" s="223"/>
      <c r="U8" s="223"/>
      <c r="V8" s="227"/>
      <c r="W8" s="226">
        <v>98</v>
      </c>
      <c r="X8" s="223"/>
      <c r="Y8" s="223"/>
      <c r="Z8" s="223" t="s">
        <v>233</v>
      </c>
      <c r="AA8" s="227"/>
      <c r="AB8" s="226">
        <v>560</v>
      </c>
      <c r="AC8" s="223"/>
      <c r="AD8" s="223"/>
      <c r="AE8" s="223"/>
      <c r="AF8" s="227"/>
      <c r="AG8" s="226">
        <v>92</v>
      </c>
      <c r="AH8" s="223"/>
      <c r="AI8" s="223"/>
      <c r="AJ8" s="223" t="s">
        <v>15</v>
      </c>
      <c r="AK8" s="227"/>
      <c r="AL8" s="226">
        <v>100</v>
      </c>
      <c r="AM8" s="223"/>
      <c r="AN8" s="223"/>
      <c r="AO8" s="223"/>
      <c r="AP8" s="227"/>
      <c r="AQ8" s="504" t="s">
        <v>205</v>
      </c>
      <c r="AR8" s="505"/>
      <c r="AS8" s="505"/>
      <c r="AT8" s="505"/>
      <c r="AU8" s="506"/>
      <c r="AV8" s="226">
        <v>96</v>
      </c>
      <c r="AW8" s="223"/>
      <c r="AX8" s="223"/>
      <c r="AY8" s="223" t="s">
        <v>233</v>
      </c>
      <c r="AZ8" s="227"/>
      <c r="BE8" s="20" t="s">
        <v>20</v>
      </c>
    </row>
    <row r="9" spans="1:57" s="214" customFormat="1" x14ac:dyDescent="0.25">
      <c r="A9" s="228" t="s">
        <v>23</v>
      </c>
      <c r="B9" s="222" t="s">
        <v>30</v>
      </c>
      <c r="C9" s="229"/>
      <c r="D9" s="229"/>
      <c r="E9" s="325">
        <v>0.1</v>
      </c>
      <c r="F9" s="230" t="s">
        <v>22</v>
      </c>
      <c r="G9" s="231" t="s">
        <v>22</v>
      </c>
      <c r="H9" s="368">
        <v>5.0000000000000001E-3</v>
      </c>
      <c r="I9" s="229" t="s">
        <v>25</v>
      </c>
      <c r="J9" s="229"/>
      <c r="K9" s="223"/>
      <c r="L9" s="233"/>
      <c r="M9" s="368">
        <v>5.0000000000000001E-3</v>
      </c>
      <c r="N9" s="229" t="s">
        <v>25</v>
      </c>
      <c r="O9" s="229"/>
      <c r="P9" s="229"/>
      <c r="Q9" s="233"/>
      <c r="R9" s="368">
        <v>4.2999999999999997E-2</v>
      </c>
      <c r="S9" s="229"/>
      <c r="T9" s="229"/>
      <c r="U9" s="229"/>
      <c r="V9" s="233"/>
      <c r="W9" s="371">
        <v>12.5</v>
      </c>
      <c r="X9" s="229"/>
      <c r="Y9" s="229"/>
      <c r="Z9" s="229"/>
      <c r="AA9" s="233"/>
      <c r="AB9" s="368">
        <v>4.2000000000000003E-2</v>
      </c>
      <c r="AC9" s="229"/>
      <c r="AD9" s="229"/>
      <c r="AE9" s="229"/>
      <c r="AF9" s="233"/>
      <c r="AG9" s="368">
        <v>5.0000000000000001E-3</v>
      </c>
      <c r="AH9" s="229" t="s">
        <v>25</v>
      </c>
      <c r="AI9" s="229"/>
      <c r="AJ9" s="229"/>
      <c r="AK9" s="233"/>
      <c r="AL9" s="368">
        <v>5.0000000000000001E-3</v>
      </c>
      <c r="AM9" s="229" t="s">
        <v>25</v>
      </c>
      <c r="AN9" s="229"/>
      <c r="AO9" s="229"/>
      <c r="AP9" s="233"/>
      <c r="AQ9" s="301"/>
      <c r="AR9" s="298"/>
      <c r="AS9" s="298"/>
      <c r="AT9" s="298"/>
      <c r="AU9" s="299"/>
      <c r="AV9" s="368">
        <v>5.0000000000000001E-3</v>
      </c>
      <c r="AW9" s="229" t="s">
        <v>25</v>
      </c>
      <c r="AX9" s="229"/>
      <c r="AY9" s="229"/>
      <c r="AZ9" s="233"/>
      <c r="BE9" s="33" t="s">
        <v>23</v>
      </c>
    </row>
    <row r="10" spans="1:57" s="214" customFormat="1" x14ac:dyDescent="0.25">
      <c r="A10" s="228" t="s">
        <v>26</v>
      </c>
      <c r="B10" s="222" t="s">
        <v>21</v>
      </c>
      <c r="C10" s="223"/>
      <c r="D10" s="223"/>
      <c r="E10" s="330">
        <v>181.32769999999999</v>
      </c>
      <c r="F10" s="235" t="s">
        <v>22</v>
      </c>
      <c r="G10" s="231" t="s">
        <v>22</v>
      </c>
      <c r="H10" s="370">
        <v>80</v>
      </c>
      <c r="I10" s="229"/>
      <c r="J10" s="229"/>
      <c r="K10" s="223" t="s">
        <v>233</v>
      </c>
      <c r="L10" s="233"/>
      <c r="M10" s="370">
        <v>60</v>
      </c>
      <c r="N10" s="229"/>
      <c r="O10" s="229"/>
      <c r="P10" s="223"/>
      <c r="Q10" s="233"/>
      <c r="R10" s="370">
        <v>280</v>
      </c>
      <c r="S10" s="229"/>
      <c r="T10" s="229"/>
      <c r="U10" s="229"/>
      <c r="V10" s="233"/>
      <c r="W10" s="370">
        <v>98</v>
      </c>
      <c r="X10" s="229"/>
      <c r="Y10" s="229"/>
      <c r="Z10" s="229" t="s">
        <v>233</v>
      </c>
      <c r="AA10" s="233"/>
      <c r="AB10" s="370">
        <v>560</v>
      </c>
      <c r="AC10" s="229"/>
      <c r="AD10" s="229"/>
      <c r="AE10" s="229"/>
      <c r="AF10" s="233"/>
      <c r="AG10" s="370">
        <v>92</v>
      </c>
      <c r="AH10" s="229"/>
      <c r="AI10" s="229"/>
      <c r="AJ10" s="229" t="s">
        <v>15</v>
      </c>
      <c r="AK10" s="233"/>
      <c r="AL10" s="370">
        <v>100</v>
      </c>
      <c r="AM10" s="229"/>
      <c r="AN10" s="229"/>
      <c r="AO10" s="229"/>
      <c r="AP10" s="233"/>
      <c r="AQ10" s="297"/>
      <c r="AR10" s="298"/>
      <c r="AS10" s="298"/>
      <c r="AT10" s="298"/>
      <c r="AU10" s="299"/>
      <c r="AV10" s="370">
        <v>96</v>
      </c>
      <c r="AW10" s="229"/>
      <c r="AX10" s="229"/>
      <c r="AY10" s="223" t="s">
        <v>233</v>
      </c>
      <c r="AZ10" s="233"/>
      <c r="BE10" s="33" t="s">
        <v>26</v>
      </c>
    </row>
    <row r="11" spans="1:57" s="214" customFormat="1" x14ac:dyDescent="0.25">
      <c r="A11" s="228" t="s">
        <v>27</v>
      </c>
      <c r="B11" s="222" t="s">
        <v>21</v>
      </c>
      <c r="C11" s="229"/>
      <c r="D11" s="229"/>
      <c r="E11" s="325">
        <v>33.089700000000001</v>
      </c>
      <c r="F11" s="230" t="s">
        <v>22</v>
      </c>
      <c r="G11" s="231" t="s">
        <v>22</v>
      </c>
      <c r="H11" s="371">
        <v>18</v>
      </c>
      <c r="I11" s="229"/>
      <c r="J11" s="229"/>
      <c r="K11" s="223" t="s">
        <v>233</v>
      </c>
      <c r="L11" s="233"/>
      <c r="M11" s="371">
        <v>15.9</v>
      </c>
      <c r="N11" s="229"/>
      <c r="O11" s="229"/>
      <c r="P11" s="223" t="s">
        <v>233</v>
      </c>
      <c r="Q11" s="233"/>
      <c r="R11" s="371">
        <v>51.5</v>
      </c>
      <c r="S11" s="229"/>
      <c r="T11" s="229"/>
      <c r="U11" s="229"/>
      <c r="V11" s="233"/>
      <c r="W11" s="371">
        <v>11.3</v>
      </c>
      <c r="X11" s="229"/>
      <c r="Y11" s="229"/>
      <c r="Z11" s="229"/>
      <c r="AA11" s="233"/>
      <c r="AB11" s="371">
        <v>71</v>
      </c>
      <c r="AC11" s="229"/>
      <c r="AD11" s="229"/>
      <c r="AE11" s="229" t="s">
        <v>233</v>
      </c>
      <c r="AF11" s="233"/>
      <c r="AG11" s="371">
        <v>14</v>
      </c>
      <c r="AH11" s="229"/>
      <c r="AI11" s="229"/>
      <c r="AJ11" s="229" t="s">
        <v>15</v>
      </c>
      <c r="AK11" s="233"/>
      <c r="AL11" s="371">
        <v>17.8</v>
      </c>
      <c r="AM11" s="229"/>
      <c r="AN11" s="229"/>
      <c r="AO11" s="229" t="s">
        <v>15</v>
      </c>
      <c r="AP11" s="233"/>
      <c r="AQ11" s="300"/>
      <c r="AR11" s="298"/>
      <c r="AS11" s="298"/>
      <c r="AT11" s="298"/>
      <c r="AU11" s="299"/>
      <c r="AV11" s="371">
        <v>20.9</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10</v>
      </c>
      <c r="X12" s="229" t="s">
        <v>25</v>
      </c>
      <c r="Y12" s="229"/>
      <c r="Z12" s="229"/>
      <c r="AA12" s="233"/>
      <c r="AB12" s="370">
        <v>15</v>
      </c>
      <c r="AC12" s="229"/>
      <c r="AD12" s="229"/>
      <c r="AE12" s="229" t="s">
        <v>15</v>
      </c>
      <c r="AF12" s="233"/>
      <c r="AG12" s="370">
        <v>10</v>
      </c>
      <c r="AH12" s="229" t="s">
        <v>25</v>
      </c>
      <c r="AI12" s="229"/>
      <c r="AJ12" s="229"/>
      <c r="AK12" s="233"/>
      <c r="AL12" s="370">
        <v>10</v>
      </c>
      <c r="AM12" s="229" t="s">
        <v>25</v>
      </c>
      <c r="AN12" s="229"/>
      <c r="AO12" s="229"/>
      <c r="AP12" s="233"/>
      <c r="AQ12" s="297"/>
      <c r="AR12" s="298"/>
      <c r="AS12" s="298"/>
      <c r="AT12" s="298"/>
      <c r="AU12" s="299"/>
      <c r="AV12" s="370">
        <v>10</v>
      </c>
      <c r="AW12" s="229" t="s">
        <v>25</v>
      </c>
      <c r="AX12" s="229"/>
      <c r="AY12" s="229"/>
      <c r="AZ12" s="233"/>
      <c r="BE12" s="50" t="s">
        <v>28</v>
      </c>
    </row>
    <row r="13" spans="1:57" s="214" customFormat="1" x14ac:dyDescent="0.25">
      <c r="A13" s="228" t="s">
        <v>29</v>
      </c>
      <c r="B13" s="222" t="s">
        <v>30</v>
      </c>
      <c r="C13" s="229"/>
      <c r="D13" s="229"/>
      <c r="E13" s="325">
        <v>14.052899999999999</v>
      </c>
      <c r="F13" s="239">
        <v>250</v>
      </c>
      <c r="G13" s="231">
        <v>250</v>
      </c>
      <c r="H13" s="371">
        <v>9.6999999999999993</v>
      </c>
      <c r="I13" s="229"/>
      <c r="J13" s="229"/>
      <c r="K13" s="223"/>
      <c r="L13" s="233"/>
      <c r="M13" s="371">
        <v>6.9</v>
      </c>
      <c r="N13" s="229"/>
      <c r="O13" s="229"/>
      <c r="P13" s="223" t="s">
        <v>233</v>
      </c>
      <c r="Q13" s="233"/>
      <c r="R13" s="371">
        <v>7.6</v>
      </c>
      <c r="S13" s="229"/>
      <c r="T13" s="229"/>
      <c r="U13" s="229" t="s">
        <v>15</v>
      </c>
      <c r="V13" s="233"/>
      <c r="W13" s="371">
        <v>8.9</v>
      </c>
      <c r="X13" s="229"/>
      <c r="Y13" s="229"/>
      <c r="Z13" s="229"/>
      <c r="AA13" s="233"/>
      <c r="AB13" s="371">
        <v>7.3</v>
      </c>
      <c r="AC13" s="229"/>
      <c r="AD13" s="229"/>
      <c r="AE13" s="229" t="s">
        <v>15</v>
      </c>
      <c r="AF13" s="233"/>
      <c r="AG13" s="371">
        <v>5.3</v>
      </c>
      <c r="AH13" s="229"/>
      <c r="AI13" s="229"/>
      <c r="AJ13" s="229" t="s">
        <v>15</v>
      </c>
      <c r="AK13" s="233"/>
      <c r="AL13" s="371">
        <v>5.6</v>
      </c>
      <c r="AM13" s="229"/>
      <c r="AN13" s="229"/>
      <c r="AO13" s="229" t="s">
        <v>15</v>
      </c>
      <c r="AP13" s="233"/>
      <c r="AQ13" s="300"/>
      <c r="AR13" s="298"/>
      <c r="AS13" s="298"/>
      <c r="AT13" s="298"/>
      <c r="AU13" s="299"/>
      <c r="AV13" s="371">
        <v>9.8000000000000007</v>
      </c>
      <c r="AW13" s="229"/>
      <c r="AX13" s="229"/>
      <c r="AY13" s="229"/>
      <c r="AZ13" s="233"/>
      <c r="BE13" s="33" t="s">
        <v>29</v>
      </c>
    </row>
    <row r="14" spans="1:57" s="214" customFormat="1" x14ac:dyDescent="0.25">
      <c r="A14" s="228" t="s">
        <v>31</v>
      </c>
      <c r="B14" s="222" t="s">
        <v>30</v>
      </c>
      <c r="C14" s="223"/>
      <c r="D14" s="223"/>
      <c r="E14" s="325">
        <v>433.02859999999998</v>
      </c>
      <c r="F14" s="230" t="s">
        <v>22</v>
      </c>
      <c r="G14" s="240">
        <v>700</v>
      </c>
      <c r="H14" s="370">
        <v>250</v>
      </c>
      <c r="I14" s="229"/>
      <c r="J14" s="229"/>
      <c r="K14" s="223" t="s">
        <v>233</v>
      </c>
      <c r="L14" s="233"/>
      <c r="M14" s="370">
        <v>150</v>
      </c>
      <c r="N14" s="229"/>
      <c r="O14" s="229"/>
      <c r="P14" s="223"/>
      <c r="Q14" s="233"/>
      <c r="R14" s="370">
        <v>510</v>
      </c>
      <c r="S14" s="229"/>
      <c r="T14" s="229"/>
      <c r="U14" s="229"/>
      <c r="V14" s="233"/>
      <c r="W14" s="370">
        <v>270</v>
      </c>
      <c r="X14" s="229"/>
      <c r="Y14" s="229"/>
      <c r="Z14" s="229"/>
      <c r="AA14" s="233"/>
      <c r="AB14" s="370">
        <v>1000</v>
      </c>
      <c r="AC14" s="229"/>
      <c r="AD14" s="229"/>
      <c r="AE14" s="229"/>
      <c r="AF14" s="233"/>
      <c r="AG14" s="370">
        <v>210</v>
      </c>
      <c r="AH14" s="229"/>
      <c r="AI14" s="229"/>
      <c r="AJ14" s="229" t="s">
        <v>15</v>
      </c>
      <c r="AK14" s="233"/>
      <c r="AL14" s="370">
        <v>220</v>
      </c>
      <c r="AM14" s="229"/>
      <c r="AN14" s="229"/>
      <c r="AO14" s="229" t="s">
        <v>15</v>
      </c>
      <c r="AP14" s="233"/>
      <c r="AQ14" s="297"/>
      <c r="AR14" s="298"/>
      <c r="AS14" s="298"/>
      <c r="AT14" s="298"/>
      <c r="AU14" s="299"/>
      <c r="AV14" s="370">
        <v>290</v>
      </c>
      <c r="AW14" s="229"/>
      <c r="AX14" s="229"/>
      <c r="AY14" s="229"/>
      <c r="AZ14" s="233"/>
      <c r="BE14" s="33" t="s">
        <v>31</v>
      </c>
    </row>
    <row r="15" spans="1:57" s="214" customFormat="1" x14ac:dyDescent="0.25">
      <c r="A15" s="228" t="s">
        <v>32</v>
      </c>
      <c r="B15" s="222" t="s">
        <v>21</v>
      </c>
      <c r="C15" s="229"/>
      <c r="D15" s="229"/>
      <c r="E15" s="325">
        <v>29.421900000000001</v>
      </c>
      <c r="F15" s="230" t="s">
        <v>22</v>
      </c>
      <c r="G15" s="231" t="s">
        <v>22</v>
      </c>
      <c r="H15" s="371">
        <v>16.3</v>
      </c>
      <c r="I15" s="229"/>
      <c r="J15" s="229"/>
      <c r="K15" s="223" t="s">
        <v>233</v>
      </c>
      <c r="L15" s="233"/>
      <c r="M15" s="369">
        <v>7.37</v>
      </c>
      <c r="N15" s="229"/>
      <c r="O15" s="229"/>
      <c r="P15" s="223" t="s">
        <v>233</v>
      </c>
      <c r="Q15" s="233"/>
      <c r="R15" s="371">
        <v>41</v>
      </c>
      <c r="S15" s="229"/>
      <c r="T15" s="229"/>
      <c r="U15" s="229"/>
      <c r="V15" s="233"/>
      <c r="W15" s="369">
        <v>8.51</v>
      </c>
      <c r="X15" s="229"/>
      <c r="Y15" s="229"/>
      <c r="Z15" s="229"/>
      <c r="AA15" s="233"/>
      <c r="AB15" s="371">
        <v>70.3</v>
      </c>
      <c r="AC15" s="229"/>
      <c r="AD15" s="229"/>
      <c r="AE15" s="229"/>
      <c r="AF15" s="233"/>
      <c r="AG15" s="371">
        <v>13.3</v>
      </c>
      <c r="AH15" s="229"/>
      <c r="AI15" s="229"/>
      <c r="AJ15" s="229" t="s">
        <v>15</v>
      </c>
      <c r="AK15" s="233"/>
      <c r="AL15" s="371">
        <v>15.6</v>
      </c>
      <c r="AM15" s="229"/>
      <c r="AN15" s="229"/>
      <c r="AO15" s="229" t="s">
        <v>15</v>
      </c>
      <c r="AP15" s="233"/>
      <c r="AQ15" s="300"/>
      <c r="AR15" s="298"/>
      <c r="AS15" s="298"/>
      <c r="AT15" s="298"/>
      <c r="AU15" s="299"/>
      <c r="AV15" s="371">
        <v>18.8</v>
      </c>
      <c r="AW15" s="229"/>
      <c r="AX15" s="229"/>
      <c r="AY15" s="223" t="s">
        <v>233</v>
      </c>
      <c r="AZ15" s="233"/>
      <c r="BE15" s="33" t="s">
        <v>32</v>
      </c>
    </row>
    <row r="16" spans="1:57" s="214" customFormat="1" x14ac:dyDescent="0.25">
      <c r="A16" s="228" t="s">
        <v>33</v>
      </c>
      <c r="B16" s="222" t="s">
        <v>30</v>
      </c>
      <c r="C16" s="229"/>
      <c r="D16" s="229"/>
      <c r="E16" s="325">
        <v>4.5514000000000001</v>
      </c>
      <c r="F16" s="239">
        <v>10</v>
      </c>
      <c r="G16" s="240">
        <v>10</v>
      </c>
      <c r="H16" s="371">
        <v>2.6</v>
      </c>
      <c r="I16" s="229"/>
      <c r="J16" s="229"/>
      <c r="K16" s="229"/>
      <c r="L16" s="233"/>
      <c r="M16" s="369">
        <v>0.66</v>
      </c>
      <c r="N16" s="229"/>
      <c r="O16" s="229"/>
      <c r="P16" s="229" t="s">
        <v>15</v>
      </c>
      <c r="Q16" s="233"/>
      <c r="R16" s="369">
        <v>0.01</v>
      </c>
      <c r="S16" s="229" t="s">
        <v>25</v>
      </c>
      <c r="T16" s="229"/>
      <c r="U16" s="229"/>
      <c r="V16" s="233"/>
      <c r="W16" s="369">
        <v>0.01</v>
      </c>
      <c r="X16" s="229" t="s">
        <v>25</v>
      </c>
      <c r="Y16" s="229"/>
      <c r="Z16" s="229"/>
      <c r="AA16" s="233"/>
      <c r="AB16" s="369">
        <v>0.01</v>
      </c>
      <c r="AC16" s="229" t="s">
        <v>25</v>
      </c>
      <c r="AD16" s="229"/>
      <c r="AE16" s="229"/>
      <c r="AF16" s="233"/>
      <c r="AG16" s="369">
        <v>0.65</v>
      </c>
      <c r="AH16" s="229"/>
      <c r="AI16" s="229"/>
      <c r="AJ16" s="229" t="s">
        <v>233</v>
      </c>
      <c r="AK16" s="233"/>
      <c r="AL16" s="369">
        <v>0.81</v>
      </c>
      <c r="AM16" s="229"/>
      <c r="AN16" s="229"/>
      <c r="AO16" s="229" t="s">
        <v>233</v>
      </c>
      <c r="AP16" s="233"/>
      <c r="AQ16" s="300"/>
      <c r="AR16" s="298"/>
      <c r="AS16" s="298"/>
      <c r="AT16" s="298"/>
      <c r="AU16" s="299"/>
      <c r="AV16" s="371">
        <v>2.5</v>
      </c>
      <c r="AW16" s="229"/>
      <c r="AX16" s="229"/>
      <c r="AY16" s="229"/>
      <c r="AZ16" s="233"/>
      <c r="BE16" s="33" t="s">
        <v>33</v>
      </c>
    </row>
    <row r="17" spans="1:57" s="214" customFormat="1" x14ac:dyDescent="0.25">
      <c r="A17" s="228" t="s">
        <v>34</v>
      </c>
      <c r="B17" s="222" t="s">
        <v>24</v>
      </c>
      <c r="C17" s="229"/>
      <c r="D17" s="229"/>
      <c r="E17" s="325">
        <v>2E-3</v>
      </c>
      <c r="F17" s="239">
        <v>1</v>
      </c>
      <c r="G17" s="240">
        <v>1</v>
      </c>
      <c r="H17" s="368">
        <v>1E-3</v>
      </c>
      <c r="I17" s="229" t="s">
        <v>25</v>
      </c>
      <c r="J17" s="229"/>
      <c r="K17" s="229"/>
      <c r="L17" s="233"/>
      <c r="M17" s="368">
        <v>1E-3</v>
      </c>
      <c r="N17" s="229"/>
      <c r="O17" s="229"/>
      <c r="P17" s="229"/>
      <c r="Q17" s="233"/>
      <c r="R17" s="368">
        <v>1E-3</v>
      </c>
      <c r="S17" s="229" t="s">
        <v>25</v>
      </c>
      <c r="T17" s="229"/>
      <c r="U17" s="229"/>
      <c r="V17" s="233"/>
      <c r="W17" s="368">
        <v>1E-3</v>
      </c>
      <c r="X17" s="229" t="s">
        <v>25</v>
      </c>
      <c r="Y17" s="229"/>
      <c r="Z17" s="229"/>
      <c r="AA17" s="233"/>
      <c r="AB17" s="368">
        <v>2E-3</v>
      </c>
      <c r="AC17" s="229"/>
      <c r="AD17" s="229"/>
      <c r="AE17" s="229"/>
      <c r="AF17" s="233"/>
      <c r="AG17" s="368">
        <v>4.0000000000000001E-3</v>
      </c>
      <c r="AH17" s="229"/>
      <c r="AI17" s="229"/>
      <c r="AJ17" s="229"/>
      <c r="AK17" s="233"/>
      <c r="AL17" s="368">
        <v>1E-3</v>
      </c>
      <c r="AM17" s="229"/>
      <c r="AN17" s="229"/>
      <c r="AO17" s="229"/>
      <c r="AP17" s="233"/>
      <c r="AQ17" s="301"/>
      <c r="AR17" s="298"/>
      <c r="AS17" s="298"/>
      <c r="AT17" s="298"/>
      <c r="AU17" s="299"/>
      <c r="AV17" s="368">
        <v>1E-3</v>
      </c>
      <c r="AW17" s="229" t="s">
        <v>25</v>
      </c>
      <c r="AX17" s="229"/>
      <c r="AY17" s="229"/>
      <c r="AZ17" s="233"/>
      <c r="BE17" s="33" t="s">
        <v>34</v>
      </c>
    </row>
    <row r="18" spans="1:57" s="214" customFormat="1" x14ac:dyDescent="0.25">
      <c r="A18" s="228" t="s">
        <v>35</v>
      </c>
      <c r="B18" s="222" t="s">
        <v>24</v>
      </c>
      <c r="C18" s="229"/>
      <c r="D18" s="229"/>
      <c r="E18" s="325" t="s">
        <v>241</v>
      </c>
      <c r="F18" s="239" t="s">
        <v>37</v>
      </c>
      <c r="G18" s="240" t="s">
        <v>37</v>
      </c>
      <c r="H18" s="369">
        <v>7.31</v>
      </c>
      <c r="I18" s="229"/>
      <c r="J18" s="229"/>
      <c r="K18" s="229" t="s">
        <v>15</v>
      </c>
      <c r="L18" s="233"/>
      <c r="M18" s="369">
        <v>6.33</v>
      </c>
      <c r="N18" s="229"/>
      <c r="O18" s="229"/>
      <c r="P18" s="229" t="s">
        <v>15</v>
      </c>
      <c r="Q18" s="233"/>
      <c r="R18" s="369">
        <v>7.03</v>
      </c>
      <c r="S18" s="229"/>
      <c r="T18" s="229"/>
      <c r="U18" s="229"/>
      <c r="V18" s="233"/>
      <c r="W18" s="369">
        <v>7.11</v>
      </c>
      <c r="X18" s="229"/>
      <c r="Y18" s="229"/>
      <c r="Z18" s="229" t="s">
        <v>15</v>
      </c>
      <c r="AA18" s="233"/>
      <c r="AB18" s="369">
        <v>6.94</v>
      </c>
      <c r="AC18" s="229"/>
      <c r="AD18" s="229"/>
      <c r="AE18" s="229" t="s">
        <v>15</v>
      </c>
      <c r="AF18" s="233"/>
      <c r="AG18" s="369">
        <v>7.1</v>
      </c>
      <c r="AH18" s="229"/>
      <c r="AI18" s="229"/>
      <c r="AJ18" s="229" t="s">
        <v>15</v>
      </c>
      <c r="AK18" s="233"/>
      <c r="AL18" s="369">
        <v>6.96</v>
      </c>
      <c r="AM18" s="229"/>
      <c r="AN18" s="229"/>
      <c r="AO18" s="229" t="s">
        <v>15</v>
      </c>
      <c r="AP18" s="233"/>
      <c r="AQ18" s="300"/>
      <c r="AR18" s="298"/>
      <c r="AS18" s="298"/>
      <c r="AT18" s="298"/>
      <c r="AU18" s="299"/>
      <c r="AV18" s="369">
        <v>7.06</v>
      </c>
      <c r="AW18" s="229"/>
      <c r="AX18" s="229"/>
      <c r="AY18" s="229" t="s">
        <v>15</v>
      </c>
      <c r="AZ18" s="233"/>
      <c r="BA18" s="241">
        <v>6.5</v>
      </c>
      <c r="BB18" s="214">
        <v>8.5</v>
      </c>
      <c r="BC18" s="214">
        <v>6.38</v>
      </c>
      <c r="BD18" s="241">
        <v>8.1</v>
      </c>
      <c r="BE18" s="33" t="s">
        <v>35</v>
      </c>
    </row>
    <row r="19" spans="1:57" s="214" customFormat="1" x14ac:dyDescent="0.25">
      <c r="A19" s="228" t="s">
        <v>38</v>
      </c>
      <c r="B19" s="222" t="s">
        <v>30</v>
      </c>
      <c r="C19" s="229"/>
      <c r="D19" s="229"/>
      <c r="E19" s="325">
        <v>3.25</v>
      </c>
      <c r="F19" s="230" t="s">
        <v>22</v>
      </c>
      <c r="G19" s="231" t="s">
        <v>22</v>
      </c>
      <c r="H19" s="369">
        <v>2.77</v>
      </c>
      <c r="I19" s="229"/>
      <c r="J19" s="229"/>
      <c r="K19" s="223" t="s">
        <v>233</v>
      </c>
      <c r="L19" s="233"/>
      <c r="M19" s="369">
        <v>0.98</v>
      </c>
      <c r="N19" s="229"/>
      <c r="O19" s="229"/>
      <c r="P19" s="223"/>
      <c r="Q19" s="233"/>
      <c r="R19" s="369">
        <v>1.89</v>
      </c>
      <c r="S19" s="229"/>
      <c r="T19" s="229"/>
      <c r="U19" s="229"/>
      <c r="V19" s="233"/>
      <c r="W19" s="369">
        <v>5.43</v>
      </c>
      <c r="X19" s="229"/>
      <c r="Y19" s="229"/>
      <c r="Z19" s="229"/>
      <c r="AA19" s="233"/>
      <c r="AB19" s="369">
        <v>3.74</v>
      </c>
      <c r="AC19" s="229"/>
      <c r="AD19" s="229"/>
      <c r="AE19" s="229" t="s">
        <v>15</v>
      </c>
      <c r="AF19" s="233"/>
      <c r="AG19" s="369">
        <v>1.24</v>
      </c>
      <c r="AH19" s="229"/>
      <c r="AI19" s="229"/>
      <c r="AJ19" s="229" t="s">
        <v>15</v>
      </c>
      <c r="AK19" s="233"/>
      <c r="AL19" s="369">
        <v>1.42</v>
      </c>
      <c r="AM19" s="229"/>
      <c r="AN19" s="229"/>
      <c r="AO19" s="229"/>
      <c r="AP19" s="233"/>
      <c r="AQ19" s="300"/>
      <c r="AR19" s="298"/>
      <c r="AS19" s="298"/>
      <c r="AT19" s="298"/>
      <c r="AU19" s="299"/>
      <c r="AV19" s="369">
        <v>2.99</v>
      </c>
      <c r="AW19" s="229"/>
      <c r="AX19" s="229"/>
      <c r="AY19" s="223" t="s">
        <v>233</v>
      </c>
      <c r="AZ19" s="233"/>
      <c r="BE19" s="33" t="s">
        <v>38</v>
      </c>
    </row>
    <row r="20" spans="1:57" s="214" customFormat="1" x14ac:dyDescent="0.25">
      <c r="A20" s="228" t="s">
        <v>39</v>
      </c>
      <c r="B20" s="222" t="s">
        <v>21</v>
      </c>
      <c r="C20" s="229"/>
      <c r="D20" s="229"/>
      <c r="E20" s="325">
        <v>8.1859999999999999</v>
      </c>
      <c r="F20" s="230" t="s">
        <v>22</v>
      </c>
      <c r="G20" s="240">
        <v>20</v>
      </c>
      <c r="H20" s="369">
        <v>6.47</v>
      </c>
      <c r="I20" s="229"/>
      <c r="J20" s="229"/>
      <c r="K20" s="223"/>
      <c r="L20" s="233"/>
      <c r="M20" s="369">
        <v>9.4600000000000009</v>
      </c>
      <c r="N20" s="229"/>
      <c r="O20" s="229"/>
      <c r="P20" s="229"/>
      <c r="Q20" s="233"/>
      <c r="R20" s="369">
        <v>8.31</v>
      </c>
      <c r="S20" s="229"/>
      <c r="T20" s="229"/>
      <c r="U20" s="229" t="s">
        <v>15</v>
      </c>
      <c r="V20" s="233"/>
      <c r="W20" s="369">
        <v>6.38</v>
      </c>
      <c r="X20" s="229"/>
      <c r="Y20" s="229"/>
      <c r="Z20" s="229" t="s">
        <v>233</v>
      </c>
      <c r="AA20" s="233"/>
      <c r="AB20" s="371">
        <v>20.2</v>
      </c>
      <c r="AC20" s="229"/>
      <c r="AD20" s="229"/>
      <c r="AE20" s="229" t="s">
        <v>15</v>
      </c>
      <c r="AF20" s="233"/>
      <c r="AG20" s="369">
        <v>5.83</v>
      </c>
      <c r="AH20" s="229"/>
      <c r="AI20" s="229"/>
      <c r="AJ20" s="229" t="s">
        <v>15</v>
      </c>
      <c r="AK20" s="233"/>
      <c r="AL20" s="369">
        <v>7.1</v>
      </c>
      <c r="AM20" s="229"/>
      <c r="AN20" s="229"/>
      <c r="AO20" s="229" t="s">
        <v>15</v>
      </c>
      <c r="AP20" s="233"/>
      <c r="AQ20" s="297"/>
      <c r="AR20" s="298"/>
      <c r="AS20" s="298"/>
      <c r="AT20" s="298"/>
      <c r="AU20" s="299"/>
      <c r="AV20" s="369">
        <v>6.99</v>
      </c>
      <c r="AW20" s="229"/>
      <c r="AX20" s="229"/>
      <c r="AY20" s="229"/>
      <c r="AZ20" s="233"/>
      <c r="BE20" s="33" t="s">
        <v>39</v>
      </c>
    </row>
    <row r="21" spans="1:57" s="214" customFormat="1" x14ac:dyDescent="0.25">
      <c r="A21" s="228" t="s">
        <v>40</v>
      </c>
      <c r="B21" s="222" t="s">
        <v>21</v>
      </c>
      <c r="C21" s="229"/>
      <c r="D21" s="229"/>
      <c r="E21" s="325">
        <v>21.703299999999999</v>
      </c>
      <c r="F21" s="239">
        <v>250</v>
      </c>
      <c r="G21" s="240">
        <v>250</v>
      </c>
      <c r="H21" s="371">
        <v>12.3</v>
      </c>
      <c r="I21" s="229"/>
      <c r="J21" s="229"/>
      <c r="K21" s="229"/>
      <c r="L21" s="233"/>
      <c r="M21" s="371">
        <v>7.6</v>
      </c>
      <c r="N21" s="229"/>
      <c r="O21" s="229"/>
      <c r="P21" s="229"/>
      <c r="Q21" s="233"/>
      <c r="R21" s="371">
        <v>6</v>
      </c>
      <c r="S21" s="229"/>
      <c r="T21" s="229"/>
      <c r="U21" s="229"/>
      <c r="V21" s="233"/>
      <c r="W21" s="371">
        <v>9.9</v>
      </c>
      <c r="X21" s="229"/>
      <c r="Y21" s="229"/>
      <c r="Z21" s="229"/>
      <c r="AA21" s="233"/>
      <c r="AB21" s="371">
        <v>0.24</v>
      </c>
      <c r="AC21" s="229"/>
      <c r="AD21" s="229"/>
      <c r="AE21" s="229" t="s">
        <v>15</v>
      </c>
      <c r="AF21" s="233"/>
      <c r="AG21" s="371">
        <v>8.9</v>
      </c>
      <c r="AH21" s="229"/>
      <c r="AI21" s="229"/>
      <c r="AJ21" s="229"/>
      <c r="AK21" s="233"/>
      <c r="AL21" s="371">
        <v>9.1999999999999993</v>
      </c>
      <c r="AM21" s="229"/>
      <c r="AN21" s="229"/>
      <c r="AO21" s="229"/>
      <c r="AP21" s="233"/>
      <c r="AQ21" s="300"/>
      <c r="AR21" s="298"/>
      <c r="AS21" s="298"/>
      <c r="AT21" s="298"/>
      <c r="AU21" s="299"/>
      <c r="AV21" s="371">
        <v>14.8</v>
      </c>
      <c r="AW21" s="229"/>
      <c r="AX21" s="229"/>
      <c r="AY21" s="229"/>
      <c r="AZ21" s="233"/>
      <c r="BE21" s="33" t="s">
        <v>40</v>
      </c>
    </row>
    <row r="22" spans="1:57" s="214" customFormat="1" x14ac:dyDescent="0.25">
      <c r="A22" s="228" t="s">
        <v>41</v>
      </c>
      <c r="B22" s="222" t="s">
        <v>21</v>
      </c>
      <c r="C22" s="229"/>
      <c r="D22" s="229"/>
      <c r="E22" s="326">
        <v>250</v>
      </c>
      <c r="F22" s="242">
        <v>500</v>
      </c>
      <c r="G22" s="231">
        <v>500</v>
      </c>
      <c r="H22" s="370">
        <v>210</v>
      </c>
      <c r="I22" s="229"/>
      <c r="J22" s="229"/>
      <c r="K22" s="229"/>
      <c r="L22" s="233"/>
      <c r="M22" s="370">
        <v>140</v>
      </c>
      <c r="N22" s="229"/>
      <c r="O22" s="229"/>
      <c r="P22" s="229"/>
      <c r="Q22" s="233"/>
      <c r="R22" s="370">
        <v>380</v>
      </c>
      <c r="S22" s="229"/>
      <c r="T22" s="229"/>
      <c r="U22" s="229"/>
      <c r="V22" s="233"/>
      <c r="W22" s="370">
        <v>170</v>
      </c>
      <c r="X22" s="229"/>
      <c r="Y22" s="229"/>
      <c r="Z22" s="229"/>
      <c r="AA22" s="233"/>
      <c r="AB22" s="370">
        <v>600</v>
      </c>
      <c r="AC22" s="229"/>
      <c r="AD22" s="229"/>
      <c r="AE22" s="229"/>
      <c r="AF22" s="233"/>
      <c r="AG22" s="370">
        <v>180</v>
      </c>
      <c r="AH22" s="229"/>
      <c r="AI22" s="229"/>
      <c r="AJ22" s="229"/>
      <c r="AK22" s="233"/>
      <c r="AL22" s="370">
        <v>190</v>
      </c>
      <c r="AM22" s="229"/>
      <c r="AN22" s="229"/>
      <c r="AO22" s="229"/>
      <c r="AP22" s="233"/>
      <c r="AQ22" s="297"/>
      <c r="AR22" s="298"/>
      <c r="AS22" s="298"/>
      <c r="AT22" s="298"/>
      <c r="AU22" s="299"/>
      <c r="AV22" s="370">
        <v>210</v>
      </c>
      <c r="AW22" s="229"/>
      <c r="AX22" s="229"/>
      <c r="AY22" s="229"/>
      <c r="AZ22" s="233"/>
      <c r="BE22" s="33" t="s">
        <v>41</v>
      </c>
    </row>
    <row r="23" spans="1:57" s="214" customFormat="1" ht="15.75" thickBot="1" x14ac:dyDescent="0.3">
      <c r="A23" s="243" t="s">
        <v>42</v>
      </c>
      <c r="B23" s="222" t="s">
        <v>24</v>
      </c>
      <c r="C23" s="229"/>
      <c r="D23" s="244"/>
      <c r="E23" s="328">
        <v>20.154900000000001</v>
      </c>
      <c r="F23" s="245" t="s">
        <v>22</v>
      </c>
      <c r="G23" s="246" t="s">
        <v>22</v>
      </c>
      <c r="H23" s="247">
        <v>0.5</v>
      </c>
      <c r="I23" s="244" t="s">
        <v>25</v>
      </c>
      <c r="J23" s="244"/>
      <c r="K23" s="244"/>
      <c r="L23" s="248"/>
      <c r="M23" s="338">
        <v>0.86</v>
      </c>
      <c r="N23" s="244"/>
      <c r="O23" s="244"/>
      <c r="P23" s="244"/>
      <c r="Q23" s="248"/>
      <c r="R23" s="247">
        <v>3.1</v>
      </c>
      <c r="S23" s="244"/>
      <c r="T23" s="244"/>
      <c r="U23" s="244"/>
      <c r="V23" s="248"/>
      <c r="W23" s="247">
        <v>4.7</v>
      </c>
      <c r="X23" s="244"/>
      <c r="Y23" s="244"/>
      <c r="Z23" s="244"/>
      <c r="AA23" s="248"/>
      <c r="AB23" s="247">
        <v>7.9</v>
      </c>
      <c r="AC23" s="244"/>
      <c r="AD23" s="244"/>
      <c r="AE23" s="244" t="s">
        <v>15</v>
      </c>
      <c r="AF23" s="248"/>
      <c r="AG23" s="247">
        <v>1</v>
      </c>
      <c r="AH23" s="244"/>
      <c r="AI23" s="244"/>
      <c r="AJ23" s="244"/>
      <c r="AK23" s="248"/>
      <c r="AL23" s="247">
        <v>1.1000000000000001</v>
      </c>
      <c r="AM23" s="244"/>
      <c r="AN23" s="244"/>
      <c r="AO23" s="244"/>
      <c r="AP23" s="248"/>
      <c r="AQ23" s="302"/>
      <c r="AR23" s="303"/>
      <c r="AS23" s="303"/>
      <c r="AT23" s="303"/>
      <c r="AU23" s="304"/>
      <c r="AV23" s="338">
        <v>0.57999999999999996</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374">
        <v>2.4199999999999998E-3</v>
      </c>
      <c r="I26" s="375"/>
      <c r="J26" s="229"/>
      <c r="K26" s="229"/>
      <c r="L26" s="233"/>
      <c r="M26" s="372">
        <v>3.9899999999999999E-4</v>
      </c>
      <c r="N26" s="229"/>
      <c r="O26" s="229"/>
      <c r="P26" s="229"/>
      <c r="Q26" s="233"/>
      <c r="R26" s="373">
        <v>2.1100000000000001E-2</v>
      </c>
      <c r="S26" s="229"/>
      <c r="T26" s="229"/>
      <c r="U26" s="229"/>
      <c r="V26" s="233"/>
      <c r="W26" s="373">
        <v>1.03E-2</v>
      </c>
      <c r="X26" s="375"/>
      <c r="Y26" s="229"/>
      <c r="Z26" s="229"/>
      <c r="AA26" s="233"/>
      <c r="AB26" s="373">
        <v>2.0400000000000001E-2</v>
      </c>
      <c r="AC26" s="375"/>
      <c r="AD26" s="229"/>
      <c r="AE26" s="229"/>
      <c r="AF26" s="233"/>
      <c r="AG26" s="372">
        <v>7.3700000000000002E-4</v>
      </c>
      <c r="AH26" s="375"/>
      <c r="AI26" s="229"/>
      <c r="AJ26" s="229"/>
      <c r="AK26" s="233"/>
      <c r="AL26" s="372">
        <v>5.7700000000000004E-4</v>
      </c>
      <c r="AM26" s="375"/>
      <c r="AN26" s="229"/>
      <c r="AO26" s="229"/>
      <c r="AP26" s="233"/>
      <c r="AQ26" s="301"/>
      <c r="AR26" s="298"/>
      <c r="AS26" s="298"/>
      <c r="AT26" s="298"/>
      <c r="AU26" s="299"/>
      <c r="AV26" s="374">
        <v>2.6099999999999999E-3</v>
      </c>
      <c r="AW26" s="229"/>
      <c r="AX26" s="229"/>
      <c r="AY26" s="229"/>
      <c r="AZ26" s="233"/>
      <c r="BE26" s="77" t="s">
        <v>46</v>
      </c>
    </row>
    <row r="27" spans="1:57" s="214" customFormat="1" x14ac:dyDescent="0.25">
      <c r="A27" s="228" t="s">
        <v>47</v>
      </c>
      <c r="B27" s="222" t="s">
        <v>30</v>
      </c>
      <c r="C27" s="229"/>
      <c r="D27" s="229"/>
      <c r="E27" s="325">
        <v>2.18E-2</v>
      </c>
      <c r="F27" s="239">
        <v>2</v>
      </c>
      <c r="G27" s="231">
        <v>1</v>
      </c>
      <c r="H27" s="368">
        <v>1.4E-2</v>
      </c>
      <c r="I27" s="375"/>
      <c r="J27" s="229"/>
      <c r="K27" s="229"/>
      <c r="L27" s="233"/>
      <c r="M27" s="368">
        <v>1.0999999999999999E-2</v>
      </c>
      <c r="N27" s="229"/>
      <c r="O27" s="229"/>
      <c r="P27" s="229"/>
      <c r="Q27" s="233"/>
      <c r="R27" s="373">
        <v>2.1600000000000001E-2</v>
      </c>
      <c r="S27" s="229"/>
      <c r="T27" s="229"/>
      <c r="U27" s="229"/>
      <c r="V27" s="233"/>
      <c r="W27" s="373">
        <v>2.12E-2</v>
      </c>
      <c r="X27" s="375"/>
      <c r="Y27" s="229"/>
      <c r="Z27" s="229"/>
      <c r="AA27" s="233"/>
      <c r="AB27" s="373">
        <v>4.1399999999999999E-2</v>
      </c>
      <c r="AC27" s="375"/>
      <c r="AD27" s="229"/>
      <c r="AE27" s="229"/>
      <c r="AF27" s="233"/>
      <c r="AG27" s="373">
        <v>1.0800000000000001E-2</v>
      </c>
      <c r="AH27" s="375"/>
      <c r="AI27" s="229"/>
      <c r="AJ27" s="229" t="s">
        <v>15</v>
      </c>
      <c r="AK27" s="233"/>
      <c r="AL27" s="373">
        <v>1.4200000000000001E-2</v>
      </c>
      <c r="AM27" s="385"/>
      <c r="AN27" s="229"/>
      <c r="AO27" s="229"/>
      <c r="AP27" s="233"/>
      <c r="AQ27" s="306"/>
      <c r="AR27" s="298"/>
      <c r="AS27" s="298"/>
      <c r="AT27" s="298"/>
      <c r="AU27" s="299"/>
      <c r="AV27" s="373">
        <v>9.2999999999999992E-3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73">
        <v>2.5000000000000001E-3</v>
      </c>
      <c r="I28" s="385"/>
      <c r="J28" s="229"/>
      <c r="K28" s="229"/>
      <c r="L28" s="233"/>
      <c r="M28" s="373">
        <v>5.0000000000000001E-4</v>
      </c>
      <c r="N28" s="223" t="s">
        <v>25</v>
      </c>
      <c r="O28" s="229"/>
      <c r="P28" s="229"/>
      <c r="Q28" s="233"/>
      <c r="R28" s="373">
        <v>5.0000000000000001E-4</v>
      </c>
      <c r="S28" s="223" t="s">
        <v>25</v>
      </c>
      <c r="T28" s="229"/>
      <c r="U28" s="229"/>
      <c r="V28" s="233"/>
      <c r="W28" s="373">
        <v>5.0000000000000001E-4</v>
      </c>
      <c r="X28" s="385" t="s">
        <v>25</v>
      </c>
      <c r="Y28" s="229"/>
      <c r="Z28" s="229"/>
      <c r="AA28" s="233"/>
      <c r="AB28" s="373">
        <v>5.0000000000000001E-4</v>
      </c>
      <c r="AC28" s="375" t="s">
        <v>25</v>
      </c>
      <c r="AD28" s="229"/>
      <c r="AE28" s="229"/>
      <c r="AF28" s="233"/>
      <c r="AG28" s="373">
        <v>5.0000000000000001E-4</v>
      </c>
      <c r="AH28" s="375" t="s">
        <v>25</v>
      </c>
      <c r="AI28" s="229"/>
      <c r="AJ28" s="229"/>
      <c r="AK28" s="233"/>
      <c r="AL28" s="373">
        <v>5.0000000000000001E-4</v>
      </c>
      <c r="AM28" s="385" t="s">
        <v>25</v>
      </c>
      <c r="AN28" s="229"/>
      <c r="AO28" s="229"/>
      <c r="AP28" s="233"/>
      <c r="AQ28" s="306"/>
      <c r="AR28" s="298"/>
      <c r="AS28" s="298"/>
      <c r="AT28" s="298"/>
      <c r="AU28" s="299"/>
      <c r="AV28" s="373">
        <v>5.0000000000000001E-4</v>
      </c>
      <c r="AW28" s="229"/>
      <c r="AX28" s="229"/>
      <c r="AY28" s="229"/>
      <c r="AZ28" s="233"/>
      <c r="BE28" s="77" t="s">
        <v>48</v>
      </c>
    </row>
    <row r="29" spans="1:57" s="214" customFormat="1" x14ac:dyDescent="0.25">
      <c r="A29" s="228" t="s">
        <v>49</v>
      </c>
      <c r="B29" s="222" t="s">
        <v>21</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24</v>
      </c>
      <c r="C30" s="229"/>
      <c r="D30" s="229"/>
      <c r="E30" s="325">
        <v>7.1000000000000004E-3</v>
      </c>
      <c r="F30" s="239">
        <v>0.1</v>
      </c>
      <c r="G30" s="231">
        <v>0.05</v>
      </c>
      <c r="H30" s="373">
        <v>1.2200000000000001E-2</v>
      </c>
      <c r="I30" s="385"/>
      <c r="J30" s="229"/>
      <c r="K30" s="229"/>
      <c r="L30" s="233"/>
      <c r="M30" s="373">
        <v>5.4999999999999997E-3</v>
      </c>
      <c r="N30" s="223"/>
      <c r="O30" s="229"/>
      <c r="P30" s="229"/>
      <c r="Q30" s="233"/>
      <c r="R30" s="373">
        <v>8.0999999999999996E-3</v>
      </c>
      <c r="S30" s="223"/>
      <c r="T30" s="229"/>
      <c r="U30" s="229"/>
      <c r="V30" s="233"/>
      <c r="W30" s="368">
        <v>5.0000000000000001E-3</v>
      </c>
      <c r="X30" s="385" t="s">
        <v>25</v>
      </c>
      <c r="Y30" s="229"/>
      <c r="Z30" s="229"/>
      <c r="AA30" s="233"/>
      <c r="AB30" s="368">
        <v>5.0000000000000001E-3</v>
      </c>
      <c r="AC30" s="375" t="s">
        <v>25</v>
      </c>
      <c r="AD30" s="229"/>
      <c r="AE30" s="229"/>
      <c r="AF30" s="233"/>
      <c r="AG30" s="373">
        <v>6.3E-3</v>
      </c>
      <c r="AH30" s="375"/>
      <c r="AI30" s="229"/>
      <c r="AJ30" s="229"/>
      <c r="AK30" s="233"/>
      <c r="AL30" s="368">
        <v>6.0000000000000001E-3</v>
      </c>
      <c r="AM30" s="385"/>
      <c r="AN30" s="229"/>
      <c r="AO30" s="229"/>
      <c r="AP30" s="233"/>
      <c r="AQ30" s="306"/>
      <c r="AR30" s="298"/>
      <c r="AS30" s="298"/>
      <c r="AT30" s="298"/>
      <c r="AU30" s="299"/>
      <c r="AV30" s="373">
        <v>7.1000000000000004E-3</v>
      </c>
      <c r="AW30" s="229"/>
      <c r="AX30" s="229"/>
      <c r="AY30" s="229" t="s">
        <v>233</v>
      </c>
      <c r="AZ30" s="233"/>
      <c r="BE30" s="77" t="s">
        <v>50</v>
      </c>
    </row>
    <row r="31" spans="1:57" s="214" customFormat="1" x14ac:dyDescent="0.25">
      <c r="A31" s="228" t="s">
        <v>51</v>
      </c>
      <c r="B31" s="222" t="s">
        <v>24</v>
      </c>
      <c r="C31" s="229"/>
      <c r="D31" s="229"/>
      <c r="E31" s="325">
        <v>6.0000000000000001E-3</v>
      </c>
      <c r="F31" s="239" t="s">
        <v>22</v>
      </c>
      <c r="G31" s="231" t="s">
        <v>22</v>
      </c>
      <c r="H31" s="368">
        <v>5.0000000000000001E-3</v>
      </c>
      <c r="I31" s="385" t="s">
        <v>25</v>
      </c>
      <c r="J31" s="229"/>
      <c r="K31" s="229"/>
      <c r="L31" s="233"/>
      <c r="M31" s="368">
        <v>5.0000000000000001E-3</v>
      </c>
      <c r="N31" s="223" t="s">
        <v>25</v>
      </c>
      <c r="O31" s="229"/>
      <c r="P31" s="229"/>
      <c r="Q31" s="233"/>
      <c r="R31" s="368">
        <v>5.0000000000000001E-3</v>
      </c>
      <c r="S31" s="223" t="s">
        <v>25</v>
      </c>
      <c r="T31" s="229"/>
      <c r="U31" s="229"/>
      <c r="V31" s="233"/>
      <c r="W31" s="368">
        <v>5.0000000000000001E-3</v>
      </c>
      <c r="X31" s="385" t="s">
        <v>25</v>
      </c>
      <c r="Y31" s="229"/>
      <c r="Z31" s="229"/>
      <c r="AA31" s="233"/>
      <c r="AB31" s="368">
        <v>5.0000000000000001E-3</v>
      </c>
      <c r="AC31" s="375" t="s">
        <v>25</v>
      </c>
      <c r="AD31" s="229"/>
      <c r="AE31" s="229"/>
      <c r="AF31" s="233"/>
      <c r="AG31" s="368">
        <v>5.0000000000000001E-3</v>
      </c>
      <c r="AH31" s="375" t="s">
        <v>25</v>
      </c>
      <c r="AI31" s="229"/>
      <c r="AJ31" s="229"/>
      <c r="AK31" s="233"/>
      <c r="AL31" s="368">
        <v>5.0000000000000001E-3</v>
      </c>
      <c r="AM31" s="385" t="s">
        <v>25</v>
      </c>
      <c r="AN31" s="229"/>
      <c r="AO31" s="229"/>
      <c r="AP31" s="233"/>
      <c r="AQ31" s="301"/>
      <c r="AR31" s="298"/>
      <c r="AS31" s="298"/>
      <c r="AT31" s="298"/>
      <c r="AU31" s="299"/>
      <c r="AV31" s="368">
        <v>5.0000000000000001E-3</v>
      </c>
      <c r="AW31" s="229" t="s">
        <v>25</v>
      </c>
      <c r="AX31" s="229"/>
      <c r="AY31" s="229"/>
      <c r="AZ31" s="233"/>
      <c r="BE31" s="77" t="s">
        <v>51</v>
      </c>
    </row>
    <row r="32" spans="1:57" s="214" customFormat="1" x14ac:dyDescent="0.25">
      <c r="A32" s="228" t="s">
        <v>52</v>
      </c>
      <c r="B32" s="222" t="s">
        <v>30</v>
      </c>
      <c r="C32" s="229"/>
      <c r="D32" s="229"/>
      <c r="E32" s="325">
        <v>40.055900000000001</v>
      </c>
      <c r="F32" s="239">
        <v>1.3</v>
      </c>
      <c r="G32" s="231">
        <v>1</v>
      </c>
      <c r="H32" s="368">
        <v>5.0000000000000001E-3</v>
      </c>
      <c r="I32" s="385" t="s">
        <v>25</v>
      </c>
      <c r="J32" s="229"/>
      <c r="K32" s="229"/>
      <c r="L32" s="233"/>
      <c r="M32" s="368">
        <v>5.0000000000000001E-3</v>
      </c>
      <c r="N32" s="223" t="s">
        <v>25</v>
      </c>
      <c r="O32" s="229"/>
      <c r="P32" s="229"/>
      <c r="Q32" s="233"/>
      <c r="R32" s="369">
        <v>0.01</v>
      </c>
      <c r="S32" s="223"/>
      <c r="T32" s="229"/>
      <c r="U32" s="229"/>
      <c r="V32" s="233"/>
      <c r="W32" s="368">
        <v>5.0000000000000001E-3</v>
      </c>
      <c r="X32" s="385" t="s">
        <v>25</v>
      </c>
      <c r="Y32" s="229"/>
      <c r="Z32" s="229"/>
      <c r="AA32" s="233"/>
      <c r="AB32" s="368">
        <v>3.5999999999999997E-2</v>
      </c>
      <c r="AC32" s="375"/>
      <c r="AD32" s="229"/>
      <c r="AE32" s="229"/>
      <c r="AF32" s="233"/>
      <c r="AG32" s="368">
        <v>5.0000000000000001E-3</v>
      </c>
      <c r="AH32" s="375" t="s">
        <v>25</v>
      </c>
      <c r="AI32" s="229"/>
      <c r="AJ32" s="229"/>
      <c r="AK32" s="233"/>
      <c r="AL32" s="368">
        <v>5.0000000000000001E-3</v>
      </c>
      <c r="AM32" s="385" t="s">
        <v>25</v>
      </c>
      <c r="AN32" s="229"/>
      <c r="AO32" s="229"/>
      <c r="AP32" s="233"/>
      <c r="AQ32" s="301"/>
      <c r="AR32" s="298"/>
      <c r="AS32" s="298"/>
      <c r="AT32" s="298"/>
      <c r="AU32" s="299"/>
      <c r="AV32" s="368">
        <v>5.0000000000000001E-3</v>
      </c>
      <c r="AW32" s="229" t="s">
        <v>25</v>
      </c>
      <c r="AX32" s="229"/>
      <c r="AY32" s="229"/>
      <c r="AZ32" s="233"/>
      <c r="BE32" s="77" t="s">
        <v>52</v>
      </c>
    </row>
    <row r="33" spans="1:57" s="214" customFormat="1" x14ac:dyDescent="0.25">
      <c r="A33" s="228" t="s">
        <v>53</v>
      </c>
      <c r="B33" s="222" t="s">
        <v>30</v>
      </c>
      <c r="C33" s="229"/>
      <c r="D33" s="229"/>
      <c r="E33" s="325">
        <v>3.6999999999999998E-2</v>
      </c>
      <c r="F33" s="239">
        <v>0.3</v>
      </c>
      <c r="G33" s="231">
        <v>0.3</v>
      </c>
      <c r="H33" s="369">
        <v>0.05</v>
      </c>
      <c r="I33" s="385"/>
      <c r="J33" s="229"/>
      <c r="K33" s="229"/>
      <c r="L33" s="233"/>
      <c r="M33" s="369">
        <v>0.01</v>
      </c>
      <c r="N33" s="223" t="s">
        <v>25</v>
      </c>
      <c r="O33" s="229"/>
      <c r="P33" s="229"/>
      <c r="Q33" s="233"/>
      <c r="R33" s="368">
        <v>0.55500000000000005</v>
      </c>
      <c r="S33" s="229"/>
      <c r="T33" s="229"/>
      <c r="U33" s="229"/>
      <c r="V33" s="233"/>
      <c r="W33" s="368">
        <v>0.14099999999999999</v>
      </c>
      <c r="X33" s="375"/>
      <c r="Y33" s="229"/>
      <c r="Z33" s="229" t="s">
        <v>233</v>
      </c>
      <c r="AA33" s="233"/>
      <c r="AB33" s="369">
        <v>0.01</v>
      </c>
      <c r="AC33" s="375" t="s">
        <v>25</v>
      </c>
      <c r="AD33" s="229"/>
      <c r="AE33" s="229" t="s">
        <v>233</v>
      </c>
      <c r="AF33" s="233"/>
      <c r="AG33" s="369">
        <v>0.01</v>
      </c>
      <c r="AH33" s="375" t="s">
        <v>25</v>
      </c>
      <c r="AI33" s="229"/>
      <c r="AJ33" s="229"/>
      <c r="AK33" s="233"/>
      <c r="AL33" s="369">
        <v>0.01</v>
      </c>
      <c r="AM33" s="375" t="s">
        <v>25</v>
      </c>
      <c r="AN33" s="229"/>
      <c r="AO33" s="229"/>
      <c r="AP33" s="233"/>
      <c r="AQ33" s="301"/>
      <c r="AR33" s="298"/>
      <c r="AS33" s="298"/>
      <c r="AT33" s="298"/>
      <c r="AU33" s="299"/>
      <c r="AV33" s="369">
        <v>0.01</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30</v>
      </c>
      <c r="C35" s="229"/>
      <c r="D35" s="229"/>
      <c r="E35" s="325">
        <v>1.84E-2</v>
      </c>
      <c r="F35" s="239">
        <v>0.05</v>
      </c>
      <c r="G35" s="231">
        <v>0.05</v>
      </c>
      <c r="H35" s="373">
        <v>8.5000000000000006E-3</v>
      </c>
      <c r="I35" s="375"/>
      <c r="J35" s="229"/>
      <c r="K35" s="229"/>
      <c r="L35" s="233"/>
      <c r="M35" s="373">
        <v>7.4499999999999997E-2</v>
      </c>
      <c r="N35" s="229"/>
      <c r="O35" s="229"/>
      <c r="P35" s="229"/>
      <c r="Q35" s="233"/>
      <c r="R35" s="368">
        <v>2.2250000000000001</v>
      </c>
      <c r="S35" s="229"/>
      <c r="T35" s="229"/>
      <c r="U35" s="229"/>
      <c r="V35" s="233"/>
      <c r="W35" s="368">
        <v>1.1220000000000001</v>
      </c>
      <c r="X35" s="375"/>
      <c r="Y35" s="229"/>
      <c r="Z35" s="229" t="s">
        <v>233</v>
      </c>
      <c r="AA35" s="233"/>
      <c r="AB35" s="369">
        <v>2.02</v>
      </c>
      <c r="AC35" s="375"/>
      <c r="AD35" s="229"/>
      <c r="AE35" s="229"/>
      <c r="AF35" s="233"/>
      <c r="AG35" s="373">
        <v>7.3000000000000001E-3</v>
      </c>
      <c r="AH35" s="375"/>
      <c r="AI35" s="229"/>
      <c r="AJ35" s="229" t="s">
        <v>15</v>
      </c>
      <c r="AK35" s="233"/>
      <c r="AL35" s="373">
        <v>7.7999999999999996E-3</v>
      </c>
      <c r="AM35" s="375"/>
      <c r="AN35" s="229"/>
      <c r="AO35" s="229" t="s">
        <v>15</v>
      </c>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5.0000000000000001E-3</v>
      </c>
      <c r="F36" s="239" t="s">
        <v>22</v>
      </c>
      <c r="G36" s="231">
        <v>0.1</v>
      </c>
      <c r="H36" s="369">
        <v>0.01</v>
      </c>
      <c r="I36" s="385"/>
      <c r="J36" s="229"/>
      <c r="K36" s="229"/>
      <c r="L36" s="233"/>
      <c r="M36" s="368">
        <v>1.0999999999999999E-2</v>
      </c>
      <c r="N36" s="223"/>
      <c r="O36" s="229"/>
      <c r="P36" s="229"/>
      <c r="Q36" s="233"/>
      <c r="R36" s="368">
        <v>1.2E-2</v>
      </c>
      <c r="S36" s="229"/>
      <c r="T36" s="229"/>
      <c r="U36" s="229"/>
      <c r="V36" s="233"/>
      <c r="W36" s="368">
        <v>1.2E-2</v>
      </c>
      <c r="X36" s="385"/>
      <c r="Y36" s="229"/>
      <c r="Z36" s="229"/>
      <c r="AA36" s="233"/>
      <c r="AB36" s="368">
        <v>1.4999999999999999E-2</v>
      </c>
      <c r="AC36" s="375"/>
      <c r="AD36" s="229"/>
      <c r="AE36" s="229"/>
      <c r="AF36" s="233"/>
      <c r="AG36" s="368">
        <v>1.0999999999999999E-2</v>
      </c>
      <c r="AH36" s="375"/>
      <c r="AI36" s="229"/>
      <c r="AJ36" s="229"/>
      <c r="AK36" s="233"/>
      <c r="AL36" s="368">
        <v>1.0999999999999999E-2</v>
      </c>
      <c r="AM36" s="385"/>
      <c r="AN36" s="229"/>
      <c r="AO36" s="229"/>
      <c r="AP36" s="233"/>
      <c r="AQ36" s="301"/>
      <c r="AR36" s="298"/>
      <c r="AS36" s="298"/>
      <c r="AT36" s="298"/>
      <c r="AU36" s="299"/>
      <c r="AV36" s="369">
        <v>0.01</v>
      </c>
      <c r="AW36" s="229"/>
      <c r="AX36" s="229"/>
      <c r="AY36" s="229"/>
      <c r="AZ36" s="233"/>
      <c r="BE36" s="77" t="s">
        <v>56</v>
      </c>
    </row>
    <row r="37" spans="1:57" s="214" customFormat="1" x14ac:dyDescent="0.25">
      <c r="A37" s="228" t="s">
        <v>57</v>
      </c>
      <c r="B37" s="222" t="s">
        <v>24</v>
      </c>
      <c r="C37" s="229"/>
      <c r="D37" s="229"/>
      <c r="E37" s="325">
        <v>1E-3</v>
      </c>
      <c r="F37" s="230">
        <v>0.05</v>
      </c>
      <c r="G37" s="231">
        <v>0.01</v>
      </c>
      <c r="H37" s="373">
        <v>1.1999999999999999E-3</v>
      </c>
      <c r="I37" s="375"/>
      <c r="J37" s="229"/>
      <c r="K37" s="229"/>
      <c r="L37" s="233"/>
      <c r="M37" s="373">
        <v>2.9999999999999997E-4</v>
      </c>
      <c r="N37" s="223" t="s">
        <v>25</v>
      </c>
      <c r="O37" s="229"/>
      <c r="P37" s="229"/>
      <c r="Q37" s="233"/>
      <c r="R37" s="374">
        <v>4.2999999999999999E-4</v>
      </c>
      <c r="S37" s="229"/>
      <c r="T37" s="229"/>
      <c r="U37" s="229"/>
      <c r="V37" s="233"/>
      <c r="W37" s="373">
        <v>2.9999999999999997E-4</v>
      </c>
      <c r="X37" s="385" t="s">
        <v>25</v>
      </c>
      <c r="Y37" s="229"/>
      <c r="Z37" s="229"/>
      <c r="AA37" s="233"/>
      <c r="AB37" s="374">
        <v>3.1E-4</v>
      </c>
      <c r="AC37" s="375"/>
      <c r="AD37" s="229"/>
      <c r="AE37" s="229"/>
      <c r="AF37" s="233"/>
      <c r="AG37" s="373">
        <v>2.9999999999999997E-4</v>
      </c>
      <c r="AH37" s="375" t="s">
        <v>25</v>
      </c>
      <c r="AI37" s="229"/>
      <c r="AJ37" s="229"/>
      <c r="AK37" s="233"/>
      <c r="AL37" s="373">
        <v>2.9999999999999997E-4</v>
      </c>
      <c r="AM37" s="375" t="s">
        <v>25</v>
      </c>
      <c r="AN37" s="229"/>
      <c r="AO37" s="229"/>
      <c r="AP37" s="233"/>
      <c r="AQ37" s="307"/>
      <c r="AR37" s="298"/>
      <c r="AS37" s="298"/>
      <c r="AT37" s="298"/>
      <c r="AU37" s="299"/>
      <c r="AV37" s="374">
        <v>5.4000000000000001E-4</v>
      </c>
      <c r="AW37" s="229"/>
      <c r="AX37" s="229"/>
      <c r="AY37" s="229"/>
      <c r="AZ37" s="233"/>
      <c r="BE37" s="77" t="s">
        <v>57</v>
      </c>
    </row>
    <row r="38" spans="1:57" s="214" customFormat="1" x14ac:dyDescent="0.25">
      <c r="A38" s="228" t="s">
        <v>58</v>
      </c>
      <c r="B38" s="222" t="s">
        <v>24</v>
      </c>
      <c r="C38" s="229"/>
      <c r="D38" s="229"/>
      <c r="E38" s="325">
        <v>3.2501000000000002</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369">
        <v>0.01</v>
      </c>
      <c r="I40" s="385"/>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t="s">
        <v>25</v>
      </c>
      <c r="AX40" s="229"/>
      <c r="AY40" s="229"/>
      <c r="AZ40" s="233"/>
      <c r="BE40" s="77" t="s">
        <v>60</v>
      </c>
    </row>
    <row r="41" spans="1:57" s="214" customFormat="1" ht="15.75" thickBot="1" x14ac:dyDescent="0.3">
      <c r="A41" s="243" t="s">
        <v>61</v>
      </c>
      <c r="B41" s="222" t="s">
        <v>30</v>
      </c>
      <c r="C41" s="244"/>
      <c r="D41" s="244"/>
      <c r="E41" s="328">
        <v>3.3000000000000002E-2</v>
      </c>
      <c r="F41" s="245">
        <v>5</v>
      </c>
      <c r="G41" s="246">
        <v>5</v>
      </c>
      <c r="H41" s="368">
        <v>5.0000000000000001E-3</v>
      </c>
      <c r="I41" s="385" t="s">
        <v>25</v>
      </c>
      <c r="J41" s="263"/>
      <c r="K41" s="263"/>
      <c r="L41" s="264"/>
      <c r="M41" s="368">
        <v>5.0000000000000001E-3</v>
      </c>
      <c r="N41" s="244" t="s">
        <v>25</v>
      </c>
      <c r="O41" s="244"/>
      <c r="P41" s="244"/>
      <c r="Q41" s="248"/>
      <c r="R41" s="368">
        <v>5.0000000000000001E-3</v>
      </c>
      <c r="S41" s="229" t="s">
        <v>25</v>
      </c>
      <c r="T41" s="244"/>
      <c r="U41" s="244"/>
      <c r="V41" s="248"/>
      <c r="W41" s="368">
        <v>5.0000000000000001E-3</v>
      </c>
      <c r="X41" s="385" t="s">
        <v>25</v>
      </c>
      <c r="Y41" s="244"/>
      <c r="Z41" s="244"/>
      <c r="AA41" s="248"/>
      <c r="AB41" s="368">
        <v>5.0000000000000001E-3</v>
      </c>
      <c r="AC41" s="375" t="s">
        <v>25</v>
      </c>
      <c r="AD41" s="244"/>
      <c r="AE41" s="244"/>
      <c r="AF41" s="248"/>
      <c r="AG41" s="368">
        <v>5.0000000000000001E-3</v>
      </c>
      <c r="AH41" s="386" t="s">
        <v>25</v>
      </c>
      <c r="AI41" s="244"/>
      <c r="AJ41" s="244"/>
      <c r="AK41" s="248"/>
      <c r="AL41" s="368">
        <v>5.0000000000000001E-3</v>
      </c>
      <c r="AM41" s="385" t="s">
        <v>25</v>
      </c>
      <c r="AN41" s="244"/>
      <c r="AO41" s="244"/>
      <c r="AP41" s="248"/>
      <c r="AQ41" s="308"/>
      <c r="AR41" s="303"/>
      <c r="AS41" s="303"/>
      <c r="AT41" s="303"/>
      <c r="AU41" s="304"/>
      <c r="AV41" s="368">
        <v>5.0000000000000001E-3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362"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59">
        <v>0.48</v>
      </c>
      <c r="S72" s="229"/>
      <c r="T72" s="267"/>
      <c r="U72" s="267"/>
      <c r="V72" s="273"/>
      <c r="W72" s="371">
        <v>0.2</v>
      </c>
      <c r="X72" s="229" t="s">
        <v>25</v>
      </c>
      <c r="Y72" s="267"/>
      <c r="Z72" s="267"/>
      <c r="AA72" s="273"/>
      <c r="AB72" s="371">
        <v>0.2</v>
      </c>
      <c r="AC72" s="229" t="s">
        <v>25</v>
      </c>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69">
        <v>0.01</v>
      </c>
      <c r="AH74" s="229" t="s">
        <v>25</v>
      </c>
      <c r="AI74" s="267"/>
      <c r="AJ74" s="267"/>
      <c r="AK74" s="273"/>
      <c r="AL74" s="369">
        <v>0.01</v>
      </c>
      <c r="AM74" s="229" t="s">
        <v>25</v>
      </c>
      <c r="AN74" s="267"/>
      <c r="AO74" s="267"/>
      <c r="AP74" s="273"/>
      <c r="AQ74" s="300"/>
      <c r="AR74" s="298"/>
      <c r="AS74" s="310"/>
      <c r="AT74" s="310"/>
      <c r="AU74" s="311"/>
      <c r="AV74" s="369">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2</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71">
        <v>0.8</v>
      </c>
      <c r="AH81" s="229" t="s">
        <v>25</v>
      </c>
      <c r="AI81" s="267"/>
      <c r="AJ81" s="267"/>
      <c r="AK81" s="273"/>
      <c r="AL81" s="371">
        <v>0.8</v>
      </c>
      <c r="AM81" s="229" t="s">
        <v>25</v>
      </c>
      <c r="AN81" s="267"/>
      <c r="AO81" s="267"/>
      <c r="AP81" s="273"/>
      <c r="AQ81" s="312"/>
      <c r="AR81" s="298"/>
      <c r="AS81" s="310"/>
      <c r="AT81" s="310"/>
      <c r="AU81" s="311"/>
      <c r="AV81" s="371">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24</v>
      </c>
      <c r="C86" s="229"/>
      <c r="D86" s="229"/>
      <c r="E86" s="322">
        <v>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7">
        <v>0.17</v>
      </c>
      <c r="S89" s="263"/>
      <c r="T89" s="275"/>
      <c r="U89" s="275"/>
      <c r="V89" s="276"/>
      <c r="W89" s="377">
        <v>0.01</v>
      </c>
      <c r="X89" s="263" t="s">
        <v>25</v>
      </c>
      <c r="Y89" s="275"/>
      <c r="Z89" s="275"/>
      <c r="AA89" s="276"/>
      <c r="AB89" s="360">
        <v>1.61</v>
      </c>
      <c r="AC89" s="263"/>
      <c r="AD89" s="275"/>
      <c r="AE89" s="275"/>
      <c r="AF89" s="276"/>
      <c r="AG89" s="377">
        <v>0.01</v>
      </c>
      <c r="AH89" s="263" t="s">
        <v>25</v>
      </c>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1:AZ1"/>
    <mergeCell ref="A2:AZ2"/>
    <mergeCell ref="B4:B6"/>
    <mergeCell ref="C4:C6"/>
    <mergeCell ref="D4:D6"/>
    <mergeCell ref="E4:E6"/>
    <mergeCell ref="G4:G6"/>
    <mergeCell ref="H4:AP4"/>
    <mergeCell ref="AQ4:AZ4"/>
    <mergeCell ref="H5:L5"/>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s>
  <conditionalFormatting sqref="AV10">
    <cfRule type="cellIs" dxfId="10781" priority="513" operator="greaterThan">
      <formula>$E$10</formula>
    </cfRule>
  </conditionalFormatting>
  <conditionalFormatting sqref="AV11">
    <cfRule type="cellIs" dxfId="10780" priority="512" operator="greaterThan">
      <formula>$E$11</formula>
    </cfRule>
  </conditionalFormatting>
  <conditionalFormatting sqref="AV12">
    <cfRule type="cellIs" dxfId="10779" priority="511" operator="greaterThan">
      <formula>$E$12</formula>
    </cfRule>
  </conditionalFormatting>
  <conditionalFormatting sqref="AV13:AV14">
    <cfRule type="cellIs" dxfId="10778" priority="509" operator="greaterThan">
      <formula>$E13</formula>
    </cfRule>
    <cfRule type="cellIs" dxfId="10777" priority="510" operator="greaterThan">
      <formula>$G13</formula>
    </cfRule>
  </conditionalFormatting>
  <conditionalFormatting sqref="AV14">
    <cfRule type="cellIs" dxfId="10776" priority="507" operator="greaterThan">
      <formula>$E$14</formula>
    </cfRule>
    <cfRule type="cellIs" dxfId="10775" priority="508" operator="greaterThan">
      <formula>$G$14</formula>
    </cfRule>
  </conditionalFormatting>
  <conditionalFormatting sqref="AV15">
    <cfRule type="cellIs" dxfId="10774" priority="506" operator="greaterThan">
      <formula>$E$15</formula>
    </cfRule>
  </conditionalFormatting>
  <conditionalFormatting sqref="AV19">
    <cfRule type="cellIs" dxfId="10773" priority="505" operator="greaterThan">
      <formula>$E$19</formula>
    </cfRule>
  </conditionalFormatting>
  <conditionalFormatting sqref="AV23">
    <cfRule type="cellIs" dxfId="10772" priority="504" operator="greaterThan">
      <formula>$E$23</formula>
    </cfRule>
  </conditionalFormatting>
  <conditionalFormatting sqref="AV8">
    <cfRule type="cellIs" dxfId="10771" priority="503" operator="greaterThan">
      <formula>$E$8</formula>
    </cfRule>
  </conditionalFormatting>
  <conditionalFormatting sqref="AV9">
    <cfRule type="cellIs" dxfId="10770" priority="502" operator="greaterThan">
      <formula>$E$9</formula>
    </cfRule>
  </conditionalFormatting>
  <conditionalFormatting sqref="AV18">
    <cfRule type="cellIs" dxfId="10769" priority="498" operator="lessThan">
      <formula>$BC$18</formula>
    </cfRule>
    <cfRule type="cellIs" dxfId="10768" priority="499" operator="greaterThan">
      <formula>$BD$18</formula>
    </cfRule>
    <cfRule type="cellIs" dxfId="10767" priority="500" operator="lessThan">
      <formula>$BA$18</formula>
    </cfRule>
    <cfRule type="cellIs" dxfId="10766" priority="501" operator="greaterThan">
      <formula>$BB$18</formula>
    </cfRule>
  </conditionalFormatting>
  <conditionalFormatting sqref="AV48">
    <cfRule type="cellIs" dxfId="10765" priority="467" operator="greaterThan">
      <formula>$F$48</formula>
    </cfRule>
  </conditionalFormatting>
  <conditionalFormatting sqref="AV72">
    <cfRule type="cellIs" dxfId="10764" priority="497" operator="greaterThan">
      <formula>$F$72</formula>
    </cfRule>
  </conditionalFormatting>
  <conditionalFormatting sqref="AV55">
    <cfRule type="cellIs" dxfId="10763" priority="496" operator="greaterThan">
      <formula>$G$55</formula>
    </cfRule>
  </conditionalFormatting>
  <conditionalFormatting sqref="AV60">
    <cfRule type="cellIs" dxfId="10762" priority="495" operator="greaterThan">
      <formula>$G$60</formula>
    </cfRule>
  </conditionalFormatting>
  <conditionalFormatting sqref="AV63">
    <cfRule type="cellIs" dxfId="10761" priority="494" operator="greaterThan">
      <formula>$G$63</formula>
    </cfRule>
  </conditionalFormatting>
  <conditionalFormatting sqref="AV66">
    <cfRule type="cellIs" dxfId="10760" priority="492" operator="greaterThan">
      <formula>$G$66</formula>
    </cfRule>
    <cfRule type="cellIs" dxfId="10759" priority="493" operator="greaterThan">
      <formula>$F$66</formula>
    </cfRule>
  </conditionalFormatting>
  <conditionalFormatting sqref="AV53">
    <cfRule type="cellIs" dxfId="10758" priority="491" operator="greaterThan">
      <formula>$F$53</formula>
    </cfRule>
  </conditionalFormatting>
  <conditionalFormatting sqref="AV52">
    <cfRule type="cellIs" dxfId="10757" priority="489" operator="greaterThan">
      <formula>$F$52</formula>
    </cfRule>
  </conditionalFormatting>
  <conditionalFormatting sqref="AV61">
    <cfRule type="cellIs" dxfId="10756" priority="486" operator="greaterThan">
      <formula>$F$61</formula>
    </cfRule>
  </conditionalFormatting>
  <conditionalFormatting sqref="AV62">
    <cfRule type="cellIs" dxfId="10755" priority="484" operator="greaterThan">
      <formula>$G$62</formula>
    </cfRule>
  </conditionalFormatting>
  <conditionalFormatting sqref="AV54">
    <cfRule type="cellIs" dxfId="10754" priority="487" operator="greaterThan">
      <formula>$G$54</formula>
    </cfRule>
    <cfRule type="cellIs" dxfId="10753" priority="488" operator="greaterThan">
      <formula>$F$54</formula>
    </cfRule>
  </conditionalFormatting>
  <conditionalFormatting sqref="AV61">
    <cfRule type="cellIs" dxfId="10752" priority="485" operator="greaterThan">
      <formula>$G$61</formula>
    </cfRule>
  </conditionalFormatting>
  <conditionalFormatting sqref="AV67">
    <cfRule type="cellIs" dxfId="10751" priority="483" operator="greaterThan">
      <formula>$F$67</formula>
    </cfRule>
  </conditionalFormatting>
  <conditionalFormatting sqref="AV68">
    <cfRule type="cellIs" dxfId="10750" priority="482" operator="greaterThan">
      <formula>$G$68</formula>
    </cfRule>
  </conditionalFormatting>
  <conditionalFormatting sqref="AV70">
    <cfRule type="cellIs" dxfId="10749" priority="481" operator="greaterThan">
      <formula>$G$70</formula>
    </cfRule>
  </conditionalFormatting>
  <conditionalFormatting sqref="AV73">
    <cfRule type="cellIs" dxfId="10748" priority="480" operator="greaterThan">
      <formula>$G$73</formula>
    </cfRule>
  </conditionalFormatting>
  <conditionalFormatting sqref="AV75">
    <cfRule type="cellIs" dxfId="10747" priority="479" operator="greaterThan">
      <formula>$F$75</formula>
    </cfRule>
  </conditionalFormatting>
  <conditionalFormatting sqref="AV76">
    <cfRule type="cellIs" dxfId="10746" priority="478" operator="greaterThan">
      <formula>$F$76</formula>
    </cfRule>
  </conditionalFormatting>
  <conditionalFormatting sqref="AV78">
    <cfRule type="cellIs" dxfId="10745" priority="477" operator="greaterThan">
      <formula>$G$78</formula>
    </cfRule>
  </conditionalFormatting>
  <conditionalFormatting sqref="AV80">
    <cfRule type="cellIs" dxfId="10744" priority="476" operator="greaterThan">
      <formula>$F$80</formula>
    </cfRule>
  </conditionalFormatting>
  <conditionalFormatting sqref="AV82">
    <cfRule type="cellIs" dxfId="10743" priority="475" operator="greaterThan">
      <formula>$F$82</formula>
    </cfRule>
  </conditionalFormatting>
  <conditionalFormatting sqref="AV81">
    <cfRule type="cellIs" dxfId="10742" priority="473" operator="greaterThan">
      <formula>$G$81</formula>
    </cfRule>
    <cfRule type="cellIs" dxfId="10741" priority="474" operator="greaterThan">
      <formula>$F$81</formula>
    </cfRule>
  </conditionalFormatting>
  <conditionalFormatting sqref="AV84">
    <cfRule type="cellIs" dxfId="10740" priority="472" operator="greaterThan">
      <formula>$G$84</formula>
    </cfRule>
  </conditionalFormatting>
  <conditionalFormatting sqref="AV86">
    <cfRule type="cellIs" dxfId="10739" priority="470" operator="greaterThan">
      <formula>$G$86</formula>
    </cfRule>
    <cfRule type="cellIs" dxfId="10738" priority="471" operator="greaterThan">
      <formula>$F$86</formula>
    </cfRule>
  </conditionalFormatting>
  <conditionalFormatting sqref="AV89">
    <cfRule type="cellIs" dxfId="10737" priority="468" operator="greaterThan">
      <formula>$G$89</formula>
    </cfRule>
    <cfRule type="cellIs" dxfId="10736" priority="469" operator="greaterThan">
      <formula>$F$89</formula>
    </cfRule>
  </conditionalFormatting>
  <conditionalFormatting sqref="AV53">
    <cfRule type="cellIs" dxfId="10735" priority="490" operator="greaterThan">
      <formula>$G$53</formula>
    </cfRule>
  </conditionalFormatting>
  <conditionalFormatting sqref="AQ27">
    <cfRule type="cellIs" dxfId="10734" priority="465" operator="greaterThan">
      <formula>$E$27</formula>
    </cfRule>
    <cfRule type="cellIs" dxfId="10733" priority="466" operator="greaterThan">
      <formula>$G$27</formula>
    </cfRule>
  </conditionalFormatting>
  <conditionalFormatting sqref="AQ28">
    <cfRule type="cellIs" dxfId="10732" priority="463" operator="greaterThan">
      <formula>$E$28</formula>
    </cfRule>
    <cfRule type="cellIs" dxfId="10731" priority="464" operator="greaterThan">
      <formula>$G$28</formula>
    </cfRule>
  </conditionalFormatting>
  <conditionalFormatting sqref="AQ30">
    <cfRule type="cellIs" dxfId="10730" priority="461" operator="greaterThan">
      <formula>$E$30</formula>
    </cfRule>
    <cfRule type="cellIs" dxfId="10729" priority="462" operator="greaterThan">
      <formula>$G$30</formula>
    </cfRule>
  </conditionalFormatting>
  <conditionalFormatting sqref="AQ31">
    <cfRule type="cellIs" dxfId="10728" priority="460" operator="greaterThan">
      <formula>$E$31</formula>
    </cfRule>
  </conditionalFormatting>
  <conditionalFormatting sqref="AQ32">
    <cfRule type="cellIs" dxfId="10727" priority="458" operator="greaterThan">
      <formula>$E$32</formula>
    </cfRule>
    <cfRule type="cellIs" dxfId="10726" priority="459" operator="greaterThan">
      <formula>$G$32</formula>
    </cfRule>
  </conditionalFormatting>
  <conditionalFormatting sqref="AQ33">
    <cfRule type="cellIs" dxfId="10725" priority="456" operator="greaterThan">
      <formula>$E$33</formula>
    </cfRule>
    <cfRule type="cellIs" dxfId="10724" priority="457" operator="greaterThan">
      <formula>$G$33</formula>
    </cfRule>
  </conditionalFormatting>
  <conditionalFormatting sqref="AQ34">
    <cfRule type="cellIs" dxfId="10723" priority="453" operator="greaterThan">
      <formula>$E$34</formula>
    </cfRule>
    <cfRule type="cellIs" dxfId="10722" priority="454" operator="greaterThan">
      <formula>$G$34</formula>
    </cfRule>
    <cfRule type="cellIs" dxfId="10721" priority="455" operator="greaterThan">
      <formula>$F$34</formula>
    </cfRule>
  </conditionalFormatting>
  <conditionalFormatting sqref="AQ35">
    <cfRule type="cellIs" dxfId="10720" priority="451" operator="greaterThan">
      <formula>$E$35</formula>
    </cfRule>
    <cfRule type="cellIs" dxfId="10719" priority="452" operator="greaterThan">
      <formula>$G$35</formula>
    </cfRule>
  </conditionalFormatting>
  <conditionalFormatting sqref="AQ36">
    <cfRule type="cellIs" dxfId="10718" priority="449" operator="greaterThan">
      <formula>$E$36</formula>
    </cfRule>
    <cfRule type="cellIs" dxfId="10717" priority="450" operator="greaterThan">
      <formula>$G$36</formula>
    </cfRule>
  </conditionalFormatting>
  <conditionalFormatting sqref="AQ37">
    <cfRule type="cellIs" dxfId="10716" priority="448" operator="greaterThan">
      <formula>$E$37</formula>
    </cfRule>
  </conditionalFormatting>
  <conditionalFormatting sqref="AQ38">
    <cfRule type="cellIs" dxfId="10715" priority="446" operator="greaterThan">
      <formula>$E$38</formula>
    </cfRule>
    <cfRule type="cellIs" dxfId="10714" priority="447" operator="greaterThan">
      <formula>$G$38</formula>
    </cfRule>
  </conditionalFormatting>
  <conditionalFormatting sqref="AQ39">
    <cfRule type="cellIs" dxfId="10713" priority="444" operator="greaterThan">
      <formula>$E$39</formula>
    </cfRule>
    <cfRule type="cellIs" dxfId="10712" priority="445" operator="greaterThan">
      <formula>$G$39</formula>
    </cfRule>
  </conditionalFormatting>
  <conditionalFormatting sqref="AQ40">
    <cfRule type="cellIs" dxfId="10711" priority="442" operator="greaterThan">
      <formula>$E$40</formula>
    </cfRule>
    <cfRule type="cellIs" dxfId="10710" priority="443" operator="greaterThan">
      <formula>$G$40</formula>
    </cfRule>
  </conditionalFormatting>
  <conditionalFormatting sqref="AQ41">
    <cfRule type="cellIs" dxfId="10709" priority="440" operator="greaterThan">
      <formula>$E$41</formula>
    </cfRule>
    <cfRule type="cellIs" dxfId="10708" priority="441" operator="greaterThan">
      <formula>$G$41</formula>
    </cfRule>
  </conditionalFormatting>
  <conditionalFormatting sqref="AQ37">
    <cfRule type="cellIs" dxfId="10707" priority="439" operator="greaterThan">
      <formula>$G$37</formula>
    </cfRule>
  </conditionalFormatting>
  <conditionalFormatting sqref="AQ72">
    <cfRule type="cellIs" dxfId="10706" priority="438" operator="greaterThan">
      <formula>$F$72</formula>
    </cfRule>
  </conditionalFormatting>
  <conditionalFormatting sqref="AQ55">
    <cfRule type="cellIs" dxfId="10705" priority="437" operator="greaterThan">
      <formula>$G$55</formula>
    </cfRule>
  </conditionalFormatting>
  <conditionalFormatting sqref="AQ60">
    <cfRule type="cellIs" dxfId="10704" priority="436" operator="greaterThan">
      <formula>$G$60</formula>
    </cfRule>
  </conditionalFormatting>
  <conditionalFormatting sqref="AQ63">
    <cfRule type="cellIs" dxfId="10703" priority="435" operator="greaterThan">
      <formula>$G$63</formula>
    </cfRule>
  </conditionalFormatting>
  <conditionalFormatting sqref="AQ66">
    <cfRule type="cellIs" dxfId="10702" priority="433" operator="greaterThan">
      <formula>$G$66</formula>
    </cfRule>
    <cfRule type="cellIs" dxfId="10701" priority="434" operator="greaterThan">
      <formula>$F$66</formula>
    </cfRule>
  </conditionalFormatting>
  <conditionalFormatting sqref="AQ53">
    <cfRule type="cellIs" dxfId="10700" priority="432" operator="greaterThan">
      <formula>$F$53</formula>
    </cfRule>
  </conditionalFormatting>
  <conditionalFormatting sqref="AQ52">
    <cfRule type="cellIs" dxfId="10699" priority="430" operator="greaterThan">
      <formula>$F$52</formula>
    </cfRule>
  </conditionalFormatting>
  <conditionalFormatting sqref="AQ61">
    <cfRule type="cellIs" dxfId="10698" priority="427" operator="greaterThan">
      <formula>$F$61</formula>
    </cfRule>
  </conditionalFormatting>
  <conditionalFormatting sqref="AQ62">
    <cfRule type="cellIs" dxfId="10697" priority="425" operator="greaterThan">
      <formula>$G$62</formula>
    </cfRule>
  </conditionalFormatting>
  <conditionalFormatting sqref="AQ54">
    <cfRule type="cellIs" dxfId="10696" priority="428" operator="greaterThan">
      <formula>$G$54</formula>
    </cfRule>
    <cfRule type="cellIs" dxfId="10695" priority="429" operator="greaterThan">
      <formula>$F$54</formula>
    </cfRule>
  </conditionalFormatting>
  <conditionalFormatting sqref="AQ61">
    <cfRule type="cellIs" dxfId="10694" priority="426" operator="greaterThan">
      <formula>$G$61</formula>
    </cfRule>
  </conditionalFormatting>
  <conditionalFormatting sqref="AQ67">
    <cfRule type="cellIs" dxfId="10693" priority="424" operator="greaterThan">
      <formula>$F$67</formula>
    </cfRule>
  </conditionalFormatting>
  <conditionalFormatting sqref="AQ68">
    <cfRule type="cellIs" dxfId="10692" priority="423" operator="greaterThan">
      <formula>$G$68</formula>
    </cfRule>
  </conditionalFormatting>
  <conditionalFormatting sqref="AQ70">
    <cfRule type="cellIs" dxfId="10691" priority="422" operator="greaterThan">
      <formula>$G$70</formula>
    </cfRule>
  </conditionalFormatting>
  <conditionalFormatting sqref="AQ73">
    <cfRule type="cellIs" dxfId="10690" priority="421" operator="greaterThan">
      <formula>$G$73</formula>
    </cfRule>
  </conditionalFormatting>
  <conditionalFormatting sqref="AQ75">
    <cfRule type="cellIs" dxfId="10689" priority="420" operator="greaterThan">
      <formula>$F$75</formula>
    </cfRule>
  </conditionalFormatting>
  <conditionalFormatting sqref="AQ76">
    <cfRule type="cellIs" dxfId="10688" priority="419" operator="greaterThan">
      <formula>$F$76</formula>
    </cfRule>
  </conditionalFormatting>
  <conditionalFormatting sqref="AQ78">
    <cfRule type="cellIs" dxfId="10687" priority="418" operator="greaterThan">
      <formula>$G$78</formula>
    </cfRule>
  </conditionalFormatting>
  <conditionalFormatting sqref="AQ80">
    <cfRule type="cellIs" dxfId="10686" priority="417" operator="greaterThan">
      <formula>$F$80</formula>
    </cfRule>
  </conditionalFormatting>
  <conditionalFormatting sqref="AQ82">
    <cfRule type="cellIs" dxfId="10685" priority="416" operator="greaterThan">
      <formula>$F$82</formula>
    </cfRule>
  </conditionalFormatting>
  <conditionalFormatting sqref="AQ81">
    <cfRule type="cellIs" dxfId="10684" priority="414" operator="greaterThan">
      <formula>$G$81</formula>
    </cfRule>
    <cfRule type="cellIs" dxfId="10683" priority="415" operator="greaterThan">
      <formula>$F$81</formula>
    </cfRule>
  </conditionalFormatting>
  <conditionalFormatting sqref="AQ84">
    <cfRule type="cellIs" dxfId="10682" priority="413" operator="greaterThan">
      <formula>$G$84</formula>
    </cfRule>
  </conditionalFormatting>
  <conditionalFormatting sqref="AQ86">
    <cfRule type="cellIs" dxfId="10681" priority="411" operator="greaterThan">
      <formula>$G$86</formula>
    </cfRule>
    <cfRule type="cellIs" dxfId="10680" priority="412" operator="greaterThan">
      <formula>$F$86</formula>
    </cfRule>
  </conditionalFormatting>
  <conditionalFormatting sqref="AQ89">
    <cfRule type="cellIs" dxfId="10679" priority="409" operator="greaterThan">
      <formula>$G$89</formula>
    </cfRule>
    <cfRule type="cellIs" dxfId="10678" priority="410" operator="greaterThan">
      <formula>$F$89</formula>
    </cfRule>
  </conditionalFormatting>
  <conditionalFormatting sqref="AQ53">
    <cfRule type="cellIs" dxfId="10677" priority="431" operator="greaterThan">
      <formula>$G$53</formula>
    </cfRule>
  </conditionalFormatting>
  <conditionalFormatting sqref="AB48">
    <cfRule type="cellIs" dxfId="10676" priority="380" operator="greaterThan">
      <formula>$F$48</formula>
    </cfRule>
  </conditionalFormatting>
  <conditionalFormatting sqref="AB72">
    <cfRule type="cellIs" dxfId="10675" priority="408" operator="greaterThan">
      <formula>$F$72</formula>
    </cfRule>
  </conditionalFormatting>
  <conditionalFormatting sqref="AB55">
    <cfRule type="cellIs" dxfId="10674" priority="407" operator="greaterThan">
      <formula>$G$55</formula>
    </cfRule>
  </conditionalFormatting>
  <conditionalFormatting sqref="AB60">
    <cfRule type="cellIs" dxfId="10673" priority="406" operator="greaterThan">
      <formula>$G$60</formula>
    </cfRule>
  </conditionalFormatting>
  <conditionalFormatting sqref="AB63">
    <cfRule type="cellIs" dxfId="10672" priority="405" operator="greaterThan">
      <formula>$G$63</formula>
    </cfRule>
  </conditionalFormatting>
  <conditionalFormatting sqref="AB66">
    <cfRule type="cellIs" dxfId="10671" priority="403" operator="greaterThan">
      <formula>$G$66</formula>
    </cfRule>
    <cfRule type="cellIs" dxfId="10670" priority="404" operator="greaterThan">
      <formula>$F$66</formula>
    </cfRule>
  </conditionalFormatting>
  <conditionalFormatting sqref="AB53">
    <cfRule type="cellIs" dxfId="10669" priority="402" operator="greaterThan">
      <formula>$F$53</formula>
    </cfRule>
  </conditionalFormatting>
  <conditionalFormatting sqref="AB52">
    <cfRule type="cellIs" dxfId="10668" priority="400" operator="greaterThan">
      <formula>$F$52</formula>
    </cfRule>
  </conditionalFormatting>
  <conditionalFormatting sqref="AB61">
    <cfRule type="cellIs" dxfId="10667" priority="397" operator="greaterThan">
      <formula>$F$61</formula>
    </cfRule>
  </conditionalFormatting>
  <conditionalFormatting sqref="AB62">
    <cfRule type="cellIs" dxfId="10666" priority="395" operator="greaterThan">
      <formula>$G$62</formula>
    </cfRule>
  </conditionalFormatting>
  <conditionalFormatting sqref="AB54">
    <cfRule type="cellIs" dxfId="10665" priority="398" operator="greaterThan">
      <formula>$G$54</formula>
    </cfRule>
    <cfRule type="cellIs" dxfId="10664" priority="399" operator="greaterThan">
      <formula>$F$54</formula>
    </cfRule>
  </conditionalFormatting>
  <conditionalFormatting sqref="AB61">
    <cfRule type="cellIs" dxfId="10663" priority="396" operator="greaterThan">
      <formula>$G$61</formula>
    </cfRule>
  </conditionalFormatting>
  <conditionalFormatting sqref="AB67">
    <cfRule type="cellIs" dxfId="10662" priority="394" operator="greaterThan">
      <formula>$F$67</formula>
    </cfRule>
  </conditionalFormatting>
  <conditionalFormatting sqref="AB68">
    <cfRule type="cellIs" dxfId="10661" priority="393" operator="greaterThan">
      <formula>$G$68</formula>
    </cfRule>
  </conditionalFormatting>
  <conditionalFormatting sqref="AB70">
    <cfRule type="cellIs" dxfId="10660" priority="392" operator="greaterThan">
      <formula>$G$70</formula>
    </cfRule>
  </conditionalFormatting>
  <conditionalFormatting sqref="AB73">
    <cfRule type="cellIs" dxfId="10659" priority="391" operator="greaterThan">
      <formula>$G$73</formula>
    </cfRule>
  </conditionalFormatting>
  <conditionalFormatting sqref="AB75">
    <cfRule type="cellIs" dxfId="10658" priority="390" operator="greaterThan">
      <formula>$F$75</formula>
    </cfRule>
  </conditionalFormatting>
  <conditionalFormatting sqref="AB76">
    <cfRule type="cellIs" dxfId="10657" priority="389" operator="greaterThan">
      <formula>$F$76</formula>
    </cfRule>
  </conditionalFormatting>
  <conditionalFormatting sqref="AB78">
    <cfRule type="cellIs" dxfId="10656" priority="388" operator="greaterThan">
      <formula>$G$78</formula>
    </cfRule>
  </conditionalFormatting>
  <conditionalFormatting sqref="AB80">
    <cfRule type="cellIs" dxfId="10655" priority="387" operator="greaterThan">
      <formula>$F$80</formula>
    </cfRule>
  </conditionalFormatting>
  <conditionalFormatting sqref="AB82">
    <cfRule type="cellIs" dxfId="10654" priority="386" operator="greaterThan">
      <formula>$F$82</formula>
    </cfRule>
  </conditionalFormatting>
  <conditionalFormatting sqref="AB81">
    <cfRule type="cellIs" dxfId="10653" priority="384" operator="greaterThan">
      <formula>$G$81</formula>
    </cfRule>
    <cfRule type="cellIs" dxfId="10652" priority="385" operator="greaterThan">
      <formula>$F$81</formula>
    </cfRule>
  </conditionalFormatting>
  <conditionalFormatting sqref="AB84">
    <cfRule type="cellIs" dxfId="10651" priority="383" operator="greaterThan">
      <formula>$G$84</formula>
    </cfRule>
  </conditionalFormatting>
  <conditionalFormatting sqref="AB86">
    <cfRule type="cellIs" dxfId="10650" priority="381" operator="greaterThan">
      <formula>$G$86</formula>
    </cfRule>
    <cfRule type="cellIs" dxfId="10649" priority="382" operator="greaterThan">
      <formula>$F$86</formula>
    </cfRule>
  </conditionalFormatting>
  <conditionalFormatting sqref="AB53">
    <cfRule type="cellIs" dxfId="10648" priority="401" operator="greaterThan">
      <formula>$G$53</formula>
    </cfRule>
  </conditionalFormatting>
  <conditionalFormatting sqref="AL48">
    <cfRule type="cellIs" dxfId="10647" priority="349" operator="greaterThan">
      <formula>$F$48</formula>
    </cfRule>
  </conditionalFormatting>
  <conditionalFormatting sqref="AL72">
    <cfRule type="cellIs" dxfId="10646" priority="379" operator="greaterThan">
      <formula>$F$72</formula>
    </cfRule>
  </conditionalFormatting>
  <conditionalFormatting sqref="AL55">
    <cfRule type="cellIs" dxfId="10645" priority="378" operator="greaterThan">
      <formula>$G$55</formula>
    </cfRule>
  </conditionalFormatting>
  <conditionalFormatting sqref="AL60">
    <cfRule type="cellIs" dxfId="10644" priority="377" operator="greaterThan">
      <formula>$G$60</formula>
    </cfRule>
  </conditionalFormatting>
  <conditionalFormatting sqref="AL63">
    <cfRule type="cellIs" dxfId="10643" priority="376" operator="greaterThan">
      <formula>$G$63</formula>
    </cfRule>
  </conditionalFormatting>
  <conditionalFormatting sqref="AL66">
    <cfRule type="cellIs" dxfId="10642" priority="374" operator="greaterThan">
      <formula>$G$66</formula>
    </cfRule>
    <cfRule type="cellIs" dxfId="10641" priority="375" operator="greaterThan">
      <formula>$F$66</formula>
    </cfRule>
  </conditionalFormatting>
  <conditionalFormatting sqref="AL53">
    <cfRule type="cellIs" dxfId="10640" priority="373" operator="greaterThan">
      <formula>$F$53</formula>
    </cfRule>
  </conditionalFormatting>
  <conditionalFormatting sqref="AL52">
    <cfRule type="cellIs" dxfId="10639" priority="371" operator="greaterThan">
      <formula>$F$52</formula>
    </cfRule>
  </conditionalFormatting>
  <conditionalFormatting sqref="AL61">
    <cfRule type="cellIs" dxfId="10638" priority="368" operator="greaterThan">
      <formula>$F$61</formula>
    </cfRule>
  </conditionalFormatting>
  <conditionalFormatting sqref="AL62">
    <cfRule type="cellIs" dxfId="10637" priority="366" operator="greaterThan">
      <formula>$G$62</formula>
    </cfRule>
  </conditionalFormatting>
  <conditionalFormatting sqref="AL54">
    <cfRule type="cellIs" dxfId="10636" priority="369" operator="greaterThan">
      <formula>$G$54</formula>
    </cfRule>
    <cfRule type="cellIs" dxfId="10635" priority="370" operator="greaterThan">
      <formula>$F$54</formula>
    </cfRule>
  </conditionalFormatting>
  <conditionalFormatting sqref="AL61">
    <cfRule type="cellIs" dxfId="10634" priority="367" operator="greaterThan">
      <formula>$G$61</formula>
    </cfRule>
  </conditionalFormatting>
  <conditionalFormatting sqref="AL67">
    <cfRule type="cellIs" dxfId="10633" priority="365" operator="greaterThan">
      <formula>$F$67</formula>
    </cfRule>
  </conditionalFormatting>
  <conditionalFormatting sqref="AL68">
    <cfRule type="cellIs" dxfId="10632" priority="364" operator="greaterThan">
      <formula>$G$68</formula>
    </cfRule>
  </conditionalFormatting>
  <conditionalFormatting sqref="AL70">
    <cfRule type="cellIs" dxfId="10631" priority="363" operator="greaterThan">
      <formula>$G$70</formula>
    </cfRule>
  </conditionalFormatting>
  <conditionalFormatting sqref="AL73">
    <cfRule type="cellIs" dxfId="10630" priority="362" operator="greaterThan">
      <formula>$G$73</formula>
    </cfRule>
  </conditionalFormatting>
  <conditionalFormatting sqref="AL75">
    <cfRule type="cellIs" dxfId="10629" priority="361" operator="greaterThan">
      <formula>$F$75</formula>
    </cfRule>
  </conditionalFormatting>
  <conditionalFormatting sqref="AL76">
    <cfRule type="cellIs" dxfId="10628" priority="360" operator="greaterThan">
      <formula>$F$76</formula>
    </cfRule>
  </conditionalFormatting>
  <conditionalFormatting sqref="AL78">
    <cfRule type="cellIs" dxfId="10627" priority="359" operator="greaterThan">
      <formula>$G$78</formula>
    </cfRule>
  </conditionalFormatting>
  <conditionalFormatting sqref="AL80">
    <cfRule type="cellIs" dxfId="10626" priority="358" operator="greaterThan">
      <formula>$F$80</formula>
    </cfRule>
  </conditionalFormatting>
  <conditionalFormatting sqref="AL82">
    <cfRule type="cellIs" dxfId="10625" priority="357" operator="greaterThan">
      <formula>$F$82</formula>
    </cfRule>
  </conditionalFormatting>
  <conditionalFormatting sqref="AL81">
    <cfRule type="cellIs" dxfId="10624" priority="355" operator="greaterThan">
      <formula>$G$81</formula>
    </cfRule>
    <cfRule type="cellIs" dxfId="10623" priority="356" operator="greaterThan">
      <formula>$F$81</formula>
    </cfRule>
  </conditionalFormatting>
  <conditionalFormatting sqref="AL84">
    <cfRule type="cellIs" dxfId="10622" priority="354" operator="greaterThan">
      <formula>$G$84</formula>
    </cfRule>
  </conditionalFormatting>
  <conditionalFormatting sqref="AL86">
    <cfRule type="cellIs" dxfId="10621" priority="352" operator="greaterThan">
      <formula>$G$86</formula>
    </cfRule>
    <cfRule type="cellIs" dxfId="10620" priority="353" operator="greaterThan">
      <formula>$F$86</formula>
    </cfRule>
  </conditionalFormatting>
  <conditionalFormatting sqref="AL89">
    <cfRule type="cellIs" dxfId="10619" priority="350" operator="greaterThan">
      <formula>$G$89</formula>
    </cfRule>
    <cfRule type="cellIs" dxfId="10618" priority="351" operator="greaterThan">
      <formula>$F$89</formula>
    </cfRule>
  </conditionalFormatting>
  <conditionalFormatting sqref="AL53">
    <cfRule type="cellIs" dxfId="10617" priority="372" operator="greaterThan">
      <formula>$G$53</formula>
    </cfRule>
  </conditionalFormatting>
  <conditionalFormatting sqref="AG48">
    <cfRule type="cellIs" dxfId="10616" priority="318" operator="greaterThan">
      <formula>$F$48</formula>
    </cfRule>
  </conditionalFormatting>
  <conditionalFormatting sqref="AG72">
    <cfRule type="cellIs" dxfId="10615" priority="348" operator="greaterThan">
      <formula>$F$72</formula>
    </cfRule>
  </conditionalFormatting>
  <conditionalFormatting sqref="AG55">
    <cfRule type="cellIs" dxfId="10614" priority="347" operator="greaterThan">
      <formula>$G$55</formula>
    </cfRule>
  </conditionalFormatting>
  <conditionalFormatting sqref="AG60">
    <cfRule type="cellIs" dxfId="10613" priority="346" operator="greaterThan">
      <formula>$G$60</formula>
    </cfRule>
  </conditionalFormatting>
  <conditionalFormatting sqref="AG63">
    <cfRule type="cellIs" dxfId="10612" priority="345" operator="greaterThan">
      <formula>$G$63</formula>
    </cfRule>
  </conditionalFormatting>
  <conditionalFormatting sqref="AG66">
    <cfRule type="cellIs" dxfId="10611" priority="343" operator="greaterThan">
      <formula>$G$66</formula>
    </cfRule>
    <cfRule type="cellIs" dxfId="10610" priority="344" operator="greaterThan">
      <formula>$F$66</formula>
    </cfRule>
  </conditionalFormatting>
  <conditionalFormatting sqref="AG53">
    <cfRule type="cellIs" dxfId="10609" priority="342" operator="greaterThan">
      <formula>$F$53</formula>
    </cfRule>
  </conditionalFormatting>
  <conditionalFormatting sqref="AG52">
    <cfRule type="cellIs" dxfId="10608" priority="340" operator="greaterThan">
      <formula>$F$52</formula>
    </cfRule>
  </conditionalFormatting>
  <conditionalFormatting sqref="AG61">
    <cfRule type="cellIs" dxfId="10607" priority="337" operator="greaterThan">
      <formula>$F$61</formula>
    </cfRule>
  </conditionalFormatting>
  <conditionalFormatting sqref="AG62">
    <cfRule type="cellIs" dxfId="10606" priority="335" operator="greaterThan">
      <formula>$G$62</formula>
    </cfRule>
  </conditionalFormatting>
  <conditionalFormatting sqref="AG54">
    <cfRule type="cellIs" dxfId="10605" priority="338" operator="greaterThan">
      <formula>$G$54</formula>
    </cfRule>
    <cfRule type="cellIs" dxfId="10604" priority="339" operator="greaterThan">
      <formula>$F$54</formula>
    </cfRule>
  </conditionalFormatting>
  <conditionalFormatting sqref="AG61">
    <cfRule type="cellIs" dxfId="10603" priority="336" operator="greaterThan">
      <formula>$G$61</formula>
    </cfRule>
  </conditionalFormatting>
  <conditionalFormatting sqref="AG67">
    <cfRule type="cellIs" dxfId="10602" priority="334" operator="greaterThan">
      <formula>$F$67</formula>
    </cfRule>
  </conditionalFormatting>
  <conditionalFormatting sqref="AG68">
    <cfRule type="cellIs" dxfId="10601" priority="333" operator="greaterThan">
      <formula>$G$68</formula>
    </cfRule>
  </conditionalFormatting>
  <conditionalFormatting sqref="AG70">
    <cfRule type="cellIs" dxfId="10600" priority="332" operator="greaterThan">
      <formula>$G$70</formula>
    </cfRule>
  </conditionalFormatting>
  <conditionalFormatting sqref="AG73">
    <cfRule type="cellIs" dxfId="10599" priority="331" operator="greaterThan">
      <formula>$G$73</formula>
    </cfRule>
  </conditionalFormatting>
  <conditionalFormatting sqref="AG75">
    <cfRule type="cellIs" dxfId="10598" priority="330" operator="greaterThan">
      <formula>$F$75</formula>
    </cfRule>
  </conditionalFormatting>
  <conditionalFormatting sqref="AG76">
    <cfRule type="cellIs" dxfId="10597" priority="329" operator="greaterThan">
      <formula>$F$76</formula>
    </cfRule>
  </conditionalFormatting>
  <conditionalFormatting sqref="AG78">
    <cfRule type="cellIs" dxfId="10596" priority="328" operator="greaterThan">
      <formula>$G$78</formula>
    </cfRule>
  </conditionalFormatting>
  <conditionalFormatting sqref="AG80">
    <cfRule type="cellIs" dxfId="10595" priority="327" operator="greaterThan">
      <formula>$F$80</formula>
    </cfRule>
  </conditionalFormatting>
  <conditionalFormatting sqref="AG82">
    <cfRule type="cellIs" dxfId="10594" priority="326" operator="greaterThan">
      <formula>$F$82</formula>
    </cfRule>
  </conditionalFormatting>
  <conditionalFormatting sqref="AG81">
    <cfRule type="cellIs" dxfId="10593" priority="324" operator="greaterThan">
      <formula>$G$81</formula>
    </cfRule>
    <cfRule type="cellIs" dxfId="10592" priority="325" operator="greaterThan">
      <formula>$F$81</formula>
    </cfRule>
  </conditionalFormatting>
  <conditionalFormatting sqref="AG84">
    <cfRule type="cellIs" dxfId="10591" priority="323" operator="greaterThan">
      <formula>$G$84</formula>
    </cfRule>
  </conditionalFormatting>
  <conditionalFormatting sqref="AG86">
    <cfRule type="cellIs" dxfId="10590" priority="321" operator="greaterThan">
      <formula>$G$86</formula>
    </cfRule>
    <cfRule type="cellIs" dxfId="10589" priority="322" operator="greaterThan">
      <formula>$F$86</formula>
    </cfRule>
  </conditionalFormatting>
  <conditionalFormatting sqref="AG89">
    <cfRule type="cellIs" dxfId="10588" priority="319" operator="greaterThan">
      <formula>$G$89</formula>
    </cfRule>
    <cfRule type="cellIs" dxfId="10587" priority="320" operator="greaterThan">
      <formula>$F$89</formula>
    </cfRule>
  </conditionalFormatting>
  <conditionalFormatting sqref="AG53">
    <cfRule type="cellIs" dxfId="10586" priority="341" operator="greaterThan">
      <formula>$G$53</formula>
    </cfRule>
  </conditionalFormatting>
  <conditionalFormatting sqref="M48">
    <cfRule type="cellIs" dxfId="10585" priority="287" operator="greaterThan">
      <formula>$F$48</formula>
    </cfRule>
  </conditionalFormatting>
  <conditionalFormatting sqref="M72">
    <cfRule type="cellIs" dxfId="10584" priority="317" operator="greaterThan">
      <formula>$F$72</formula>
    </cfRule>
  </conditionalFormatting>
  <conditionalFormatting sqref="M55">
    <cfRule type="cellIs" dxfId="10583" priority="316" operator="greaterThan">
      <formula>$G$55</formula>
    </cfRule>
  </conditionalFormatting>
  <conditionalFormatting sqref="M60">
    <cfRule type="cellIs" dxfId="10582" priority="315" operator="greaterThan">
      <formula>$G$60</formula>
    </cfRule>
  </conditionalFormatting>
  <conditionalFormatting sqref="M63">
    <cfRule type="cellIs" dxfId="10581" priority="314" operator="greaterThan">
      <formula>$G$63</formula>
    </cfRule>
  </conditionalFormatting>
  <conditionalFormatting sqref="M66">
    <cfRule type="cellIs" dxfId="10580" priority="312" operator="greaterThan">
      <formula>$G$66</formula>
    </cfRule>
    <cfRule type="cellIs" dxfId="10579" priority="313" operator="greaterThan">
      <formula>$F$66</formula>
    </cfRule>
  </conditionalFormatting>
  <conditionalFormatting sqref="M53">
    <cfRule type="cellIs" dxfId="10578" priority="311" operator="greaterThan">
      <formula>$F$53</formula>
    </cfRule>
  </conditionalFormatting>
  <conditionalFormatting sqref="M52">
    <cfRule type="cellIs" dxfId="10577" priority="309" operator="greaterThan">
      <formula>$F$52</formula>
    </cfRule>
  </conditionalFormatting>
  <conditionalFormatting sqref="M61">
    <cfRule type="cellIs" dxfId="10576" priority="306" operator="greaterThan">
      <formula>$F$61</formula>
    </cfRule>
  </conditionalFormatting>
  <conditionalFormatting sqref="M62">
    <cfRule type="cellIs" dxfId="10575" priority="304" operator="greaterThan">
      <formula>$G$62</formula>
    </cfRule>
  </conditionalFormatting>
  <conditionalFormatting sqref="M54">
    <cfRule type="cellIs" dxfId="10574" priority="307" operator="greaterThan">
      <formula>$G$54</formula>
    </cfRule>
    <cfRule type="cellIs" dxfId="10573" priority="308" operator="greaterThan">
      <formula>$F$54</formula>
    </cfRule>
  </conditionalFormatting>
  <conditionalFormatting sqref="M61">
    <cfRule type="cellIs" dxfId="10572" priority="305" operator="greaterThan">
      <formula>$G$61</formula>
    </cfRule>
  </conditionalFormatting>
  <conditionalFormatting sqref="M67">
    <cfRule type="cellIs" dxfId="10571" priority="303" operator="greaterThan">
      <formula>$F$67</formula>
    </cfRule>
  </conditionalFormatting>
  <conditionalFormatting sqref="M68">
    <cfRule type="cellIs" dxfId="10570" priority="302" operator="greaterThan">
      <formula>$G$68</formula>
    </cfRule>
  </conditionalFormatting>
  <conditionalFormatting sqref="M70">
    <cfRule type="cellIs" dxfId="10569" priority="301" operator="greaterThan">
      <formula>$G$70</formula>
    </cfRule>
  </conditionalFormatting>
  <conditionalFormatting sqref="M73">
    <cfRule type="cellIs" dxfId="10568" priority="300" operator="greaterThan">
      <formula>$G$73</formula>
    </cfRule>
  </conditionalFormatting>
  <conditionalFormatting sqref="M75">
    <cfRule type="cellIs" dxfId="10567" priority="299" operator="greaterThan">
      <formula>$F$75</formula>
    </cfRule>
  </conditionalFormatting>
  <conditionalFormatting sqref="M76">
    <cfRule type="cellIs" dxfId="10566" priority="298" operator="greaterThan">
      <formula>$F$76</formula>
    </cfRule>
  </conditionalFormatting>
  <conditionalFormatting sqref="M78">
    <cfRule type="cellIs" dxfId="10565" priority="297" operator="greaterThan">
      <formula>$G$78</formula>
    </cfRule>
  </conditionalFormatting>
  <conditionalFormatting sqref="M80">
    <cfRule type="cellIs" dxfId="10564" priority="296" operator="greaterThan">
      <formula>$F$80</formula>
    </cfRule>
  </conditionalFormatting>
  <conditionalFormatting sqref="M82">
    <cfRule type="cellIs" dxfId="10563" priority="295" operator="greaterThan">
      <formula>$F$82</formula>
    </cfRule>
  </conditionalFormatting>
  <conditionalFormatting sqref="M81">
    <cfRule type="cellIs" dxfId="10562" priority="293" operator="greaterThan">
      <formula>$G$81</formula>
    </cfRule>
    <cfRule type="cellIs" dxfId="10561" priority="294" operator="greaterThan">
      <formula>$F$81</formula>
    </cfRule>
  </conditionalFormatting>
  <conditionalFormatting sqref="M84">
    <cfRule type="cellIs" dxfId="10560" priority="292" operator="greaterThan">
      <formula>$G$84</formula>
    </cfRule>
  </conditionalFormatting>
  <conditionalFormatting sqref="M86">
    <cfRule type="cellIs" dxfId="10559" priority="290" operator="greaterThan">
      <formula>$G$86</formula>
    </cfRule>
    <cfRule type="cellIs" dxfId="10558" priority="291" operator="greaterThan">
      <formula>$F$86</formula>
    </cfRule>
  </conditionalFormatting>
  <conditionalFormatting sqref="M89">
    <cfRule type="cellIs" dxfId="10557" priority="288" operator="greaterThan">
      <formula>$G$89</formula>
    </cfRule>
    <cfRule type="cellIs" dxfId="10556" priority="289" operator="greaterThan">
      <formula>$F$89</formula>
    </cfRule>
  </conditionalFormatting>
  <conditionalFormatting sqref="M53">
    <cfRule type="cellIs" dxfId="10555" priority="310" operator="greaterThan">
      <formula>$G$53</formula>
    </cfRule>
  </conditionalFormatting>
  <conditionalFormatting sqref="H48">
    <cfRule type="cellIs" dxfId="10554" priority="256" operator="greaterThan">
      <formula>$F$48</formula>
    </cfRule>
  </conditionalFormatting>
  <conditionalFormatting sqref="H72">
    <cfRule type="cellIs" dxfId="10553" priority="286" operator="greaterThan">
      <formula>$F$72</formula>
    </cfRule>
  </conditionalFormatting>
  <conditionalFormatting sqref="H55">
    <cfRule type="cellIs" dxfId="10552" priority="285" operator="greaterThan">
      <formula>$G$55</formula>
    </cfRule>
  </conditionalFormatting>
  <conditionalFormatting sqref="H60">
    <cfRule type="cellIs" dxfId="10551" priority="284" operator="greaterThan">
      <formula>$G$60</formula>
    </cfRule>
  </conditionalFormatting>
  <conditionalFormatting sqref="H63">
    <cfRule type="cellIs" dxfId="10550" priority="283" operator="greaterThan">
      <formula>$G$63</formula>
    </cfRule>
  </conditionalFormatting>
  <conditionalFormatting sqref="H66">
    <cfRule type="cellIs" dxfId="10549" priority="281" operator="greaterThan">
      <formula>$G$66</formula>
    </cfRule>
    <cfRule type="cellIs" dxfId="10548" priority="282" operator="greaterThan">
      <formula>$F$66</formula>
    </cfRule>
  </conditionalFormatting>
  <conditionalFormatting sqref="H53">
    <cfRule type="cellIs" dxfId="10547" priority="280" operator="greaterThan">
      <formula>$F$53</formula>
    </cfRule>
  </conditionalFormatting>
  <conditionalFormatting sqref="H52">
    <cfRule type="cellIs" dxfId="10546" priority="278" operator="greaterThan">
      <formula>$F$52</formula>
    </cfRule>
  </conditionalFormatting>
  <conditionalFormatting sqref="H61">
    <cfRule type="cellIs" dxfId="10545" priority="275" operator="greaterThan">
      <formula>$F$61</formula>
    </cfRule>
  </conditionalFormatting>
  <conditionalFormatting sqref="H62">
    <cfRule type="cellIs" dxfId="10544" priority="273" operator="greaterThan">
      <formula>$G$62</formula>
    </cfRule>
  </conditionalFormatting>
  <conditionalFormatting sqref="H54">
    <cfRule type="cellIs" dxfId="10543" priority="276" operator="greaterThan">
      <formula>$G$54</formula>
    </cfRule>
    <cfRule type="cellIs" dxfId="10542" priority="277" operator="greaterThan">
      <formula>$F$54</formula>
    </cfRule>
  </conditionalFormatting>
  <conditionalFormatting sqref="H61">
    <cfRule type="cellIs" dxfId="10541" priority="274" operator="greaterThan">
      <formula>$G$61</formula>
    </cfRule>
  </conditionalFormatting>
  <conditionalFormatting sqref="H67">
    <cfRule type="cellIs" dxfId="10540" priority="272" operator="greaterThan">
      <formula>$F$67</formula>
    </cfRule>
  </conditionalFormatting>
  <conditionalFormatting sqref="H68">
    <cfRule type="cellIs" dxfId="10539" priority="271" operator="greaterThan">
      <formula>$G$68</formula>
    </cfRule>
  </conditionalFormatting>
  <conditionalFormatting sqref="H70">
    <cfRule type="cellIs" dxfId="10538" priority="270" operator="greaterThan">
      <formula>$G$70</formula>
    </cfRule>
  </conditionalFormatting>
  <conditionalFormatting sqref="H73">
    <cfRule type="cellIs" dxfId="10537" priority="269" operator="greaterThan">
      <formula>$G$73</formula>
    </cfRule>
  </conditionalFormatting>
  <conditionalFormatting sqref="H75">
    <cfRule type="cellIs" dxfId="10536" priority="268" operator="greaterThan">
      <formula>$F$75</formula>
    </cfRule>
  </conditionalFormatting>
  <conditionalFormatting sqref="H76">
    <cfRule type="cellIs" dxfId="10535" priority="267" operator="greaterThan">
      <formula>$F$76</formula>
    </cfRule>
  </conditionalFormatting>
  <conditionalFormatting sqref="H78">
    <cfRule type="cellIs" dxfId="10534" priority="266" operator="greaterThan">
      <formula>$G$78</formula>
    </cfRule>
  </conditionalFormatting>
  <conditionalFormatting sqref="H80">
    <cfRule type="cellIs" dxfId="10533" priority="265" operator="greaterThan">
      <formula>$F$80</formula>
    </cfRule>
  </conditionalFormatting>
  <conditionalFormatting sqref="H82">
    <cfRule type="cellIs" dxfId="10532" priority="264" operator="greaterThan">
      <formula>$F$82</formula>
    </cfRule>
  </conditionalFormatting>
  <conditionalFormatting sqref="H81">
    <cfRule type="cellIs" dxfId="10531" priority="262" operator="greaterThan">
      <formula>$G$81</formula>
    </cfRule>
    <cfRule type="cellIs" dxfId="10530" priority="263" operator="greaterThan">
      <formula>$F$81</formula>
    </cfRule>
  </conditionalFormatting>
  <conditionalFormatting sqref="H84">
    <cfRule type="cellIs" dxfId="10529" priority="261" operator="greaterThan">
      <formula>$G$84</formula>
    </cfRule>
  </conditionalFormatting>
  <conditionalFormatting sqref="H86">
    <cfRule type="cellIs" dxfId="10528" priority="259" operator="greaterThan">
      <formula>$G$86</formula>
    </cfRule>
    <cfRule type="cellIs" dxfId="10527" priority="260" operator="greaterThan">
      <formula>$F$86</formula>
    </cfRule>
  </conditionalFormatting>
  <conditionalFormatting sqref="H89">
    <cfRule type="cellIs" dxfId="10526" priority="257" operator="greaterThan">
      <formula>$G$89</formula>
    </cfRule>
    <cfRule type="cellIs" dxfId="10525" priority="258" operator="greaterThan">
      <formula>$F$89</formula>
    </cfRule>
  </conditionalFormatting>
  <conditionalFormatting sqref="H53">
    <cfRule type="cellIs" dxfId="10524" priority="279" operator="greaterThan">
      <formula>$G$53</formula>
    </cfRule>
  </conditionalFormatting>
  <conditionalFormatting sqref="AQ29">
    <cfRule type="cellIs" dxfId="10523" priority="254" operator="greaterThan">
      <formula>$E$29</formula>
    </cfRule>
  </conditionalFormatting>
  <conditionalFormatting sqref="AQ29">
    <cfRule type="cellIs" dxfId="10522" priority="255" operator="greaterThan">
      <formula>$G$29</formula>
    </cfRule>
  </conditionalFormatting>
  <conditionalFormatting sqref="R43">
    <cfRule type="cellIs" dxfId="10521" priority="253" operator="greaterThan">
      <formula>$G$43</formula>
    </cfRule>
  </conditionalFormatting>
  <conditionalFormatting sqref="R45">
    <cfRule type="cellIs" dxfId="10520" priority="252" operator="greaterThan">
      <formula>$F$45</formula>
    </cfRule>
  </conditionalFormatting>
  <conditionalFormatting sqref="R46">
    <cfRule type="cellIs" dxfId="10519" priority="251" operator="greaterThan">
      <formula>$G$46</formula>
    </cfRule>
  </conditionalFormatting>
  <conditionalFormatting sqref="R48">
    <cfRule type="cellIs" dxfId="10518" priority="222" operator="greaterThan">
      <formula>$F$48</formula>
    </cfRule>
  </conditionalFormatting>
  <conditionalFormatting sqref="R72">
    <cfRule type="cellIs" dxfId="10517" priority="250" operator="greaterThan">
      <formula>$F$72</formula>
    </cfRule>
  </conditionalFormatting>
  <conditionalFormatting sqref="R55">
    <cfRule type="cellIs" dxfId="10516" priority="249" operator="greaterThan">
      <formula>$G$55</formula>
    </cfRule>
  </conditionalFormatting>
  <conditionalFormatting sqref="R60">
    <cfRule type="cellIs" dxfId="10515" priority="248" operator="greaterThan">
      <formula>$G$60</formula>
    </cfRule>
  </conditionalFormatting>
  <conditionalFormatting sqref="R63">
    <cfRule type="cellIs" dxfId="10514" priority="247" operator="greaterThan">
      <formula>$G$63</formula>
    </cfRule>
  </conditionalFormatting>
  <conditionalFormatting sqref="R66">
    <cfRule type="cellIs" dxfId="10513" priority="245" operator="greaterThan">
      <formula>$G$66</formula>
    </cfRule>
    <cfRule type="cellIs" dxfId="10512" priority="246" operator="greaterThan">
      <formula>$F$66</formula>
    </cfRule>
  </conditionalFormatting>
  <conditionalFormatting sqref="R53">
    <cfRule type="cellIs" dxfId="10511" priority="244" operator="greaterThan">
      <formula>$F$53</formula>
    </cfRule>
  </conditionalFormatting>
  <conditionalFormatting sqref="R52">
    <cfRule type="cellIs" dxfId="10510" priority="242" operator="greaterThan">
      <formula>$F$52</formula>
    </cfRule>
  </conditionalFormatting>
  <conditionalFormatting sqref="R61">
    <cfRule type="cellIs" dxfId="10509" priority="239" operator="greaterThan">
      <formula>$F$61</formula>
    </cfRule>
  </conditionalFormatting>
  <conditionalFormatting sqref="R62">
    <cfRule type="cellIs" dxfId="10508" priority="237" operator="greaterThan">
      <formula>$G$62</formula>
    </cfRule>
  </conditionalFormatting>
  <conditionalFormatting sqref="R54">
    <cfRule type="cellIs" dxfId="10507" priority="240" operator="greaterThan">
      <formula>$G$54</formula>
    </cfRule>
    <cfRule type="cellIs" dxfId="10506" priority="241" operator="greaterThan">
      <formula>$F$54</formula>
    </cfRule>
  </conditionalFormatting>
  <conditionalFormatting sqref="R61">
    <cfRule type="cellIs" dxfId="10505" priority="238" operator="greaterThan">
      <formula>$G$61</formula>
    </cfRule>
  </conditionalFormatting>
  <conditionalFormatting sqref="R67">
    <cfRule type="cellIs" dxfId="10504" priority="236" operator="greaterThan">
      <formula>$F$67</formula>
    </cfRule>
  </conditionalFormatting>
  <conditionalFormatting sqref="R68">
    <cfRule type="cellIs" dxfId="10503" priority="235" operator="greaterThan">
      <formula>$G$68</formula>
    </cfRule>
  </conditionalFormatting>
  <conditionalFormatting sqref="R70">
    <cfRule type="cellIs" dxfId="10502" priority="234" operator="greaterThan">
      <formula>$G$70</formula>
    </cfRule>
  </conditionalFormatting>
  <conditionalFormatting sqref="R73">
    <cfRule type="cellIs" dxfId="10501" priority="233" operator="greaterThan">
      <formula>$G$73</formula>
    </cfRule>
  </conditionalFormatting>
  <conditionalFormatting sqref="R75">
    <cfRule type="cellIs" dxfId="10500" priority="232" operator="greaterThan">
      <formula>$F$75</formula>
    </cfRule>
  </conditionalFormatting>
  <conditionalFormatting sqref="R76">
    <cfRule type="cellIs" dxfId="10499" priority="231" operator="greaterThan">
      <formula>$F$76</formula>
    </cfRule>
  </conditionalFormatting>
  <conditionalFormatting sqref="R78">
    <cfRule type="cellIs" dxfId="10498" priority="230" operator="greaterThan">
      <formula>$G$78</formula>
    </cfRule>
  </conditionalFormatting>
  <conditionalFormatting sqref="R80">
    <cfRule type="cellIs" dxfId="10497" priority="229" operator="greaterThan">
      <formula>$F$80</formula>
    </cfRule>
  </conditionalFormatting>
  <conditionalFormatting sqref="R82">
    <cfRule type="cellIs" dxfId="10496" priority="228" operator="greaterThan">
      <formula>$F$82</formula>
    </cfRule>
  </conditionalFormatting>
  <conditionalFormatting sqref="R81">
    <cfRule type="cellIs" dxfId="10495" priority="226" operator="greaterThan">
      <formula>$G$81</formula>
    </cfRule>
    <cfRule type="cellIs" dxfId="10494" priority="227" operator="greaterThan">
      <formula>$F$81</formula>
    </cfRule>
  </conditionalFormatting>
  <conditionalFormatting sqref="R84">
    <cfRule type="cellIs" dxfId="10493" priority="225" operator="greaterThan">
      <formula>$G$84</formula>
    </cfRule>
  </conditionalFormatting>
  <conditionalFormatting sqref="R86">
    <cfRule type="cellIs" dxfId="10492" priority="223" operator="greaterThan">
      <formula>$G$86</formula>
    </cfRule>
    <cfRule type="cellIs" dxfId="10491" priority="224" operator="greaterThan">
      <formula>$F$86</formula>
    </cfRule>
  </conditionalFormatting>
  <conditionalFormatting sqref="R53">
    <cfRule type="cellIs" dxfId="10490" priority="243" operator="greaterThan">
      <formula>$G$53</formula>
    </cfRule>
  </conditionalFormatting>
  <conditionalFormatting sqref="W48">
    <cfRule type="cellIs" dxfId="10489" priority="191" operator="greaterThan">
      <formula>$F$48</formula>
    </cfRule>
  </conditionalFormatting>
  <conditionalFormatting sqref="W72">
    <cfRule type="cellIs" dxfId="10488" priority="221" operator="greaterThan">
      <formula>$F$72</formula>
    </cfRule>
  </conditionalFormatting>
  <conditionalFormatting sqref="W55">
    <cfRule type="cellIs" dxfId="10487" priority="220" operator="greaterThan">
      <formula>$G$55</formula>
    </cfRule>
  </conditionalFormatting>
  <conditionalFormatting sqref="W60">
    <cfRule type="cellIs" dxfId="10486" priority="219" operator="greaterThan">
      <formula>$G$60</formula>
    </cfRule>
  </conditionalFormatting>
  <conditionalFormatting sqref="W63">
    <cfRule type="cellIs" dxfId="10485" priority="218" operator="greaterThan">
      <formula>$G$63</formula>
    </cfRule>
  </conditionalFormatting>
  <conditionalFormatting sqref="W66">
    <cfRule type="cellIs" dxfId="10484" priority="216" operator="greaterThan">
      <formula>$G$66</formula>
    </cfRule>
    <cfRule type="cellIs" dxfId="10483" priority="217" operator="greaterThan">
      <formula>$F$66</formula>
    </cfRule>
  </conditionalFormatting>
  <conditionalFormatting sqref="W53">
    <cfRule type="cellIs" dxfId="10482" priority="215" operator="greaterThan">
      <formula>$F$53</formula>
    </cfRule>
  </conditionalFormatting>
  <conditionalFormatting sqref="W52">
    <cfRule type="cellIs" dxfId="10481" priority="213" operator="greaterThan">
      <formula>$F$52</formula>
    </cfRule>
  </conditionalFormatting>
  <conditionalFormatting sqref="W61">
    <cfRule type="cellIs" dxfId="10480" priority="210" operator="greaterThan">
      <formula>$F$61</formula>
    </cfRule>
  </conditionalFormatting>
  <conditionalFormatting sqref="W62">
    <cfRule type="cellIs" dxfId="10479" priority="208" operator="greaterThan">
      <formula>$G$62</formula>
    </cfRule>
  </conditionalFormatting>
  <conditionalFormatting sqref="W54">
    <cfRule type="cellIs" dxfId="10478" priority="211" operator="greaterThan">
      <formula>$G$54</formula>
    </cfRule>
    <cfRule type="cellIs" dxfId="10477" priority="212" operator="greaterThan">
      <formula>$F$54</formula>
    </cfRule>
  </conditionalFormatting>
  <conditionalFormatting sqref="W61">
    <cfRule type="cellIs" dxfId="10476" priority="209" operator="greaterThan">
      <formula>$G$61</formula>
    </cfRule>
  </conditionalFormatting>
  <conditionalFormatting sqref="W67">
    <cfRule type="cellIs" dxfId="10475" priority="207" operator="greaterThan">
      <formula>$F$67</formula>
    </cfRule>
  </conditionalFormatting>
  <conditionalFormatting sqref="W68">
    <cfRule type="cellIs" dxfId="10474" priority="206" operator="greaterThan">
      <formula>$G$68</formula>
    </cfRule>
  </conditionalFormatting>
  <conditionalFormatting sqref="W70">
    <cfRule type="cellIs" dxfId="10473" priority="205" operator="greaterThan">
      <formula>$G$70</formula>
    </cfRule>
  </conditionalFormatting>
  <conditionalFormatting sqref="W73">
    <cfRule type="cellIs" dxfId="10472" priority="204" operator="greaterThan">
      <formula>$G$73</formula>
    </cfRule>
  </conditionalFormatting>
  <conditionalFormatting sqref="W75">
    <cfRule type="cellIs" dxfId="10471" priority="203" operator="greaterThan">
      <formula>$F$75</formula>
    </cfRule>
  </conditionalFormatting>
  <conditionalFormatting sqref="W76">
    <cfRule type="cellIs" dxfId="10470" priority="202" operator="greaterThan">
      <formula>$F$76</formula>
    </cfRule>
  </conditionalFormatting>
  <conditionalFormatting sqref="W78">
    <cfRule type="cellIs" dxfId="10469" priority="201" operator="greaterThan">
      <formula>$G$78</formula>
    </cfRule>
  </conditionalFormatting>
  <conditionalFormatting sqref="W80">
    <cfRule type="cellIs" dxfId="10468" priority="200" operator="greaterThan">
      <formula>$F$80</formula>
    </cfRule>
  </conditionalFormatting>
  <conditionalFormatting sqref="W82">
    <cfRule type="cellIs" dxfId="10467" priority="199" operator="greaterThan">
      <formula>$F$82</formula>
    </cfRule>
  </conditionalFormatting>
  <conditionalFormatting sqref="W81">
    <cfRule type="cellIs" dxfId="10466" priority="197" operator="greaterThan">
      <formula>$G$81</formula>
    </cfRule>
    <cfRule type="cellIs" dxfId="10465" priority="198" operator="greaterThan">
      <formula>$F$81</formula>
    </cfRule>
  </conditionalFormatting>
  <conditionalFormatting sqref="W84">
    <cfRule type="cellIs" dxfId="10464" priority="196" operator="greaterThan">
      <formula>$G$84</formula>
    </cfRule>
  </conditionalFormatting>
  <conditionalFormatting sqref="W86">
    <cfRule type="cellIs" dxfId="10463" priority="194" operator="greaterThan">
      <formula>$G$86</formula>
    </cfRule>
    <cfRule type="cellIs" dxfId="10462" priority="195" operator="greaterThan">
      <formula>$F$86</formula>
    </cfRule>
  </conditionalFormatting>
  <conditionalFormatting sqref="W89">
    <cfRule type="cellIs" dxfId="10461" priority="192" operator="greaterThan">
      <formula>$G$89</formula>
    </cfRule>
    <cfRule type="cellIs" dxfId="10460" priority="193" operator="greaterThan">
      <formula>$F$89</formula>
    </cfRule>
  </conditionalFormatting>
  <conditionalFormatting sqref="W53">
    <cfRule type="cellIs" dxfId="10459" priority="214" operator="greaterThan">
      <formula>$G$53</formula>
    </cfRule>
  </conditionalFormatting>
  <conditionalFormatting sqref="AQ10">
    <cfRule type="cellIs" dxfId="10458" priority="190" operator="greaterThan">
      <formula>$E$10</formula>
    </cfRule>
  </conditionalFormatting>
  <conditionalFormatting sqref="AQ11">
    <cfRule type="cellIs" dxfId="10457" priority="189" operator="greaterThan">
      <formula>$E$11</formula>
    </cfRule>
  </conditionalFormatting>
  <conditionalFormatting sqref="AQ12">
    <cfRule type="cellIs" dxfId="10456" priority="188" operator="greaterThan">
      <formula>$E$12</formula>
    </cfRule>
  </conditionalFormatting>
  <conditionalFormatting sqref="AQ13">
    <cfRule type="cellIs" dxfId="10455" priority="186" operator="greaterThan">
      <formula>$E$13</formula>
    </cfRule>
    <cfRule type="cellIs" dxfId="10454" priority="187" operator="greaterThan">
      <formula>$G$13</formula>
    </cfRule>
  </conditionalFormatting>
  <conditionalFormatting sqref="AQ14">
    <cfRule type="cellIs" dxfId="10453" priority="184" operator="greaterThan">
      <formula>$E$14</formula>
    </cfRule>
    <cfRule type="cellIs" dxfId="10452" priority="185" operator="greaterThan">
      <formula>$G$14</formula>
    </cfRule>
  </conditionalFormatting>
  <conditionalFormatting sqref="AQ15">
    <cfRule type="cellIs" dxfId="10451" priority="183" operator="greaterThan">
      <formula>$E$15</formula>
    </cfRule>
  </conditionalFormatting>
  <conditionalFormatting sqref="AQ16">
    <cfRule type="cellIs" dxfId="10450" priority="182" operator="greaterThan">
      <formula>$E$16</formula>
    </cfRule>
  </conditionalFormatting>
  <conditionalFormatting sqref="AQ16">
    <cfRule type="cellIs" dxfId="10449" priority="181" operator="greaterThan">
      <formula>$G$16</formula>
    </cfRule>
  </conditionalFormatting>
  <conditionalFormatting sqref="AQ17">
    <cfRule type="cellIs" dxfId="10448" priority="179" operator="greaterThan">
      <formula>$E$17</formula>
    </cfRule>
  </conditionalFormatting>
  <conditionalFormatting sqref="AQ17">
    <cfRule type="cellIs" dxfId="10447" priority="180" operator="greaterThan">
      <formula>$G$17</formula>
    </cfRule>
  </conditionalFormatting>
  <conditionalFormatting sqref="AQ19">
    <cfRule type="cellIs" dxfId="10446" priority="178" operator="greaterThan">
      <formula>$E$19</formula>
    </cfRule>
  </conditionalFormatting>
  <conditionalFormatting sqref="AQ20">
    <cfRule type="cellIs" dxfId="10445" priority="176" operator="greaterThan">
      <formula>$E$20</formula>
    </cfRule>
    <cfRule type="cellIs" dxfId="10444" priority="177" operator="greaterThan">
      <formula>$G$20</formula>
    </cfRule>
  </conditionalFormatting>
  <conditionalFormatting sqref="AQ21">
    <cfRule type="cellIs" dxfId="10443" priority="174" operator="greaterThan">
      <formula>$E$21</formula>
    </cfRule>
    <cfRule type="cellIs" dxfId="10442" priority="175" operator="greaterThan">
      <formula>$G$21</formula>
    </cfRule>
  </conditionalFormatting>
  <conditionalFormatting sqref="AQ22">
    <cfRule type="cellIs" dxfId="10441" priority="172" operator="greaterThan">
      <formula>$E$22</formula>
    </cfRule>
    <cfRule type="cellIs" dxfId="10440" priority="173" operator="greaterThan">
      <formula>$G$22</formula>
    </cfRule>
  </conditionalFormatting>
  <conditionalFormatting sqref="AQ23">
    <cfRule type="cellIs" dxfId="10439" priority="171" operator="greaterThan">
      <formula>$E$23</formula>
    </cfRule>
  </conditionalFormatting>
  <conditionalFormatting sqref="AQ9">
    <cfRule type="cellIs" dxfId="10438" priority="170" operator="greaterThan">
      <formula>$E$9</formula>
    </cfRule>
  </conditionalFormatting>
  <conditionalFormatting sqref="AQ18">
    <cfRule type="cellIs" dxfId="10437" priority="166" operator="lessThan">
      <formula>$AS$18</formula>
    </cfRule>
    <cfRule type="cellIs" dxfId="10436" priority="167" operator="greaterThan">
      <formula>$AT$18</formula>
    </cfRule>
    <cfRule type="cellIs" dxfId="10435" priority="168" operator="lessThan">
      <formula>$AQ$18</formula>
    </cfRule>
    <cfRule type="cellIs" dxfId="10434" priority="169" operator="greaterThan">
      <formula>$AR$18</formula>
    </cfRule>
  </conditionalFormatting>
  <conditionalFormatting sqref="M43">
    <cfRule type="cellIs" dxfId="10433" priority="165" operator="greaterThan">
      <formula>$G$43</formula>
    </cfRule>
  </conditionalFormatting>
  <conditionalFormatting sqref="M45 H45">
    <cfRule type="cellIs" dxfId="10432" priority="164" operator="greaterThan">
      <formula>$F$45</formula>
    </cfRule>
  </conditionalFormatting>
  <conditionalFormatting sqref="M46 H46">
    <cfRule type="cellIs" dxfId="10431" priority="163" operator="greaterThan">
      <formula>$G$46</formula>
    </cfRule>
  </conditionalFormatting>
  <conditionalFormatting sqref="AL43 AG43 AB43 W43">
    <cfRule type="cellIs" dxfId="10430" priority="162" operator="greaterThan">
      <formula>$G$43</formula>
    </cfRule>
  </conditionalFormatting>
  <conditionalFormatting sqref="AL45 AG45 AB45 W45">
    <cfRule type="cellIs" dxfId="10429" priority="161" operator="greaterThan">
      <formula>$F$45</formula>
    </cfRule>
  </conditionalFormatting>
  <conditionalFormatting sqref="AL46 AG46 AB46 W46">
    <cfRule type="cellIs" dxfId="10428" priority="160" operator="greaterThan">
      <formula>$G$46</formula>
    </cfRule>
  </conditionalFormatting>
  <conditionalFormatting sqref="AV43">
    <cfRule type="cellIs" dxfId="10427" priority="159" operator="greaterThan">
      <formula>$G$43</formula>
    </cfRule>
  </conditionalFormatting>
  <conditionalFormatting sqref="AV45 AQ45">
    <cfRule type="cellIs" dxfId="10426" priority="158" operator="greaterThan">
      <formula>$F$45</formula>
    </cfRule>
  </conditionalFormatting>
  <conditionalFormatting sqref="AV46 AQ46">
    <cfRule type="cellIs" dxfId="10425" priority="157" operator="greaterThan">
      <formula>$G$46</formula>
    </cfRule>
  </conditionalFormatting>
  <conditionalFormatting sqref="AQ26">
    <cfRule type="cellIs" dxfId="10424" priority="156" operator="greaterThan">
      <formula>$E$9</formula>
    </cfRule>
  </conditionalFormatting>
  <conditionalFormatting sqref="AQ44">
    <cfRule type="cellIs" dxfId="10423" priority="155" operator="greaterThan">
      <formula>$E$9</formula>
    </cfRule>
  </conditionalFormatting>
  <conditionalFormatting sqref="AQ49">
    <cfRule type="cellIs" dxfId="10422" priority="154" operator="greaterThan">
      <formula>$E$9</formula>
    </cfRule>
  </conditionalFormatting>
  <conditionalFormatting sqref="AB89">
    <cfRule type="cellIs" dxfId="10421" priority="152" operator="greaterThan">
      <formula>$E$89</formula>
    </cfRule>
    <cfRule type="cellIs" dxfId="10420" priority="153" operator="greaterThan">
      <formula>$G$89</formula>
    </cfRule>
  </conditionalFormatting>
  <conditionalFormatting sqref="AV20:AV22 AV16:AV17">
    <cfRule type="cellIs" dxfId="10419" priority="150" operator="greaterThan">
      <formula>$E16</formula>
    </cfRule>
    <cfRule type="cellIs" dxfId="10418" priority="151" operator="greaterThan">
      <formula>$G16</formula>
    </cfRule>
  </conditionalFormatting>
  <conditionalFormatting sqref="AL10">
    <cfRule type="cellIs" dxfId="10417" priority="149" operator="greaterThan">
      <formula>$E$10</formula>
    </cfRule>
  </conditionalFormatting>
  <conditionalFormatting sqref="AL11">
    <cfRule type="cellIs" dxfId="10416" priority="148" operator="greaterThan">
      <formula>$E$11</formula>
    </cfRule>
  </conditionalFormatting>
  <conditionalFormatting sqref="AL12">
    <cfRule type="cellIs" dxfId="10415" priority="147" operator="greaterThan">
      <formula>$E$12</formula>
    </cfRule>
  </conditionalFormatting>
  <conditionalFormatting sqref="AL13:AL14">
    <cfRule type="cellIs" dxfId="10414" priority="145" operator="greaterThan">
      <formula>$E13</formula>
    </cfRule>
    <cfRule type="cellIs" dxfId="10413" priority="146" operator="greaterThan">
      <formula>$G13</formula>
    </cfRule>
  </conditionalFormatting>
  <conditionalFormatting sqref="AL14">
    <cfRule type="cellIs" dxfId="10412" priority="143" operator="greaterThan">
      <formula>$E$14</formula>
    </cfRule>
    <cfRule type="cellIs" dxfId="10411" priority="144" operator="greaterThan">
      <formula>$G$14</formula>
    </cfRule>
  </conditionalFormatting>
  <conditionalFormatting sqref="AL15">
    <cfRule type="cellIs" dxfId="10410" priority="142" operator="greaterThan">
      <formula>$E$15</formula>
    </cfRule>
  </conditionalFormatting>
  <conditionalFormatting sqref="AL19">
    <cfRule type="cellIs" dxfId="10409" priority="141" operator="greaterThan">
      <formula>$E$19</formula>
    </cfRule>
  </conditionalFormatting>
  <conditionalFormatting sqref="AL23">
    <cfRule type="cellIs" dxfId="10408" priority="140" operator="greaterThan">
      <formula>$E$23</formula>
    </cfRule>
  </conditionalFormatting>
  <conditionalFormatting sqref="AL8">
    <cfRule type="cellIs" dxfId="10407" priority="139" operator="greaterThan">
      <formula>$E$8</formula>
    </cfRule>
  </conditionalFormatting>
  <conditionalFormatting sqref="AL9">
    <cfRule type="cellIs" dxfId="10406" priority="138" operator="greaterThan">
      <formula>$E$9</formula>
    </cfRule>
  </conditionalFormatting>
  <conditionalFormatting sqref="AL18">
    <cfRule type="cellIs" dxfId="10405" priority="134" operator="lessThan">
      <formula>$BC$18</formula>
    </cfRule>
    <cfRule type="cellIs" dxfId="10404" priority="135" operator="greaterThan">
      <formula>$BD$18</formula>
    </cfRule>
    <cfRule type="cellIs" dxfId="10403" priority="136" operator="lessThan">
      <formula>$BA$18</formula>
    </cfRule>
    <cfRule type="cellIs" dxfId="10402" priority="137" operator="greaterThan">
      <formula>$BB$18</formula>
    </cfRule>
  </conditionalFormatting>
  <conditionalFormatting sqref="AL20:AL22 AL16:AL17">
    <cfRule type="cellIs" dxfId="10401" priority="132" operator="greaterThan">
      <formula>$E16</formula>
    </cfRule>
    <cfRule type="cellIs" dxfId="10400" priority="133" operator="greaterThan">
      <formula>$G16</formula>
    </cfRule>
  </conditionalFormatting>
  <conditionalFormatting sqref="AG10">
    <cfRule type="cellIs" dxfId="10399" priority="131" operator="greaterThan">
      <formula>$E$10</formula>
    </cfRule>
  </conditionalFormatting>
  <conditionalFormatting sqref="AG11">
    <cfRule type="cellIs" dxfId="10398" priority="130" operator="greaterThan">
      <formula>$E$11</formula>
    </cfRule>
  </conditionalFormatting>
  <conditionalFormatting sqref="AG12">
    <cfRule type="cellIs" dxfId="10397" priority="129" operator="greaterThan">
      <formula>$E$12</formula>
    </cfRule>
  </conditionalFormatting>
  <conditionalFormatting sqref="AG13:AG14">
    <cfRule type="cellIs" dxfId="10396" priority="127" operator="greaterThan">
      <formula>$E13</formula>
    </cfRule>
    <cfRule type="cellIs" dxfId="10395" priority="128" operator="greaterThan">
      <formula>$G13</formula>
    </cfRule>
  </conditionalFormatting>
  <conditionalFormatting sqref="AG14">
    <cfRule type="cellIs" dxfId="10394" priority="125" operator="greaterThan">
      <formula>$E$14</formula>
    </cfRule>
    <cfRule type="cellIs" dxfId="10393" priority="126" operator="greaterThan">
      <formula>$G$14</formula>
    </cfRule>
  </conditionalFormatting>
  <conditionalFormatting sqref="AG15">
    <cfRule type="cellIs" dxfId="10392" priority="124" operator="greaterThan">
      <formula>$E$15</formula>
    </cfRule>
  </conditionalFormatting>
  <conditionalFormatting sqref="AG19">
    <cfRule type="cellIs" dxfId="10391" priority="123" operator="greaterThan">
      <formula>$E$19</formula>
    </cfRule>
  </conditionalFormatting>
  <conditionalFormatting sqref="AG23">
    <cfRule type="cellIs" dxfId="10390" priority="122" operator="greaterThan">
      <formula>$E$23</formula>
    </cfRule>
  </conditionalFormatting>
  <conditionalFormatting sqref="AG8">
    <cfRule type="cellIs" dxfId="10389" priority="121" operator="greaterThan">
      <formula>$E$8</formula>
    </cfRule>
  </conditionalFormatting>
  <conditionalFormatting sqref="AG9">
    <cfRule type="cellIs" dxfId="10388" priority="120" operator="greaterThan">
      <formula>$E$9</formula>
    </cfRule>
  </conditionalFormatting>
  <conditionalFormatting sqref="AG18">
    <cfRule type="cellIs" dxfId="10387" priority="116" operator="lessThan">
      <formula>$BC$18</formula>
    </cfRule>
    <cfRule type="cellIs" dxfId="10386" priority="117" operator="greaterThan">
      <formula>$BD$18</formula>
    </cfRule>
    <cfRule type="cellIs" dxfId="10385" priority="118" operator="lessThan">
      <formula>$BA$18</formula>
    </cfRule>
    <cfRule type="cellIs" dxfId="10384" priority="119" operator="greaterThan">
      <formula>$BB$18</formula>
    </cfRule>
  </conditionalFormatting>
  <conditionalFormatting sqref="AG20:AG22 AG16:AG17">
    <cfRule type="cellIs" dxfId="10383" priority="114" operator="greaterThan">
      <formula>$E16</formula>
    </cfRule>
    <cfRule type="cellIs" dxfId="10382" priority="115" operator="greaterThan">
      <formula>$G16</formula>
    </cfRule>
  </conditionalFormatting>
  <conditionalFormatting sqref="AB10">
    <cfRule type="cellIs" dxfId="10381" priority="113" operator="greaterThan">
      <formula>$E$10</formula>
    </cfRule>
  </conditionalFormatting>
  <conditionalFormatting sqref="AB11">
    <cfRule type="cellIs" dxfId="10380" priority="112" operator="greaterThan">
      <formula>$E$11</formula>
    </cfRule>
  </conditionalFormatting>
  <conditionalFormatting sqref="AB12">
    <cfRule type="cellIs" dxfId="10379" priority="111" operator="greaterThan">
      <formula>$E$12</formula>
    </cfRule>
  </conditionalFormatting>
  <conditionalFormatting sqref="AB14">
    <cfRule type="cellIs" dxfId="10378" priority="109" operator="greaterThan">
      <formula>$E$14</formula>
    </cfRule>
    <cfRule type="cellIs" dxfId="10377" priority="110" operator="greaterThan">
      <formula>$G14</formula>
    </cfRule>
  </conditionalFormatting>
  <conditionalFormatting sqref="AB15">
    <cfRule type="cellIs" dxfId="10376" priority="108" operator="greaterThan">
      <formula>$E$15</formula>
    </cfRule>
  </conditionalFormatting>
  <conditionalFormatting sqref="AB19">
    <cfRule type="cellIs" dxfId="10375" priority="107" operator="greaterThan">
      <formula>$E$19</formula>
    </cfRule>
  </conditionalFormatting>
  <conditionalFormatting sqref="AB23">
    <cfRule type="cellIs" dxfId="10374" priority="106" operator="greaterThan">
      <formula>$E$23</formula>
    </cfRule>
  </conditionalFormatting>
  <conditionalFormatting sqref="AB8">
    <cfRule type="cellIs" dxfId="10373" priority="105" operator="greaterThan">
      <formula>$E$8</formula>
    </cfRule>
  </conditionalFormatting>
  <conditionalFormatting sqref="AB9">
    <cfRule type="cellIs" dxfId="10372" priority="104" operator="greaterThan">
      <formula>$E$9</formula>
    </cfRule>
  </conditionalFormatting>
  <conditionalFormatting sqref="AB18">
    <cfRule type="cellIs" dxfId="10371" priority="100" operator="lessThan">
      <formula>$BC$18</formula>
    </cfRule>
    <cfRule type="cellIs" dxfId="10370" priority="101" operator="greaterThan">
      <formula>$BD$18</formula>
    </cfRule>
    <cfRule type="cellIs" dxfId="10369" priority="102" operator="lessThan">
      <formula>$BA$18</formula>
    </cfRule>
    <cfRule type="cellIs" dxfId="10368" priority="103" operator="greaterThan">
      <formula>$BB$18</formula>
    </cfRule>
  </conditionalFormatting>
  <conditionalFormatting sqref="AB20:AB22 AB16:AB17">
    <cfRule type="cellIs" dxfId="10367" priority="98" operator="greaterThan">
      <formula>$E16</formula>
    </cfRule>
    <cfRule type="cellIs" dxfId="10366" priority="99" operator="greaterThan">
      <formula>$G16</formula>
    </cfRule>
  </conditionalFormatting>
  <conditionalFormatting sqref="W10">
    <cfRule type="cellIs" dxfId="10365" priority="97" operator="greaterThan">
      <formula>$E$10</formula>
    </cfRule>
  </conditionalFormatting>
  <conditionalFormatting sqref="W11">
    <cfRule type="cellIs" dxfId="10364" priority="96" operator="greaterThan">
      <formula>$E$11</formula>
    </cfRule>
  </conditionalFormatting>
  <conditionalFormatting sqref="W12">
    <cfRule type="cellIs" dxfId="10363" priority="95" operator="greaterThan">
      <formula>$E$12</formula>
    </cfRule>
  </conditionalFormatting>
  <conditionalFormatting sqref="W13:W14">
    <cfRule type="cellIs" dxfId="10362" priority="93" operator="greaterThan">
      <formula>$E13</formula>
    </cfRule>
    <cfRule type="cellIs" dxfId="10361" priority="94" operator="greaterThan">
      <formula>$G13</formula>
    </cfRule>
  </conditionalFormatting>
  <conditionalFormatting sqref="W14">
    <cfRule type="cellIs" dxfId="10360" priority="91" operator="greaterThan">
      <formula>$E$14</formula>
    </cfRule>
    <cfRule type="cellIs" dxfId="10359" priority="92" operator="greaterThan">
      <formula>$G$14</formula>
    </cfRule>
  </conditionalFormatting>
  <conditionalFormatting sqref="W15">
    <cfRule type="cellIs" dxfId="10358" priority="90" operator="greaterThan">
      <formula>$E$15</formula>
    </cfRule>
  </conditionalFormatting>
  <conditionalFormatting sqref="W19">
    <cfRule type="cellIs" dxfId="10357" priority="89" operator="greaterThan">
      <formula>$E$19</formula>
    </cfRule>
  </conditionalFormatting>
  <conditionalFormatting sqref="W23">
    <cfRule type="cellIs" dxfId="10356" priority="88" operator="greaterThan">
      <formula>$E$23</formula>
    </cfRule>
  </conditionalFormatting>
  <conditionalFormatting sqref="W8">
    <cfRule type="cellIs" dxfId="10355" priority="87" operator="greaterThan">
      <formula>$E$8</formula>
    </cfRule>
  </conditionalFormatting>
  <conditionalFormatting sqref="W9">
    <cfRule type="cellIs" dxfId="10354" priority="86" operator="greaterThan">
      <formula>$E$9</formula>
    </cfRule>
  </conditionalFormatting>
  <conditionalFormatting sqref="W18">
    <cfRule type="cellIs" dxfId="10353" priority="82" operator="lessThan">
      <formula>$BC$18</formula>
    </cfRule>
    <cfRule type="cellIs" dxfId="10352" priority="83" operator="greaterThan">
      <formula>$BD$18</formula>
    </cfRule>
    <cfRule type="cellIs" dxfId="10351" priority="84" operator="lessThan">
      <formula>$BA$18</formula>
    </cfRule>
    <cfRule type="cellIs" dxfId="10350" priority="85" operator="greaterThan">
      <formula>$BB$18</formula>
    </cfRule>
  </conditionalFormatting>
  <conditionalFormatting sqref="W20:W22 W16:W17">
    <cfRule type="cellIs" dxfId="10349" priority="80" operator="greaterThan">
      <formula>$E16</formula>
    </cfRule>
    <cfRule type="cellIs" dxfId="10348" priority="81" operator="greaterThan">
      <formula>$G16</formula>
    </cfRule>
  </conditionalFormatting>
  <conditionalFormatting sqref="R10">
    <cfRule type="cellIs" dxfId="10347" priority="79" operator="greaterThan">
      <formula>$E$10</formula>
    </cfRule>
  </conditionalFormatting>
  <conditionalFormatting sqref="R11">
    <cfRule type="cellIs" dxfId="10346" priority="78" operator="greaterThan">
      <formula>$E$11</formula>
    </cfRule>
  </conditionalFormatting>
  <conditionalFormatting sqref="R12">
    <cfRule type="cellIs" dxfId="10345" priority="77" operator="greaterThan">
      <formula>$E$12</formula>
    </cfRule>
  </conditionalFormatting>
  <conditionalFormatting sqref="R13:R14">
    <cfRule type="cellIs" dxfId="10344" priority="75" operator="greaterThan">
      <formula>$E13</formula>
    </cfRule>
    <cfRule type="cellIs" dxfId="10343" priority="76" operator="greaterThan">
      <formula>$G13</formula>
    </cfRule>
  </conditionalFormatting>
  <conditionalFormatting sqref="R14">
    <cfRule type="cellIs" dxfId="10342" priority="73" operator="greaterThan">
      <formula>$E$14</formula>
    </cfRule>
    <cfRule type="cellIs" dxfId="10341" priority="74" operator="greaterThan">
      <formula>$G$14</formula>
    </cfRule>
  </conditionalFormatting>
  <conditionalFormatting sqref="R15">
    <cfRule type="cellIs" dxfId="10340" priority="72" operator="greaterThan">
      <formula>$E$15</formula>
    </cfRule>
  </conditionalFormatting>
  <conditionalFormatting sqref="R19">
    <cfRule type="cellIs" dxfId="10339" priority="71" operator="greaterThan">
      <formula>$E$19</formula>
    </cfRule>
  </conditionalFormatting>
  <conditionalFormatting sqref="R23">
    <cfRule type="cellIs" dxfId="10338" priority="70" operator="greaterThan">
      <formula>$E$23</formula>
    </cfRule>
  </conditionalFormatting>
  <conditionalFormatting sqref="R8">
    <cfRule type="cellIs" dxfId="10337" priority="69" operator="greaterThan">
      <formula>$E$8</formula>
    </cfRule>
  </conditionalFormatting>
  <conditionalFormatting sqref="R9">
    <cfRule type="cellIs" dxfId="10336" priority="68" operator="greaterThan">
      <formula>$E$9</formula>
    </cfRule>
  </conditionalFormatting>
  <conditionalFormatting sqref="R18">
    <cfRule type="cellIs" dxfId="10335" priority="64" operator="lessThan">
      <formula>$BC$18</formula>
    </cfRule>
    <cfRule type="cellIs" dxfId="10334" priority="65" operator="greaterThan">
      <formula>$BD$18</formula>
    </cfRule>
    <cfRule type="cellIs" dxfId="10333" priority="66" operator="lessThan">
      <formula>$BA$18</formula>
    </cfRule>
    <cfRule type="cellIs" dxfId="10332" priority="67" operator="greaterThan">
      <formula>$BB$18</formula>
    </cfRule>
  </conditionalFormatting>
  <conditionalFormatting sqref="R20:R22 R16:R17">
    <cfRule type="cellIs" dxfId="10331" priority="62" operator="greaterThan">
      <formula>$E16</formula>
    </cfRule>
    <cfRule type="cellIs" dxfId="10330" priority="63" operator="greaterThan">
      <formula>$G16</formula>
    </cfRule>
  </conditionalFormatting>
  <conditionalFormatting sqref="M10">
    <cfRule type="cellIs" dxfId="10329" priority="61" operator="greaterThan">
      <formula>$E$10</formula>
    </cfRule>
  </conditionalFormatting>
  <conditionalFormatting sqref="M11">
    <cfRule type="cellIs" dxfId="10328" priority="60" operator="greaterThan">
      <formula>$E$11</formula>
    </cfRule>
  </conditionalFormatting>
  <conditionalFormatting sqref="M12">
    <cfRule type="cellIs" dxfId="10327" priority="59" operator="greaterThan">
      <formula>$E$12</formula>
    </cfRule>
  </conditionalFormatting>
  <conditionalFormatting sqref="M13:M14">
    <cfRule type="cellIs" dxfId="10326" priority="57" operator="greaterThan">
      <formula>$E13</formula>
    </cfRule>
    <cfRule type="cellIs" dxfId="10325" priority="58" operator="greaterThan">
      <formula>$G13</formula>
    </cfRule>
  </conditionalFormatting>
  <conditionalFormatting sqref="M14">
    <cfRule type="cellIs" dxfId="10324" priority="55" operator="greaterThan">
      <formula>$E$14</formula>
    </cfRule>
    <cfRule type="cellIs" dxfId="10323" priority="56" operator="greaterThan">
      <formula>$G$14</formula>
    </cfRule>
  </conditionalFormatting>
  <conditionalFormatting sqref="M15">
    <cfRule type="cellIs" dxfId="10322" priority="54" operator="greaterThan">
      <formula>$E$15</formula>
    </cfRule>
  </conditionalFormatting>
  <conditionalFormatting sqref="M19">
    <cfRule type="cellIs" dxfId="10321" priority="53" operator="greaterThan">
      <formula>$E$19</formula>
    </cfRule>
  </conditionalFormatting>
  <conditionalFormatting sqref="M23">
    <cfRule type="cellIs" dxfId="10320" priority="52" operator="greaterThan">
      <formula>$E$23</formula>
    </cfRule>
  </conditionalFormatting>
  <conditionalFormatting sqref="M8">
    <cfRule type="cellIs" dxfId="10319" priority="51" operator="greaterThan">
      <formula>$E$8</formula>
    </cfRule>
  </conditionalFormatting>
  <conditionalFormatting sqref="M9">
    <cfRule type="cellIs" dxfId="10318" priority="50" operator="greaterThan">
      <formula>$E$9</formula>
    </cfRule>
  </conditionalFormatting>
  <conditionalFormatting sqref="M18">
    <cfRule type="cellIs" dxfId="10317" priority="46" operator="lessThan">
      <formula>$BC$18</formula>
    </cfRule>
    <cfRule type="cellIs" dxfId="10316" priority="47" operator="greaterThan">
      <formula>$BD$18</formula>
    </cfRule>
    <cfRule type="cellIs" dxfId="10315" priority="48" operator="lessThan">
      <formula>$BA$18</formula>
    </cfRule>
    <cfRule type="cellIs" dxfId="10314" priority="49" operator="greaterThan">
      <formula>$BB$18</formula>
    </cfRule>
  </conditionalFormatting>
  <conditionalFormatting sqref="M20:M22 M16:M17">
    <cfRule type="cellIs" dxfId="10313" priority="44" operator="greaterThan">
      <formula>$E16</formula>
    </cfRule>
    <cfRule type="cellIs" dxfId="10312" priority="45" operator="greaterThan">
      <formula>$G16</formula>
    </cfRule>
  </conditionalFormatting>
  <conditionalFormatting sqref="H10">
    <cfRule type="cellIs" dxfId="10311" priority="43" operator="greaterThan">
      <formula>$E$10</formula>
    </cfRule>
  </conditionalFormatting>
  <conditionalFormatting sqref="H11">
    <cfRule type="cellIs" dxfId="10310" priority="42" operator="greaterThan">
      <formula>$E$11</formula>
    </cfRule>
  </conditionalFormatting>
  <conditionalFormatting sqref="H12">
    <cfRule type="cellIs" dxfId="10309" priority="41" operator="greaterThan">
      <formula>$E$12</formula>
    </cfRule>
  </conditionalFormatting>
  <conditionalFormatting sqref="H13:H14">
    <cfRule type="cellIs" dxfId="10308" priority="39" operator="greaterThan">
      <formula>$E13</formula>
    </cfRule>
    <cfRule type="cellIs" dxfId="10307" priority="40" operator="greaterThan">
      <formula>$G13</formula>
    </cfRule>
  </conditionalFormatting>
  <conditionalFormatting sqref="H14">
    <cfRule type="cellIs" dxfId="10306" priority="37" operator="greaterThan">
      <formula>$E$14</formula>
    </cfRule>
    <cfRule type="cellIs" dxfId="10305" priority="38" operator="greaterThan">
      <formula>$G$14</formula>
    </cfRule>
  </conditionalFormatting>
  <conditionalFormatting sqref="H15">
    <cfRule type="cellIs" dxfId="10304" priority="36" operator="greaterThan">
      <formula>$E$15</formula>
    </cfRule>
  </conditionalFormatting>
  <conditionalFormatting sqref="H19">
    <cfRule type="cellIs" dxfId="10303" priority="35" operator="greaterThan">
      <formula>$E$19</formula>
    </cfRule>
  </conditionalFormatting>
  <conditionalFormatting sqref="H23">
    <cfRule type="cellIs" dxfId="10302" priority="34" operator="greaterThan">
      <formula>$E$23</formula>
    </cfRule>
  </conditionalFormatting>
  <conditionalFormatting sqref="H8">
    <cfRule type="cellIs" dxfId="10301" priority="33" operator="greaterThan">
      <formula>$E$8</formula>
    </cfRule>
  </conditionalFormatting>
  <conditionalFormatting sqref="H9">
    <cfRule type="cellIs" dxfId="10300" priority="32" operator="greaterThan">
      <formula>$E$9</formula>
    </cfRule>
  </conditionalFormatting>
  <conditionalFormatting sqref="H18">
    <cfRule type="cellIs" dxfId="10299" priority="28" operator="lessThan">
      <formula>$BC$18</formula>
    </cfRule>
    <cfRule type="cellIs" dxfId="10298" priority="29" operator="greaterThan">
      <formula>$BD$18</formula>
    </cfRule>
    <cfRule type="cellIs" dxfId="10297" priority="30" operator="lessThan">
      <formula>$BA$18</formula>
    </cfRule>
    <cfRule type="cellIs" dxfId="10296" priority="31" operator="greaterThan">
      <formula>$BB$18</formula>
    </cfRule>
  </conditionalFormatting>
  <conditionalFormatting sqref="H20:H22 H16:H17">
    <cfRule type="cellIs" dxfId="10295" priority="26" operator="greaterThan">
      <formula>$E16</formula>
    </cfRule>
    <cfRule type="cellIs" dxfId="10294" priority="27" operator="greaterThan">
      <formula>$G16</formula>
    </cfRule>
  </conditionalFormatting>
  <conditionalFormatting sqref="H31">
    <cfRule type="cellIs" dxfId="10293" priority="23" operator="greaterThan">
      <formula>$E19</formula>
    </cfRule>
  </conditionalFormatting>
  <conditionalFormatting sqref="H25:H30">
    <cfRule type="cellIs" dxfId="10292" priority="24" operator="greaterThan">
      <formula>$E25</formula>
    </cfRule>
    <cfRule type="cellIs" dxfId="10291" priority="25" operator="greaterThan">
      <formula>$G25</formula>
    </cfRule>
  </conditionalFormatting>
  <conditionalFormatting sqref="H26">
    <cfRule type="cellIs" dxfId="10290" priority="21" operator="greaterThan">
      <formula>$E26</formula>
    </cfRule>
    <cfRule type="cellIs" dxfId="10289" priority="22" operator="greaterThan">
      <formula>$G26</formula>
    </cfRule>
  </conditionalFormatting>
  <conditionalFormatting sqref="H41 H32:H39">
    <cfRule type="cellIs" dxfId="10288" priority="19" operator="greaterThan">
      <formula>$E32</formula>
    </cfRule>
    <cfRule type="cellIs" dxfId="10287" priority="20" operator="greaterThan">
      <formula>$G32</formula>
    </cfRule>
  </conditionalFormatting>
  <conditionalFormatting sqref="M31">
    <cfRule type="cellIs" dxfId="10286" priority="16" operator="greaterThan">
      <formula>$E19</formula>
    </cfRule>
  </conditionalFormatting>
  <conditionalFormatting sqref="M25:M30">
    <cfRule type="cellIs" dxfId="10285" priority="17" operator="greaterThan">
      <formula>$E25</formula>
    </cfRule>
    <cfRule type="cellIs" dxfId="10284" priority="18" operator="greaterThan">
      <formula>$G25</formula>
    </cfRule>
  </conditionalFormatting>
  <conditionalFormatting sqref="M26">
    <cfRule type="cellIs" dxfId="10283" priority="14" operator="greaterThan">
      <formula>$E26</formula>
    </cfRule>
    <cfRule type="cellIs" dxfId="10282" priority="15" operator="greaterThan">
      <formula>$G26</formula>
    </cfRule>
  </conditionalFormatting>
  <conditionalFormatting sqref="M41 M32:M39">
    <cfRule type="cellIs" dxfId="10281" priority="12" operator="greaterThan">
      <formula>$E32</formula>
    </cfRule>
    <cfRule type="cellIs" dxfId="10280" priority="13" operator="greaterThan">
      <formula>$G32</formula>
    </cfRule>
  </conditionalFormatting>
  <conditionalFormatting sqref="AV31 AL31 AG31 AB31 W31 R31">
    <cfRule type="cellIs" dxfId="10279" priority="9" operator="greaterThan">
      <formula>$E19</formula>
    </cfRule>
  </conditionalFormatting>
  <conditionalFormatting sqref="AV25:AV30 AL25:AL30 AG25:AG30 AB25:AB30 W25:W30 R25:R30">
    <cfRule type="cellIs" dxfId="10278" priority="10" operator="greaterThan">
      <formula>$E25</formula>
    </cfRule>
    <cfRule type="cellIs" dxfId="10277" priority="11" operator="greaterThan">
      <formula>$G25</formula>
    </cfRule>
  </conditionalFormatting>
  <conditionalFormatting sqref="AV26 AL26 AG26 AB26 W26 R26">
    <cfRule type="cellIs" dxfId="10276" priority="7" operator="greaterThan">
      <formula>$E26</formula>
    </cfRule>
    <cfRule type="cellIs" dxfId="10275" priority="8" operator="greaterThan">
      <formula>$G26</formula>
    </cfRule>
  </conditionalFormatting>
  <conditionalFormatting sqref="AV41 AV32:AV39 AL41 AL32:AL39 AG41 AG32:AG39 AB41 AB32:AB39 W41 W32:W39 R41 R32:R39">
    <cfRule type="cellIs" dxfId="10274" priority="5" operator="greaterThan">
      <formula>$E32</formula>
    </cfRule>
    <cfRule type="cellIs" dxfId="10273" priority="6" operator="greaterThan">
      <formula>$G32</formula>
    </cfRule>
  </conditionalFormatting>
  <conditionalFormatting sqref="R89">
    <cfRule type="cellIs" dxfId="10272" priority="3" operator="greaterThan">
      <formula>$E89</formula>
    </cfRule>
    <cfRule type="cellIs" dxfId="10271" priority="4" operator="greaterThan">
      <formula>$G89</formula>
    </cfRule>
  </conditionalFormatting>
  <conditionalFormatting sqref="H43">
    <cfRule type="cellIs" dxfId="10270" priority="1" operator="greaterThan">
      <formula>$E43</formula>
    </cfRule>
    <cfRule type="cellIs" dxfId="10269" priority="2" operator="greaterThan">
      <formula>$G43</formula>
    </cfRule>
  </conditionalFormatting>
  <printOptions horizontalCentered="1"/>
  <pageMargins left="1" right="1" top="0.6" bottom="0.6" header="0.3" footer="0.3"/>
  <pageSetup paperSize="17" scale="47" orientation="landscape" r:id="rId1"/>
  <headerFooter>
    <oddFooter>&amp;L&amp;8&amp;Z&amp;F&amp;RPage &amp;P of &amp;N</oddFooter>
  </headerFooter>
  <rowBreaks count="1" manualBreakCount="1">
    <brk id="46" max="5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D1048558"/>
  <sheetViews>
    <sheetView view="pageBreakPreview" topLeftCell="A5" zoomScale="85" zoomScaleNormal="145" zoomScaleSheetLayoutView="85" workbookViewId="0">
      <pane xSplit="5880" ySplit="1035" topLeftCell="N4" activePane="bottomRight"/>
      <selection activeCell="N90" sqref="N90"/>
      <selection pane="topRight" activeCell="N90" sqref="N90"/>
      <selection pane="bottomLeft" activeCell="N90" sqref="N90"/>
      <selection pane="bottomRight" activeCell="N90" sqref="N90"/>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255</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43544</v>
      </c>
      <c r="I6" s="219" t="s">
        <v>15</v>
      </c>
      <c r="J6" s="219" t="s">
        <v>16</v>
      </c>
      <c r="K6" s="219" t="s">
        <v>190</v>
      </c>
      <c r="L6" s="220" t="s">
        <v>191</v>
      </c>
      <c r="M6" s="218">
        <v>43545</v>
      </c>
      <c r="N6" s="219" t="s">
        <v>15</v>
      </c>
      <c r="O6" s="219" t="s">
        <v>16</v>
      </c>
      <c r="P6" s="219" t="s">
        <v>190</v>
      </c>
      <c r="Q6" s="220" t="s">
        <v>191</v>
      </c>
      <c r="R6" s="218">
        <v>43545</v>
      </c>
      <c r="S6" s="219" t="s">
        <v>15</v>
      </c>
      <c r="T6" s="219" t="s">
        <v>16</v>
      </c>
      <c r="U6" s="219" t="s">
        <v>190</v>
      </c>
      <c r="V6" s="220" t="s">
        <v>191</v>
      </c>
      <c r="W6" s="218">
        <v>43544</v>
      </c>
      <c r="X6" s="219" t="s">
        <v>15</v>
      </c>
      <c r="Y6" s="219" t="s">
        <v>16</v>
      </c>
      <c r="Z6" s="219" t="s">
        <v>190</v>
      </c>
      <c r="AA6" s="220" t="s">
        <v>191</v>
      </c>
      <c r="AB6" s="218">
        <v>43544</v>
      </c>
      <c r="AC6" s="219" t="s">
        <v>15</v>
      </c>
      <c r="AD6" s="219" t="s">
        <v>16</v>
      </c>
      <c r="AE6" s="219" t="s">
        <v>190</v>
      </c>
      <c r="AF6" s="220" t="s">
        <v>191</v>
      </c>
      <c r="AG6" s="218"/>
      <c r="AH6" s="219" t="s">
        <v>15</v>
      </c>
      <c r="AI6" s="219" t="s">
        <v>16</v>
      </c>
      <c r="AJ6" s="219" t="s">
        <v>190</v>
      </c>
      <c r="AK6" s="220" t="s">
        <v>191</v>
      </c>
      <c r="AL6" s="218">
        <v>43545</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21</v>
      </c>
      <c r="C8" s="223"/>
      <c r="D8" s="223"/>
      <c r="E8" s="324">
        <v>39.383200000000002</v>
      </c>
      <c r="F8" s="224" t="s">
        <v>22</v>
      </c>
      <c r="G8" s="225" t="s">
        <v>22</v>
      </c>
      <c r="H8" s="370">
        <v>72</v>
      </c>
      <c r="I8" s="223"/>
      <c r="J8" s="223"/>
      <c r="K8" s="223"/>
      <c r="L8" s="227"/>
      <c r="M8" s="370">
        <v>34</v>
      </c>
      <c r="N8" s="223"/>
      <c r="O8" s="223"/>
      <c r="P8" s="223"/>
      <c r="Q8" s="227"/>
      <c r="R8" s="370">
        <v>40</v>
      </c>
      <c r="S8" s="223"/>
      <c r="T8" s="223"/>
      <c r="U8" s="223" t="s">
        <v>233</v>
      </c>
      <c r="V8" s="227"/>
      <c r="W8" s="370">
        <v>450</v>
      </c>
      <c r="X8" s="223"/>
      <c r="Y8" s="223"/>
      <c r="Z8" s="223"/>
      <c r="AA8" s="348"/>
      <c r="AB8" s="355">
        <v>42</v>
      </c>
      <c r="AC8" s="251"/>
      <c r="AD8" s="251"/>
      <c r="AE8" s="251" t="s">
        <v>233</v>
      </c>
      <c r="AF8" s="252"/>
      <c r="AG8" s="505" t="s">
        <v>205</v>
      </c>
      <c r="AH8" s="505"/>
      <c r="AI8" s="505"/>
      <c r="AJ8" s="505"/>
      <c r="AK8" s="506"/>
      <c r="AL8" s="370">
        <v>16</v>
      </c>
      <c r="AM8" s="251"/>
      <c r="AN8" s="251"/>
      <c r="AO8" s="251"/>
      <c r="AP8" s="252"/>
      <c r="AU8" s="20" t="s">
        <v>20</v>
      </c>
    </row>
    <row r="9" spans="1:47" s="214" customFormat="1" x14ac:dyDescent="0.25">
      <c r="A9" s="228" t="s">
        <v>23</v>
      </c>
      <c r="B9" s="222" t="s">
        <v>30</v>
      </c>
      <c r="C9" s="229"/>
      <c r="D9" s="229"/>
      <c r="E9" s="325">
        <v>15.193300000000001</v>
      </c>
      <c r="F9" s="230" t="s">
        <v>22</v>
      </c>
      <c r="G9" s="231" t="s">
        <v>22</v>
      </c>
      <c r="H9" s="369">
        <v>0.02</v>
      </c>
      <c r="I9" s="229" t="s">
        <v>25</v>
      </c>
      <c r="J9" s="229"/>
      <c r="K9" s="223"/>
      <c r="L9" s="233"/>
      <c r="M9" s="368">
        <v>0.41199999999999998</v>
      </c>
      <c r="N9" s="229"/>
      <c r="O9" s="229"/>
      <c r="P9" s="229"/>
      <c r="Q9" s="233"/>
      <c r="R9" s="368">
        <v>0.60199999999999998</v>
      </c>
      <c r="S9" s="229"/>
      <c r="T9" s="229"/>
      <c r="U9" s="229"/>
      <c r="V9" s="233"/>
      <c r="W9" s="371">
        <v>49</v>
      </c>
      <c r="X9" s="229" t="s">
        <v>15</v>
      </c>
      <c r="Y9" s="229"/>
      <c r="Z9" s="229"/>
      <c r="AA9" s="349"/>
      <c r="AB9" s="369">
        <v>0.02</v>
      </c>
      <c r="AC9" s="229" t="s">
        <v>25</v>
      </c>
      <c r="AD9" s="229"/>
      <c r="AE9" s="229"/>
      <c r="AF9" s="233"/>
      <c r="AG9" s="351"/>
      <c r="AH9" s="298"/>
      <c r="AI9" s="298"/>
      <c r="AJ9" s="298"/>
      <c r="AK9" s="299"/>
      <c r="AL9" s="369">
        <v>0.02</v>
      </c>
      <c r="AM9" s="229" t="s">
        <v>25</v>
      </c>
      <c r="AN9" s="229"/>
      <c r="AO9" s="229"/>
      <c r="AP9" s="233"/>
      <c r="AU9" s="33" t="s">
        <v>23</v>
      </c>
    </row>
    <row r="10" spans="1:47" s="214" customFormat="1" x14ac:dyDescent="0.25">
      <c r="A10" s="228" t="s">
        <v>26</v>
      </c>
      <c r="B10" s="222" t="s">
        <v>21</v>
      </c>
      <c r="C10" s="223"/>
      <c r="D10" s="223"/>
      <c r="E10" s="330">
        <v>39.455199999999998</v>
      </c>
      <c r="F10" s="235" t="s">
        <v>22</v>
      </c>
      <c r="G10" s="231" t="s">
        <v>22</v>
      </c>
      <c r="H10" s="370">
        <v>72</v>
      </c>
      <c r="I10" s="229"/>
      <c r="J10" s="229"/>
      <c r="K10" s="229"/>
      <c r="L10" s="233"/>
      <c r="M10" s="370">
        <v>34</v>
      </c>
      <c r="N10" s="229"/>
      <c r="O10" s="229"/>
      <c r="P10" s="229"/>
      <c r="Q10" s="233"/>
      <c r="R10" s="370">
        <v>40</v>
      </c>
      <c r="S10" s="229"/>
      <c r="T10" s="229"/>
      <c r="U10" s="229" t="s">
        <v>233</v>
      </c>
      <c r="V10" s="233"/>
      <c r="W10" s="370">
        <v>450</v>
      </c>
      <c r="X10" s="229"/>
      <c r="Y10" s="229"/>
      <c r="Z10" s="229"/>
      <c r="AA10" s="349"/>
      <c r="AB10" s="370">
        <v>42</v>
      </c>
      <c r="AC10" s="229"/>
      <c r="AD10" s="229"/>
      <c r="AE10" s="229" t="s">
        <v>233</v>
      </c>
      <c r="AF10" s="233"/>
      <c r="AG10" s="352"/>
      <c r="AH10" s="298"/>
      <c r="AI10" s="298"/>
      <c r="AJ10" s="298"/>
      <c r="AK10" s="299"/>
      <c r="AL10" s="370">
        <v>16</v>
      </c>
      <c r="AM10" s="229"/>
      <c r="AN10" s="229"/>
      <c r="AO10" s="229"/>
      <c r="AP10" s="233"/>
      <c r="AU10" s="33" t="s">
        <v>26</v>
      </c>
    </row>
    <row r="11" spans="1:47" s="214" customFormat="1" x14ac:dyDescent="0.25">
      <c r="A11" s="228" t="s">
        <v>27</v>
      </c>
      <c r="B11" s="222" t="s">
        <v>21</v>
      </c>
      <c r="C11" s="229"/>
      <c r="D11" s="229"/>
      <c r="E11" s="325">
        <v>19.937000000000001</v>
      </c>
      <c r="F11" s="230" t="s">
        <v>22</v>
      </c>
      <c r="G11" s="231" t="s">
        <v>22</v>
      </c>
      <c r="H11" s="371">
        <v>14.5</v>
      </c>
      <c r="I11" s="229"/>
      <c r="J11" s="229"/>
      <c r="K11" s="229"/>
      <c r="L11" s="233"/>
      <c r="M11" s="371">
        <v>18.3</v>
      </c>
      <c r="N11" s="229"/>
      <c r="O11" s="229"/>
      <c r="P11" s="229"/>
      <c r="Q11" s="233"/>
      <c r="R11" s="371">
        <v>12.2</v>
      </c>
      <c r="S11" s="229"/>
      <c r="T11" s="229"/>
      <c r="U11" s="229" t="s">
        <v>233</v>
      </c>
      <c r="V11" s="233"/>
      <c r="W11" s="371">
        <v>72.8</v>
      </c>
      <c r="X11" s="229"/>
      <c r="Y11" s="229"/>
      <c r="Z11" s="229"/>
      <c r="AA11" s="349"/>
      <c r="AB11" s="371">
        <v>14.1</v>
      </c>
      <c r="AC11" s="229"/>
      <c r="AD11" s="229"/>
      <c r="AE11" s="229"/>
      <c r="AF11" s="233"/>
      <c r="AG11" s="353"/>
      <c r="AH11" s="298"/>
      <c r="AI11" s="298"/>
      <c r="AJ11" s="298"/>
      <c r="AK11" s="299"/>
      <c r="AL11" s="371">
        <v>9.6999999999999993</v>
      </c>
      <c r="AM11" s="229"/>
      <c r="AN11" s="229"/>
      <c r="AO11" s="229"/>
      <c r="AP11" s="233"/>
      <c r="AU11" s="33" t="s">
        <v>27</v>
      </c>
    </row>
    <row r="12" spans="1:47" s="214" customFormat="1" x14ac:dyDescent="0.25">
      <c r="A12" s="238" t="s">
        <v>28</v>
      </c>
      <c r="B12" s="222" t="s">
        <v>24</v>
      </c>
      <c r="C12" s="229"/>
      <c r="D12" s="229"/>
      <c r="E12" s="325">
        <v>25</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1">
        <v>15</v>
      </c>
      <c r="X12" s="229"/>
      <c r="Y12" s="229"/>
      <c r="Z12" s="229"/>
      <c r="AA12" s="349"/>
      <c r="AB12" s="370">
        <v>10</v>
      </c>
      <c r="AC12" s="229" t="s">
        <v>25</v>
      </c>
      <c r="AD12" s="229"/>
      <c r="AE12" s="229"/>
      <c r="AF12" s="233"/>
      <c r="AG12" s="352"/>
      <c r="AH12" s="298"/>
      <c r="AI12" s="298"/>
      <c r="AJ12" s="298"/>
      <c r="AK12" s="299"/>
      <c r="AL12" s="370">
        <v>10</v>
      </c>
      <c r="AM12" s="229" t="s">
        <v>25</v>
      </c>
      <c r="AN12" s="229"/>
      <c r="AO12" s="229"/>
      <c r="AP12" s="233"/>
      <c r="AU12" s="50" t="s">
        <v>28</v>
      </c>
    </row>
    <row r="13" spans="1:47" s="214" customFormat="1" x14ac:dyDescent="0.25">
      <c r="A13" s="228" t="s">
        <v>29</v>
      </c>
      <c r="B13" s="222" t="s">
        <v>30</v>
      </c>
      <c r="C13" s="229"/>
      <c r="D13" s="229"/>
      <c r="E13" s="325">
        <v>55.292499999999997</v>
      </c>
      <c r="F13" s="239">
        <v>250</v>
      </c>
      <c r="G13" s="231">
        <v>250</v>
      </c>
      <c r="H13" s="369">
        <v>8.09</v>
      </c>
      <c r="I13" s="229"/>
      <c r="J13" s="229"/>
      <c r="K13" s="229"/>
      <c r="L13" s="233"/>
      <c r="M13" s="371">
        <v>26.7</v>
      </c>
      <c r="N13" s="229"/>
      <c r="O13" s="229"/>
      <c r="P13" s="229"/>
      <c r="Q13" s="233"/>
      <c r="R13" s="369">
        <v>9.24</v>
      </c>
      <c r="S13" s="229"/>
      <c r="T13" s="229"/>
      <c r="U13" s="229"/>
      <c r="V13" s="233"/>
      <c r="W13" s="371">
        <v>22.4</v>
      </c>
      <c r="X13" s="229"/>
      <c r="Y13" s="229"/>
      <c r="Z13" s="229"/>
      <c r="AA13" s="349"/>
      <c r="AB13" s="369">
        <v>7.75</v>
      </c>
      <c r="AC13" s="229"/>
      <c r="AD13" s="229"/>
      <c r="AE13" s="229" t="s">
        <v>15</v>
      </c>
      <c r="AF13" s="233"/>
      <c r="AG13" s="353"/>
      <c r="AH13" s="298"/>
      <c r="AI13" s="298"/>
      <c r="AJ13" s="298"/>
      <c r="AK13" s="299"/>
      <c r="AL13" s="369">
        <v>5.65</v>
      </c>
      <c r="AM13" s="229"/>
      <c r="AN13" s="229"/>
      <c r="AO13" s="229"/>
      <c r="AP13" s="233"/>
      <c r="AU13" s="33" t="s">
        <v>29</v>
      </c>
    </row>
    <row r="14" spans="1:47" s="214" customFormat="1" x14ac:dyDescent="0.25">
      <c r="A14" s="228" t="s">
        <v>31</v>
      </c>
      <c r="B14" s="222" t="s">
        <v>30</v>
      </c>
      <c r="C14" s="223"/>
      <c r="D14" s="223"/>
      <c r="E14" s="325">
        <v>491.27159999999998</v>
      </c>
      <c r="F14" s="230" t="s">
        <v>22</v>
      </c>
      <c r="G14" s="240">
        <v>700</v>
      </c>
      <c r="H14" s="370">
        <v>200</v>
      </c>
      <c r="I14" s="229"/>
      <c r="J14" s="229"/>
      <c r="K14" s="229"/>
      <c r="L14" s="233"/>
      <c r="M14" s="370">
        <v>200</v>
      </c>
      <c r="N14" s="229"/>
      <c r="O14" s="229"/>
      <c r="P14" s="229"/>
      <c r="Q14" s="233"/>
      <c r="R14" s="370">
        <v>140</v>
      </c>
      <c r="S14" s="229"/>
      <c r="T14" s="229"/>
      <c r="U14" s="229"/>
      <c r="V14" s="233"/>
      <c r="W14" s="370">
        <v>1000</v>
      </c>
      <c r="X14" s="229"/>
      <c r="Y14" s="229"/>
      <c r="Z14" s="229"/>
      <c r="AA14" s="349"/>
      <c r="AB14" s="370">
        <v>150</v>
      </c>
      <c r="AC14" s="229"/>
      <c r="AD14" s="229"/>
      <c r="AE14" s="229"/>
      <c r="AF14" s="233"/>
      <c r="AG14" s="352"/>
      <c r="AH14" s="298"/>
      <c r="AI14" s="298"/>
      <c r="AJ14" s="298"/>
      <c r="AK14" s="299"/>
      <c r="AL14" s="370">
        <v>130</v>
      </c>
      <c r="AM14" s="229"/>
      <c r="AN14" s="229"/>
      <c r="AO14" s="229"/>
      <c r="AP14" s="233"/>
      <c r="AU14" s="33" t="s">
        <v>31</v>
      </c>
    </row>
    <row r="15" spans="1:47" s="214" customFormat="1" x14ac:dyDescent="0.25">
      <c r="A15" s="228" t="s">
        <v>32</v>
      </c>
      <c r="B15" s="222" t="s">
        <v>21</v>
      </c>
      <c r="C15" s="229"/>
      <c r="D15" s="229"/>
      <c r="E15" s="325">
        <v>6.8486000000000002</v>
      </c>
      <c r="F15" s="230" t="s">
        <v>22</v>
      </c>
      <c r="G15" s="231" t="s">
        <v>22</v>
      </c>
      <c r="H15" s="371">
        <v>12.2</v>
      </c>
      <c r="I15" s="229"/>
      <c r="J15" s="229"/>
      <c r="K15" s="229"/>
      <c r="L15" s="233"/>
      <c r="M15" s="369">
        <v>6.04</v>
      </c>
      <c r="N15" s="229"/>
      <c r="O15" s="229"/>
      <c r="P15" s="229"/>
      <c r="Q15" s="233"/>
      <c r="R15" s="369">
        <v>5.62</v>
      </c>
      <c r="S15" s="229"/>
      <c r="T15" s="229"/>
      <c r="U15" s="229" t="s">
        <v>233</v>
      </c>
      <c r="V15" s="233"/>
      <c r="W15" s="371">
        <v>18.100000000000001</v>
      </c>
      <c r="X15" s="229"/>
      <c r="Y15" s="229"/>
      <c r="Z15" s="229" t="s">
        <v>15</v>
      </c>
      <c r="AA15" s="349"/>
      <c r="AB15" s="369">
        <v>8.17</v>
      </c>
      <c r="AC15" s="229"/>
      <c r="AD15" s="229"/>
      <c r="AE15" s="229" t="s">
        <v>233</v>
      </c>
      <c r="AF15" s="233"/>
      <c r="AG15" s="353"/>
      <c r="AH15" s="298"/>
      <c r="AI15" s="298"/>
      <c r="AJ15" s="298"/>
      <c r="AK15" s="299"/>
      <c r="AL15" s="369">
        <v>4.47</v>
      </c>
      <c r="AM15" s="229"/>
      <c r="AN15" s="229"/>
      <c r="AO15" s="229" t="s">
        <v>15</v>
      </c>
      <c r="AP15" s="233"/>
      <c r="AU15" s="33" t="s">
        <v>32</v>
      </c>
    </row>
    <row r="16" spans="1:47" s="214" customFormat="1" x14ac:dyDescent="0.25">
      <c r="A16" s="228" t="s">
        <v>33</v>
      </c>
      <c r="B16" s="222" t="s">
        <v>30</v>
      </c>
      <c r="C16" s="229"/>
      <c r="D16" s="229"/>
      <c r="E16" s="325">
        <v>33.680900000000001</v>
      </c>
      <c r="F16" s="239">
        <v>10</v>
      </c>
      <c r="G16" s="240">
        <v>10</v>
      </c>
      <c r="H16" s="369">
        <v>0.01</v>
      </c>
      <c r="I16" s="229" t="s">
        <v>25</v>
      </c>
      <c r="J16" s="229"/>
      <c r="K16" s="229"/>
      <c r="L16" s="233"/>
      <c r="M16" s="369">
        <v>0.01</v>
      </c>
      <c r="N16" s="229" t="s">
        <v>25</v>
      </c>
      <c r="O16" s="229"/>
      <c r="P16" s="229"/>
      <c r="Q16" s="233"/>
      <c r="R16" s="369">
        <v>0.01</v>
      </c>
      <c r="S16" s="229" t="s">
        <v>25</v>
      </c>
      <c r="T16" s="229"/>
      <c r="U16" s="229"/>
      <c r="V16" s="233"/>
      <c r="W16" s="369">
        <v>0.01</v>
      </c>
      <c r="X16" s="229" t="s">
        <v>25</v>
      </c>
      <c r="Y16" s="229"/>
      <c r="Z16" s="229"/>
      <c r="AA16" s="349"/>
      <c r="AB16" s="369">
        <v>0.66</v>
      </c>
      <c r="AC16" s="229"/>
      <c r="AD16" s="229"/>
      <c r="AE16" s="229"/>
      <c r="AF16" s="233"/>
      <c r="AG16" s="353"/>
      <c r="AH16" s="298"/>
      <c r="AI16" s="298"/>
      <c r="AJ16" s="298"/>
      <c r="AK16" s="299"/>
      <c r="AL16" s="371">
        <v>3.3</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2E-3</v>
      </c>
      <c r="N17" s="229"/>
      <c r="O17" s="229"/>
      <c r="P17" s="229"/>
      <c r="Q17" s="233"/>
      <c r="R17" s="368">
        <v>2E-3</v>
      </c>
      <c r="S17" s="229"/>
      <c r="T17" s="229"/>
      <c r="U17" s="229" t="s">
        <v>15</v>
      </c>
      <c r="V17" s="233"/>
      <c r="W17" s="368">
        <v>2E-3</v>
      </c>
      <c r="X17" s="229" t="s">
        <v>25</v>
      </c>
      <c r="Y17" s="229"/>
      <c r="Z17" s="229"/>
      <c r="AA17" s="349"/>
      <c r="AB17" s="368">
        <v>2E-3</v>
      </c>
      <c r="AC17" s="229" t="s">
        <v>25</v>
      </c>
      <c r="AD17" s="229"/>
      <c r="AE17" s="229"/>
      <c r="AF17" s="233"/>
      <c r="AG17" s="351"/>
      <c r="AH17" s="298"/>
      <c r="AI17" s="298"/>
      <c r="AJ17" s="298"/>
      <c r="AK17" s="299"/>
      <c r="AL17" s="368">
        <v>2E-3</v>
      </c>
      <c r="AM17" s="229" t="s">
        <v>25</v>
      </c>
      <c r="AN17" s="229"/>
      <c r="AO17" s="229"/>
      <c r="AP17" s="233"/>
      <c r="AU17" s="33" t="s">
        <v>34</v>
      </c>
    </row>
    <row r="18" spans="1:47" s="214" customFormat="1" x14ac:dyDescent="0.25">
      <c r="A18" s="228" t="s">
        <v>35</v>
      </c>
      <c r="B18" s="222" t="s">
        <v>24</v>
      </c>
      <c r="C18" s="229"/>
      <c r="D18" s="229"/>
      <c r="E18" s="325" t="s">
        <v>218</v>
      </c>
      <c r="F18" s="239" t="s">
        <v>37</v>
      </c>
      <c r="G18" s="240" t="s">
        <v>37</v>
      </c>
      <c r="H18" s="369">
        <v>6.93</v>
      </c>
      <c r="I18" s="229"/>
      <c r="J18" s="229"/>
      <c r="K18" s="229"/>
      <c r="L18" s="233"/>
      <c r="M18" s="369">
        <v>6.34</v>
      </c>
      <c r="N18" s="229"/>
      <c r="O18" s="229"/>
      <c r="P18" s="229"/>
      <c r="Q18" s="233"/>
      <c r="R18" s="369">
        <v>6.52</v>
      </c>
      <c r="S18" s="229"/>
      <c r="T18" s="229"/>
      <c r="U18" s="229"/>
      <c r="V18" s="233"/>
      <c r="W18" s="369">
        <v>6.38</v>
      </c>
      <c r="X18" s="229"/>
      <c r="Y18" s="229"/>
      <c r="Z18" s="229"/>
      <c r="AA18" s="349"/>
      <c r="AB18" s="369">
        <v>6.43</v>
      </c>
      <c r="AC18" s="229"/>
      <c r="AD18" s="229"/>
      <c r="AE18" s="229"/>
      <c r="AF18" s="233"/>
      <c r="AG18" s="353"/>
      <c r="AH18" s="298"/>
      <c r="AI18" s="298"/>
      <c r="AJ18" s="298"/>
      <c r="AK18" s="299"/>
      <c r="AL18" s="369">
        <v>5.69</v>
      </c>
      <c r="AM18" s="229"/>
      <c r="AN18" s="229"/>
      <c r="AO18" s="229"/>
      <c r="AP18" s="233"/>
      <c r="AQ18" s="340">
        <v>6.5</v>
      </c>
      <c r="AR18" s="341">
        <v>8.5</v>
      </c>
      <c r="AS18" s="341">
        <v>4.9000000000000004</v>
      </c>
      <c r="AT18" s="340">
        <v>7.4</v>
      </c>
      <c r="AU18" s="33" t="s">
        <v>35</v>
      </c>
    </row>
    <row r="19" spans="1:47" s="214" customFormat="1" x14ac:dyDescent="0.25">
      <c r="A19" s="228" t="s">
        <v>38</v>
      </c>
      <c r="B19" s="222" t="s">
        <v>30</v>
      </c>
      <c r="C19" s="229"/>
      <c r="D19" s="229"/>
      <c r="E19" s="325">
        <v>5.0693999999999999</v>
      </c>
      <c r="F19" s="230" t="s">
        <v>22</v>
      </c>
      <c r="G19" s="231" t="s">
        <v>22</v>
      </c>
      <c r="H19" s="369">
        <v>1.69</v>
      </c>
      <c r="I19" s="229"/>
      <c r="J19" s="229"/>
      <c r="K19" s="229"/>
      <c r="L19" s="233"/>
      <c r="M19" s="369">
        <v>2.72</v>
      </c>
      <c r="N19" s="229"/>
      <c r="O19" s="229"/>
      <c r="P19" s="229"/>
      <c r="Q19" s="233"/>
      <c r="R19" s="371">
        <v>4</v>
      </c>
      <c r="S19" s="229"/>
      <c r="T19" s="229"/>
      <c r="U19" s="229"/>
      <c r="V19" s="233"/>
      <c r="W19" s="371">
        <v>45.9</v>
      </c>
      <c r="X19" s="229"/>
      <c r="Y19" s="229"/>
      <c r="Z19" s="229"/>
      <c r="AA19" s="349"/>
      <c r="AB19" s="369">
        <v>2.72</v>
      </c>
      <c r="AC19" s="229"/>
      <c r="AD19" s="229"/>
      <c r="AE19" s="229"/>
      <c r="AF19" s="233"/>
      <c r="AG19" s="353"/>
      <c r="AH19" s="298"/>
      <c r="AI19" s="298"/>
      <c r="AJ19" s="298"/>
      <c r="AK19" s="299"/>
      <c r="AL19" s="369">
        <v>1.27</v>
      </c>
      <c r="AM19" s="229"/>
      <c r="AN19" s="229"/>
      <c r="AO19" s="229"/>
      <c r="AP19" s="233"/>
      <c r="AU19" s="33" t="s">
        <v>38</v>
      </c>
    </row>
    <row r="20" spans="1:47" s="214" customFormat="1" x14ac:dyDescent="0.25">
      <c r="A20" s="228" t="s">
        <v>39</v>
      </c>
      <c r="B20" s="222" t="s">
        <v>21</v>
      </c>
      <c r="C20" s="229"/>
      <c r="D20" s="229"/>
      <c r="E20" s="325">
        <v>54.036099999999998</v>
      </c>
      <c r="F20" s="230" t="s">
        <v>22</v>
      </c>
      <c r="G20" s="240">
        <v>20</v>
      </c>
      <c r="H20" s="371">
        <v>10.4</v>
      </c>
      <c r="I20" s="229"/>
      <c r="J20" s="229"/>
      <c r="K20" s="229"/>
      <c r="L20" s="233"/>
      <c r="M20" s="371">
        <v>5.4</v>
      </c>
      <c r="N20" s="229"/>
      <c r="O20" s="229"/>
      <c r="P20" s="229"/>
      <c r="Q20" s="233"/>
      <c r="R20" s="369">
        <v>3.55</v>
      </c>
      <c r="S20" s="229"/>
      <c r="T20" s="229"/>
      <c r="U20" s="229"/>
      <c r="V20" s="233"/>
      <c r="W20" s="371">
        <v>23.3</v>
      </c>
      <c r="X20" s="229"/>
      <c r="Y20" s="229"/>
      <c r="Z20" s="229"/>
      <c r="AA20" s="349"/>
      <c r="AB20" s="371">
        <v>11.6</v>
      </c>
      <c r="AC20" s="229"/>
      <c r="AD20" s="229"/>
      <c r="AE20" s="229"/>
      <c r="AF20" s="233"/>
      <c r="AG20" s="352"/>
      <c r="AH20" s="298"/>
      <c r="AI20" s="298"/>
      <c r="AJ20" s="298"/>
      <c r="AK20" s="299"/>
      <c r="AL20" s="369">
        <v>6.95</v>
      </c>
      <c r="AM20" s="229"/>
      <c r="AN20" s="229"/>
      <c r="AO20" s="229"/>
      <c r="AP20" s="233"/>
      <c r="AU20" s="33" t="s">
        <v>39</v>
      </c>
    </row>
    <row r="21" spans="1:47" s="214" customFormat="1" x14ac:dyDescent="0.25">
      <c r="A21" s="228" t="s">
        <v>40</v>
      </c>
      <c r="B21" s="222" t="s">
        <v>21</v>
      </c>
      <c r="C21" s="229"/>
      <c r="D21" s="229"/>
      <c r="E21" s="325">
        <v>33.256599999999999</v>
      </c>
      <c r="F21" s="239">
        <v>250</v>
      </c>
      <c r="G21" s="240">
        <v>250</v>
      </c>
      <c r="H21" s="371">
        <v>6.7</v>
      </c>
      <c r="I21" s="229"/>
      <c r="J21" s="229"/>
      <c r="K21" s="229"/>
      <c r="L21" s="233"/>
      <c r="M21" s="369">
        <v>6.08</v>
      </c>
      <c r="N21" s="229"/>
      <c r="O21" s="229"/>
      <c r="P21" s="229"/>
      <c r="Q21" s="233"/>
      <c r="R21" s="369">
        <v>7.75</v>
      </c>
      <c r="S21" s="229"/>
      <c r="T21" s="229"/>
      <c r="U21" s="229"/>
      <c r="V21" s="233"/>
      <c r="W21" s="369">
        <v>1.99</v>
      </c>
      <c r="X21" s="229"/>
      <c r="Y21" s="229"/>
      <c r="Z21" s="229"/>
      <c r="AA21" s="349"/>
      <c r="AB21" s="369">
        <v>8.85</v>
      </c>
      <c r="AC21" s="229"/>
      <c r="AD21" s="229"/>
      <c r="AE21" s="229"/>
      <c r="AF21" s="233"/>
      <c r="AG21" s="353"/>
      <c r="AH21" s="298"/>
      <c r="AI21" s="298"/>
      <c r="AJ21" s="298"/>
      <c r="AK21" s="299"/>
      <c r="AL21" s="371">
        <v>16.100000000000001</v>
      </c>
      <c r="AM21" s="229"/>
      <c r="AN21" s="229"/>
      <c r="AO21" s="229"/>
      <c r="AP21" s="233"/>
      <c r="AU21" s="33" t="s">
        <v>40</v>
      </c>
    </row>
    <row r="22" spans="1:47" s="214" customFormat="1" x14ac:dyDescent="0.25">
      <c r="A22" s="228" t="s">
        <v>41</v>
      </c>
      <c r="B22" s="222" t="s">
        <v>21</v>
      </c>
      <c r="C22" s="229"/>
      <c r="D22" s="229"/>
      <c r="E22" s="330">
        <v>342.60789999999997</v>
      </c>
      <c r="F22" s="242">
        <v>500</v>
      </c>
      <c r="G22" s="231">
        <v>500</v>
      </c>
      <c r="H22" s="370">
        <v>150</v>
      </c>
      <c r="I22" s="229"/>
      <c r="J22" s="229"/>
      <c r="K22" s="229"/>
      <c r="L22" s="233"/>
      <c r="M22" s="370">
        <v>130</v>
      </c>
      <c r="N22" s="229"/>
      <c r="O22" s="229"/>
      <c r="P22" s="229"/>
      <c r="Q22" s="233"/>
      <c r="R22" s="370">
        <v>110</v>
      </c>
      <c r="S22" s="229"/>
      <c r="T22" s="229"/>
      <c r="U22" s="229"/>
      <c r="V22" s="233"/>
      <c r="W22" s="370">
        <v>440</v>
      </c>
      <c r="X22" s="229"/>
      <c r="Y22" s="229"/>
      <c r="Z22" s="229"/>
      <c r="AA22" s="349"/>
      <c r="AB22" s="370">
        <v>120</v>
      </c>
      <c r="AC22" s="229"/>
      <c r="AD22" s="229"/>
      <c r="AE22" s="229"/>
      <c r="AF22" s="233"/>
      <c r="AG22" s="352"/>
      <c r="AH22" s="298"/>
      <c r="AI22" s="298"/>
      <c r="AJ22" s="298"/>
      <c r="AK22" s="299"/>
      <c r="AL22" s="370">
        <v>92</v>
      </c>
      <c r="AM22" s="229"/>
      <c r="AN22" s="229"/>
      <c r="AO22" s="229"/>
      <c r="AP22" s="233"/>
      <c r="AU22" s="33" t="s">
        <v>41</v>
      </c>
    </row>
    <row r="23" spans="1:47" s="214" customFormat="1" ht="15.75" thickBot="1" x14ac:dyDescent="0.3">
      <c r="A23" s="243" t="s">
        <v>42</v>
      </c>
      <c r="B23" s="222" t="s">
        <v>24</v>
      </c>
      <c r="C23" s="229"/>
      <c r="D23" s="244"/>
      <c r="E23" s="328">
        <v>29</v>
      </c>
      <c r="F23" s="245" t="s">
        <v>22</v>
      </c>
      <c r="G23" s="246" t="s">
        <v>22</v>
      </c>
      <c r="H23" s="378">
        <v>1</v>
      </c>
      <c r="I23" s="244"/>
      <c r="J23" s="244"/>
      <c r="K23" s="244"/>
      <c r="L23" s="248"/>
      <c r="M23" s="378">
        <v>3.6</v>
      </c>
      <c r="N23" s="244"/>
      <c r="O23" s="244"/>
      <c r="P23" s="244"/>
      <c r="Q23" s="248"/>
      <c r="R23" s="378">
        <v>7.5</v>
      </c>
      <c r="S23" s="244"/>
      <c r="T23" s="244"/>
      <c r="U23" s="244"/>
      <c r="V23" s="248"/>
      <c r="W23" s="378">
        <v>9.1999999999999993</v>
      </c>
      <c r="X23" s="244"/>
      <c r="Y23" s="244"/>
      <c r="Z23" s="244"/>
      <c r="AA23" s="350"/>
      <c r="AB23" s="378">
        <v>1.2</v>
      </c>
      <c r="AC23" s="263"/>
      <c r="AD23" s="263"/>
      <c r="AE23" s="263"/>
      <c r="AF23" s="264"/>
      <c r="AG23" s="354"/>
      <c r="AH23" s="303"/>
      <c r="AI23" s="303"/>
      <c r="AJ23" s="303"/>
      <c r="AK23" s="304"/>
      <c r="AL23" s="369">
        <v>0.82</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73">
        <v>2.9999999999999997E-4</v>
      </c>
      <c r="AC25" s="223" t="s">
        <v>25</v>
      </c>
      <c r="AD25" s="223"/>
      <c r="AE25" s="223"/>
      <c r="AF25" s="227"/>
      <c r="AG25" s="504" t="s">
        <v>205</v>
      </c>
      <c r="AH25" s="505"/>
      <c r="AI25" s="505"/>
      <c r="AJ25" s="505"/>
      <c r="AK25" s="506"/>
      <c r="AL25" s="373">
        <v>2.9999999999999997E-4</v>
      </c>
      <c r="AM25" s="251" t="s">
        <v>25</v>
      </c>
      <c r="AN25" s="251"/>
      <c r="AO25" s="251"/>
      <c r="AP25" s="252"/>
      <c r="AU25" s="72" t="s">
        <v>45</v>
      </c>
    </row>
    <row r="26" spans="1:47" s="214" customFormat="1" x14ac:dyDescent="0.25">
      <c r="A26" s="228" t="s">
        <v>46</v>
      </c>
      <c r="B26" s="222" t="s">
        <v>24</v>
      </c>
      <c r="C26" s="229"/>
      <c r="D26" s="229"/>
      <c r="E26" s="325">
        <v>1E-3</v>
      </c>
      <c r="F26" s="239">
        <v>0.01</v>
      </c>
      <c r="G26" s="231">
        <v>5.0000000000000002E-5</v>
      </c>
      <c r="H26" s="374">
        <v>1.08E-3</v>
      </c>
      <c r="I26" s="375"/>
      <c r="J26" s="229"/>
      <c r="K26" s="229"/>
      <c r="L26" s="233"/>
      <c r="M26" s="374">
        <v>5.2700000000000004E-3</v>
      </c>
      <c r="N26" s="375"/>
      <c r="O26" s="229"/>
      <c r="P26" s="229"/>
      <c r="Q26" s="233"/>
      <c r="R26" s="374">
        <v>2.6199999999999999E-3</v>
      </c>
      <c r="S26" s="375"/>
      <c r="T26" s="229"/>
      <c r="U26" s="229"/>
      <c r="V26" s="233"/>
      <c r="W26" s="373">
        <v>1.6400000000000001E-2</v>
      </c>
      <c r="X26" s="375"/>
      <c r="Y26" s="229"/>
      <c r="Z26" s="229" t="s">
        <v>233</v>
      </c>
      <c r="AA26" s="233"/>
      <c r="AB26" s="374">
        <v>1.2600000000000001E-3</v>
      </c>
      <c r="AC26" s="229"/>
      <c r="AD26" s="229"/>
      <c r="AE26" s="229" t="s">
        <v>15</v>
      </c>
      <c r="AF26" s="233"/>
      <c r="AG26" s="305"/>
      <c r="AH26" s="298"/>
      <c r="AI26" s="298"/>
      <c r="AJ26" s="298"/>
      <c r="AK26" s="299"/>
      <c r="AL26" s="374">
        <v>1.9000000000000001E-4</v>
      </c>
      <c r="AM26" s="229"/>
      <c r="AN26" s="229"/>
      <c r="AO26" s="229" t="s">
        <v>15</v>
      </c>
      <c r="AP26" s="233"/>
      <c r="AU26" s="77" t="s">
        <v>46</v>
      </c>
    </row>
    <row r="27" spans="1:47" s="214" customFormat="1" x14ac:dyDescent="0.25">
      <c r="A27" s="228" t="s">
        <v>47</v>
      </c>
      <c r="B27" s="222" t="s">
        <v>30</v>
      </c>
      <c r="C27" s="229"/>
      <c r="D27" s="229"/>
      <c r="E27" s="325">
        <v>6.6199999999999995E-2</v>
      </c>
      <c r="F27" s="239">
        <v>2</v>
      </c>
      <c r="G27" s="231">
        <v>1</v>
      </c>
      <c r="H27" s="369">
        <v>0.01</v>
      </c>
      <c r="I27" s="375"/>
      <c r="J27" s="229"/>
      <c r="K27" s="229"/>
      <c r="L27" s="233"/>
      <c r="M27" s="369">
        <v>0.02</v>
      </c>
      <c r="N27" s="375"/>
      <c r="O27" s="229"/>
      <c r="P27" s="229"/>
      <c r="Q27" s="233"/>
      <c r="R27" s="368">
        <v>1.6E-2</v>
      </c>
      <c r="S27" s="375"/>
      <c r="T27" s="229"/>
      <c r="U27" s="229"/>
      <c r="V27" s="233"/>
      <c r="W27" s="369">
        <v>1.08</v>
      </c>
      <c r="X27" s="375"/>
      <c r="Y27" s="229"/>
      <c r="Z27" s="229" t="s">
        <v>233</v>
      </c>
      <c r="AA27" s="233"/>
      <c r="AB27" s="368">
        <v>7.0000000000000001E-3</v>
      </c>
      <c r="AC27" s="229"/>
      <c r="AD27" s="229"/>
      <c r="AE27" s="229"/>
      <c r="AF27" s="233"/>
      <c r="AG27" s="306"/>
      <c r="AH27" s="298"/>
      <c r="AI27" s="298"/>
      <c r="AJ27" s="298"/>
      <c r="AK27" s="299"/>
      <c r="AL27" s="368">
        <v>2.5999999999999999E-2</v>
      </c>
      <c r="AM27" s="229"/>
      <c r="AN27" s="229"/>
      <c r="AO27" s="229"/>
      <c r="AP27" s="233"/>
      <c r="AU27" s="77" t="s">
        <v>47</v>
      </c>
    </row>
    <row r="28" spans="1:47" s="214" customFormat="1" x14ac:dyDescent="0.25">
      <c r="A28" s="228" t="s">
        <v>48</v>
      </c>
      <c r="B28" s="222" t="s">
        <v>24</v>
      </c>
      <c r="C28" s="229"/>
      <c r="D28" s="229"/>
      <c r="E28" s="325">
        <v>5.0000000000000001E-4</v>
      </c>
      <c r="F28" s="239">
        <v>4.0000000000000001E-3</v>
      </c>
      <c r="G28" s="231">
        <v>4.0000000000000001E-3</v>
      </c>
      <c r="H28" s="373">
        <v>5.0000000000000001E-4</v>
      </c>
      <c r="I28" s="375" t="s">
        <v>25</v>
      </c>
      <c r="J28" s="229"/>
      <c r="K28" s="229"/>
      <c r="L28" s="233"/>
      <c r="M28" s="373">
        <v>5.0000000000000001E-4</v>
      </c>
      <c r="N28" s="385" t="s">
        <v>25</v>
      </c>
      <c r="O28" s="229"/>
      <c r="P28" s="229"/>
      <c r="Q28" s="233"/>
      <c r="R28" s="373">
        <v>5.0000000000000001E-4</v>
      </c>
      <c r="S28" s="385" t="s">
        <v>25</v>
      </c>
      <c r="T28" s="229"/>
      <c r="U28" s="229"/>
      <c r="V28" s="233"/>
      <c r="W28" s="373">
        <v>5.0000000000000001E-4</v>
      </c>
      <c r="X28" s="385" t="s">
        <v>25</v>
      </c>
      <c r="Y28" s="229"/>
      <c r="Z28" s="229"/>
      <c r="AA28" s="233"/>
      <c r="AB28" s="373">
        <v>5.0000000000000001E-4</v>
      </c>
      <c r="AC28" s="229" t="s">
        <v>25</v>
      </c>
      <c r="AD28" s="229"/>
      <c r="AE28" s="229"/>
      <c r="AF28" s="233"/>
      <c r="AG28" s="306"/>
      <c r="AH28" s="298"/>
      <c r="AI28" s="298"/>
      <c r="AJ28" s="298"/>
      <c r="AK28" s="299"/>
      <c r="AL28" s="373">
        <v>5.0000000000000001E-4</v>
      </c>
      <c r="AM28" s="229" t="s">
        <v>25</v>
      </c>
      <c r="AN28" s="229"/>
      <c r="AO28" s="229"/>
      <c r="AP28" s="233"/>
      <c r="AU28" s="77" t="s">
        <v>48</v>
      </c>
    </row>
    <row r="29" spans="1:47" s="214" customFormat="1" x14ac:dyDescent="0.25">
      <c r="A29" s="228" t="s">
        <v>49</v>
      </c>
      <c r="B29" s="222" t="s">
        <v>21</v>
      </c>
      <c r="C29" s="229"/>
      <c r="D29" s="229"/>
      <c r="E29" s="325">
        <v>2.9999999999999997E-4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74">
        <v>5.0000000000000002E-5</v>
      </c>
      <c r="AM29" s="229" t="s">
        <v>25</v>
      </c>
      <c r="AN29" s="229"/>
      <c r="AO29" s="229"/>
      <c r="AP29" s="233"/>
      <c r="AU29" s="77" t="s">
        <v>49</v>
      </c>
    </row>
    <row r="30" spans="1:47" s="214" customFormat="1" x14ac:dyDescent="0.25">
      <c r="A30" s="228" t="s">
        <v>50</v>
      </c>
      <c r="B30" s="222" t="s">
        <v>24</v>
      </c>
      <c r="C30" s="229"/>
      <c r="D30" s="229"/>
      <c r="E30" s="325">
        <v>4.3E-3</v>
      </c>
      <c r="F30" s="239">
        <v>0.1</v>
      </c>
      <c r="G30" s="345">
        <v>0.05</v>
      </c>
      <c r="H30" s="368">
        <v>5.0000000000000001E-3</v>
      </c>
      <c r="I30" s="375" t="s">
        <v>25</v>
      </c>
      <c r="J30" s="229"/>
      <c r="K30" s="229"/>
      <c r="L30" s="233"/>
      <c r="M30" s="368">
        <v>5.0000000000000001E-3</v>
      </c>
      <c r="N30" s="385" t="s">
        <v>25</v>
      </c>
      <c r="O30" s="229"/>
      <c r="P30" s="229"/>
      <c r="Q30" s="233"/>
      <c r="R30" s="368">
        <v>5.0000000000000001E-3</v>
      </c>
      <c r="S30" s="385" t="s">
        <v>25</v>
      </c>
      <c r="T30" s="229"/>
      <c r="U30" s="229"/>
      <c r="V30" s="233"/>
      <c r="W30" s="368">
        <v>5.0000000000000001E-3</v>
      </c>
      <c r="X30" s="375" t="s">
        <v>25</v>
      </c>
      <c r="Y30" s="229"/>
      <c r="Z30" s="229"/>
      <c r="AA30" s="233"/>
      <c r="AB30" s="368">
        <v>5.0000000000000001E-3</v>
      </c>
      <c r="AC30" s="229" t="s">
        <v>25</v>
      </c>
      <c r="AD30" s="229"/>
      <c r="AE30" s="229"/>
      <c r="AF30" s="233"/>
      <c r="AG30" s="301"/>
      <c r="AH30" s="298"/>
      <c r="AI30" s="298"/>
      <c r="AJ30" s="298"/>
      <c r="AK30" s="299"/>
      <c r="AL30" s="368">
        <v>5.0000000000000001E-3</v>
      </c>
      <c r="AM30" s="229" t="s">
        <v>25</v>
      </c>
      <c r="AN30" s="229"/>
      <c r="AO30" s="229"/>
      <c r="AP30" s="233"/>
      <c r="AU30" s="77" t="s">
        <v>50</v>
      </c>
    </row>
    <row r="31" spans="1:47" s="214" customFormat="1" x14ac:dyDescent="0.25">
      <c r="A31" s="228" t="s">
        <v>51</v>
      </c>
      <c r="B31" s="222" t="s">
        <v>24</v>
      </c>
      <c r="C31" s="229"/>
      <c r="D31" s="229"/>
      <c r="E31" s="325">
        <v>3.0000000000000001E-3</v>
      </c>
      <c r="F31" s="239" t="s">
        <v>22</v>
      </c>
      <c r="G31" s="231" t="s">
        <v>22</v>
      </c>
      <c r="H31" s="368">
        <v>5.0000000000000001E-3</v>
      </c>
      <c r="I31" s="375" t="s">
        <v>25</v>
      </c>
      <c r="J31" s="229"/>
      <c r="K31" s="229"/>
      <c r="L31" s="233"/>
      <c r="M31" s="368">
        <v>5.0000000000000001E-3</v>
      </c>
      <c r="N31" s="385" t="s">
        <v>25</v>
      </c>
      <c r="O31" s="229"/>
      <c r="P31" s="229"/>
      <c r="Q31" s="233"/>
      <c r="R31" s="368">
        <v>5.0000000000000001E-3</v>
      </c>
      <c r="S31" s="375" t="s">
        <v>25</v>
      </c>
      <c r="T31" s="229"/>
      <c r="U31" s="229"/>
      <c r="V31" s="233"/>
      <c r="W31" s="368">
        <v>5.0000000000000001E-3</v>
      </c>
      <c r="X31" s="385" t="s">
        <v>25</v>
      </c>
      <c r="Y31" s="229"/>
      <c r="Z31" s="229"/>
      <c r="AA31" s="233"/>
      <c r="AB31" s="368">
        <v>5.0000000000000001E-3</v>
      </c>
      <c r="AC31" s="229" t="s">
        <v>25</v>
      </c>
      <c r="AD31" s="229"/>
      <c r="AE31" s="229"/>
      <c r="AF31" s="233"/>
      <c r="AG31" s="301"/>
      <c r="AH31" s="298"/>
      <c r="AI31" s="298"/>
      <c r="AJ31" s="298"/>
      <c r="AK31" s="299"/>
      <c r="AL31" s="368">
        <v>5.0000000000000001E-3</v>
      </c>
      <c r="AM31" s="229" t="s">
        <v>25</v>
      </c>
      <c r="AN31" s="229"/>
      <c r="AO31" s="229"/>
      <c r="AP31" s="233"/>
      <c r="AU31" s="77" t="s">
        <v>51</v>
      </c>
    </row>
    <row r="32" spans="1:47" s="214" customFormat="1" x14ac:dyDescent="0.25">
      <c r="A32" s="228" t="s">
        <v>52</v>
      </c>
      <c r="B32" s="222" t="s">
        <v>30</v>
      </c>
      <c r="C32" s="229"/>
      <c r="D32" s="229"/>
      <c r="E32" s="325">
        <v>24.647200000000002</v>
      </c>
      <c r="F32" s="239">
        <v>1.3</v>
      </c>
      <c r="G32" s="231">
        <v>1</v>
      </c>
      <c r="H32" s="379">
        <v>5.0000000000000001E-3</v>
      </c>
      <c r="I32" s="375" t="s">
        <v>25</v>
      </c>
      <c r="J32" s="229"/>
      <c r="K32" s="229"/>
      <c r="L32" s="233"/>
      <c r="M32" s="379">
        <v>5.0000000000000001E-3</v>
      </c>
      <c r="N32" s="375" t="s">
        <v>25</v>
      </c>
      <c r="O32" s="229"/>
      <c r="P32" s="229"/>
      <c r="Q32" s="233"/>
      <c r="R32" s="379">
        <v>7.0000000000000001E-3</v>
      </c>
      <c r="S32" s="375"/>
      <c r="T32" s="229"/>
      <c r="U32" s="229"/>
      <c r="V32" s="233"/>
      <c r="W32" s="379">
        <v>5.0000000000000001E-3</v>
      </c>
      <c r="X32" s="385" t="s">
        <v>25</v>
      </c>
      <c r="Y32" s="229"/>
      <c r="Z32" s="229"/>
      <c r="AA32" s="233"/>
      <c r="AB32" s="379">
        <v>5.0000000000000001E-3</v>
      </c>
      <c r="AC32" s="229" t="s">
        <v>25</v>
      </c>
      <c r="AD32" s="229"/>
      <c r="AE32" s="229"/>
      <c r="AF32" s="233"/>
      <c r="AG32" s="301"/>
      <c r="AH32" s="298"/>
      <c r="AI32" s="298"/>
      <c r="AJ32" s="298"/>
      <c r="AK32" s="299"/>
      <c r="AL32" s="379">
        <v>5.0000000000000001E-3</v>
      </c>
      <c r="AM32" s="229" t="s">
        <v>25</v>
      </c>
      <c r="AN32" s="229"/>
      <c r="AO32" s="229"/>
      <c r="AP32" s="233"/>
      <c r="AU32" s="77" t="s">
        <v>52</v>
      </c>
    </row>
    <row r="33" spans="1:47" s="214" customFormat="1" x14ac:dyDescent="0.25">
      <c r="A33" s="228" t="s">
        <v>53</v>
      </c>
      <c r="B33" s="222" t="s">
        <v>30</v>
      </c>
      <c r="C33" s="229"/>
      <c r="D33" s="229"/>
      <c r="E33" s="325">
        <v>0.5</v>
      </c>
      <c r="F33" s="239">
        <v>0.3</v>
      </c>
      <c r="G33" s="231">
        <v>0.3</v>
      </c>
      <c r="H33" s="369">
        <v>0.01</v>
      </c>
      <c r="I33" s="375" t="s">
        <v>25</v>
      </c>
      <c r="J33" s="229"/>
      <c r="K33" s="229"/>
      <c r="L33" s="233"/>
      <c r="M33" s="369">
        <v>5.44</v>
      </c>
      <c r="N33" s="375"/>
      <c r="O33" s="229"/>
      <c r="P33" s="229"/>
      <c r="Q33" s="233"/>
      <c r="R33" s="369">
        <v>0.39</v>
      </c>
      <c r="S33" s="375"/>
      <c r="T33" s="229"/>
      <c r="U33" s="229" t="s">
        <v>233</v>
      </c>
      <c r="V33" s="233"/>
      <c r="W33" s="371">
        <v>15.9</v>
      </c>
      <c r="X33" s="375"/>
      <c r="Y33" s="229"/>
      <c r="Z33" s="229" t="s">
        <v>233</v>
      </c>
      <c r="AA33" s="233"/>
      <c r="AB33" s="368">
        <v>1.4999999999999999E-2</v>
      </c>
      <c r="AC33" s="229"/>
      <c r="AD33" s="229"/>
      <c r="AE33" s="229"/>
      <c r="AF33" s="233"/>
      <c r="AG33" s="301"/>
      <c r="AH33" s="298"/>
      <c r="AI33" s="298"/>
      <c r="AJ33" s="298"/>
      <c r="AK33" s="299"/>
      <c r="AL33" s="369">
        <v>0.01</v>
      </c>
      <c r="AM33" s="229" t="s">
        <v>25</v>
      </c>
      <c r="AN33" s="229"/>
      <c r="AO33" s="229"/>
      <c r="AP33" s="233"/>
      <c r="AU33" s="77" t="s">
        <v>53</v>
      </c>
    </row>
    <row r="34" spans="1:47" s="214" customFormat="1" x14ac:dyDescent="0.25">
      <c r="A34" s="228" t="s">
        <v>54</v>
      </c>
      <c r="B34" s="222" t="s">
        <v>24</v>
      </c>
      <c r="C34" s="229"/>
      <c r="D34" s="229"/>
      <c r="E34" s="325">
        <v>8.0000000000000002E-3</v>
      </c>
      <c r="F34" s="239">
        <v>1.4999999999999999E-2</v>
      </c>
      <c r="G34" s="231">
        <v>0.05</v>
      </c>
      <c r="H34" s="373">
        <v>1E-4</v>
      </c>
      <c r="I34" s="375" t="s">
        <v>25</v>
      </c>
      <c r="J34" s="229"/>
      <c r="K34" s="229"/>
      <c r="L34" s="233"/>
      <c r="M34" s="373">
        <v>1E-4</v>
      </c>
      <c r="N34" s="385" t="s">
        <v>25</v>
      </c>
      <c r="O34" s="229"/>
      <c r="P34" s="229"/>
      <c r="Q34" s="233"/>
      <c r="R34" s="372">
        <v>1.1400000000000001E-4</v>
      </c>
      <c r="S34" s="375"/>
      <c r="T34" s="229"/>
      <c r="U34" s="229"/>
      <c r="V34" s="233"/>
      <c r="W34" s="373">
        <v>1E-4</v>
      </c>
      <c r="X34" s="385" t="s">
        <v>25</v>
      </c>
      <c r="Y34" s="229"/>
      <c r="Z34" s="229"/>
      <c r="AA34" s="233"/>
      <c r="AB34" s="373">
        <v>1E-4</v>
      </c>
      <c r="AC34" s="229" t="s">
        <v>25</v>
      </c>
      <c r="AD34" s="229"/>
      <c r="AE34" s="229"/>
      <c r="AF34" s="233"/>
      <c r="AG34" s="305"/>
      <c r="AH34" s="298"/>
      <c r="AI34" s="298"/>
      <c r="AJ34" s="298"/>
      <c r="AK34" s="299"/>
      <c r="AL34" s="373">
        <v>1E-4</v>
      </c>
      <c r="AM34" s="229" t="s">
        <v>25</v>
      </c>
      <c r="AN34" s="229"/>
      <c r="AO34" s="229"/>
      <c r="AP34" s="233"/>
      <c r="AU34" s="77" t="s">
        <v>54</v>
      </c>
    </row>
    <row r="35" spans="1:47" s="214" customFormat="1" x14ac:dyDescent="0.25">
      <c r="A35" s="228" t="s">
        <v>55</v>
      </c>
      <c r="B35" s="222" t="s">
        <v>30</v>
      </c>
      <c r="C35" s="229"/>
      <c r="D35" s="229"/>
      <c r="E35" s="325">
        <v>0.3659</v>
      </c>
      <c r="F35" s="239">
        <v>0.05</v>
      </c>
      <c r="G35" s="231">
        <v>0.05</v>
      </c>
      <c r="H35" s="368">
        <v>8.1000000000000003E-2</v>
      </c>
      <c r="I35" s="375"/>
      <c r="J35" s="229"/>
      <c r="K35" s="229" t="s">
        <v>233</v>
      </c>
      <c r="L35" s="233"/>
      <c r="M35" s="368">
        <v>0.91</v>
      </c>
      <c r="N35" s="375"/>
      <c r="O35" s="229"/>
      <c r="P35" s="229"/>
      <c r="Q35" s="233"/>
      <c r="R35" s="368">
        <v>0.47899999999999998</v>
      </c>
      <c r="S35" s="375"/>
      <c r="T35" s="229"/>
      <c r="U35" s="229"/>
      <c r="V35" s="233"/>
      <c r="W35" s="368">
        <v>5.0720000000000001</v>
      </c>
      <c r="X35" s="375"/>
      <c r="Y35" s="229"/>
      <c r="Z35" s="229"/>
      <c r="AA35" s="233"/>
      <c r="AB35" s="368">
        <v>5.0000000000000001E-3</v>
      </c>
      <c r="AC35" s="229" t="s">
        <v>25</v>
      </c>
      <c r="AD35" s="229"/>
      <c r="AE35" s="229"/>
      <c r="AF35" s="233"/>
      <c r="AG35" s="306"/>
      <c r="AH35" s="298"/>
      <c r="AI35" s="298"/>
      <c r="AJ35" s="298"/>
      <c r="AK35" s="299"/>
      <c r="AL35" s="368">
        <v>1.0999999999999999E-2</v>
      </c>
      <c r="AM35" s="229"/>
      <c r="AN35" s="229"/>
      <c r="AO35" s="229" t="s">
        <v>15</v>
      </c>
      <c r="AP35" s="233"/>
      <c r="AU35" s="77" t="s">
        <v>55</v>
      </c>
    </row>
    <row r="36" spans="1:47" s="214" customFormat="1" x14ac:dyDescent="0.25">
      <c r="A36" s="228" t="s">
        <v>56</v>
      </c>
      <c r="B36" s="222" t="s">
        <v>24</v>
      </c>
      <c r="C36" s="229"/>
      <c r="D36" s="229"/>
      <c r="E36" s="325">
        <v>0.01</v>
      </c>
      <c r="F36" s="239" t="s">
        <v>22</v>
      </c>
      <c r="G36" s="231">
        <v>0.1</v>
      </c>
      <c r="H36" s="368">
        <v>5.0000000000000001E-3</v>
      </c>
      <c r="I36" s="375" t="s">
        <v>25</v>
      </c>
      <c r="J36" s="229"/>
      <c r="K36" s="229"/>
      <c r="L36" s="233"/>
      <c r="M36" s="368">
        <v>5.0000000000000001E-3</v>
      </c>
      <c r="N36" s="385"/>
      <c r="O36" s="229"/>
      <c r="P36" s="229"/>
      <c r="Q36" s="233"/>
      <c r="R36" s="368">
        <v>6.0000000000000001E-3</v>
      </c>
      <c r="S36" s="385"/>
      <c r="T36" s="229"/>
      <c r="U36" s="229"/>
      <c r="V36" s="233"/>
      <c r="W36" s="368">
        <v>1.0999999999999999E-2</v>
      </c>
      <c r="X36" s="385"/>
      <c r="Y36" s="229"/>
      <c r="Z36" s="229"/>
      <c r="AA36" s="233"/>
      <c r="AB36" s="368">
        <v>5.0000000000000001E-3</v>
      </c>
      <c r="AC36" s="229" t="s">
        <v>25</v>
      </c>
      <c r="AD36" s="229"/>
      <c r="AE36" s="229"/>
      <c r="AF36" s="233"/>
      <c r="AG36" s="301"/>
      <c r="AH36" s="298"/>
      <c r="AI36" s="298"/>
      <c r="AJ36" s="298"/>
      <c r="AK36" s="299"/>
      <c r="AL36" s="368">
        <v>5.0000000000000001E-3</v>
      </c>
      <c r="AM36" s="229" t="s">
        <v>25</v>
      </c>
      <c r="AN36" s="229"/>
      <c r="AO36" s="229"/>
      <c r="AP36" s="233"/>
      <c r="AU36" s="77" t="s">
        <v>56</v>
      </c>
    </row>
    <row r="37" spans="1:47" s="214" customFormat="1" x14ac:dyDescent="0.25">
      <c r="A37" s="228" t="s">
        <v>57</v>
      </c>
      <c r="B37" s="222" t="s">
        <v>24</v>
      </c>
      <c r="C37" s="229"/>
      <c r="D37" s="229"/>
      <c r="E37" s="325">
        <v>1E-3</v>
      </c>
      <c r="F37" s="230">
        <v>0.05</v>
      </c>
      <c r="G37" s="231">
        <v>0.01</v>
      </c>
      <c r="H37" s="373">
        <v>2.9999999999999997E-4</v>
      </c>
      <c r="I37" s="375" t="s">
        <v>25</v>
      </c>
      <c r="J37" s="229"/>
      <c r="K37" s="229"/>
      <c r="L37" s="233"/>
      <c r="M37" s="373">
        <v>2.9999999999999997E-4</v>
      </c>
      <c r="N37" s="385" t="s">
        <v>25</v>
      </c>
      <c r="O37" s="229"/>
      <c r="P37" s="229"/>
      <c r="Q37" s="233"/>
      <c r="R37" s="373">
        <v>2.9999999999999997E-4</v>
      </c>
      <c r="S37" s="375" t="s">
        <v>25</v>
      </c>
      <c r="T37" s="229"/>
      <c r="U37" s="229"/>
      <c r="V37" s="233"/>
      <c r="W37" s="374">
        <v>3.82E-3</v>
      </c>
      <c r="X37" s="375"/>
      <c r="Y37" s="229"/>
      <c r="Z37" s="229"/>
      <c r="AA37" s="233"/>
      <c r="AB37" s="373">
        <v>2.9999999999999997E-4</v>
      </c>
      <c r="AC37" s="229" t="s">
        <v>25</v>
      </c>
      <c r="AD37" s="229"/>
      <c r="AE37" s="229"/>
      <c r="AF37" s="233"/>
      <c r="AG37" s="307"/>
      <c r="AH37" s="298"/>
      <c r="AI37" s="298"/>
      <c r="AJ37" s="298"/>
      <c r="AK37" s="299"/>
      <c r="AL37" s="373">
        <v>2.9999999999999997E-4</v>
      </c>
      <c r="AM37" s="229" t="s">
        <v>25</v>
      </c>
      <c r="AN37" s="229"/>
      <c r="AO37" s="229"/>
      <c r="AP37" s="233"/>
      <c r="AU37" s="77" t="s">
        <v>57</v>
      </c>
    </row>
    <row r="38" spans="1:47" s="214" customFormat="1" x14ac:dyDescent="0.25">
      <c r="A38" s="228" t="s">
        <v>58</v>
      </c>
      <c r="B38" s="222" t="s">
        <v>24</v>
      </c>
      <c r="C38" s="229"/>
      <c r="D38" s="229"/>
      <c r="E38" s="325">
        <v>3.4001000000000001</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73">
        <v>1E-4</v>
      </c>
      <c r="AM38" s="229" t="s">
        <v>25</v>
      </c>
      <c r="AN38" s="229"/>
      <c r="AO38" s="229"/>
      <c r="AP38" s="233"/>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74">
        <v>5.0000000000000002E-5</v>
      </c>
      <c r="AM39" s="229" t="s">
        <v>25</v>
      </c>
      <c r="AN39" s="229"/>
      <c r="AO39" s="229"/>
      <c r="AP39" s="233"/>
      <c r="AU39" s="77" t="s">
        <v>59</v>
      </c>
    </row>
    <row r="40" spans="1:47" s="214" customFormat="1" x14ac:dyDescent="0.25">
      <c r="A40" s="228" t="s">
        <v>60</v>
      </c>
      <c r="B40" s="222" t="s">
        <v>24</v>
      </c>
      <c r="C40" s="229"/>
      <c r="D40" s="229"/>
      <c r="E40" s="325">
        <v>8.0000000000000002E-3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c r="Z40" s="229"/>
      <c r="AA40" s="233"/>
      <c r="AB40" s="369">
        <v>0.01</v>
      </c>
      <c r="AC40" s="229" t="s">
        <v>25</v>
      </c>
      <c r="AD40" s="229"/>
      <c r="AE40" s="229"/>
      <c r="AF40" s="233"/>
      <c r="AG40" s="300"/>
      <c r="AH40" s="298"/>
      <c r="AI40" s="298"/>
      <c r="AJ40" s="298"/>
      <c r="AK40" s="299"/>
      <c r="AL40" s="369">
        <v>0.01</v>
      </c>
      <c r="AM40" s="229" t="s">
        <v>25</v>
      </c>
      <c r="AN40" s="229"/>
      <c r="AO40" s="229"/>
      <c r="AP40" s="233"/>
      <c r="AU40" s="77" t="s">
        <v>60</v>
      </c>
    </row>
    <row r="41" spans="1:47" s="214" customFormat="1" ht="15.75" thickBot="1" x14ac:dyDescent="0.3">
      <c r="A41" s="243" t="s">
        <v>61</v>
      </c>
      <c r="B41" s="222" t="s">
        <v>30</v>
      </c>
      <c r="C41" s="244"/>
      <c r="D41" s="244"/>
      <c r="E41" s="328">
        <v>40.376100000000001</v>
      </c>
      <c r="F41" s="245">
        <v>5</v>
      </c>
      <c r="G41" s="246">
        <v>5</v>
      </c>
      <c r="H41" s="379">
        <v>5.0000000000000001E-3</v>
      </c>
      <c r="I41" s="384" t="s">
        <v>25</v>
      </c>
      <c r="J41" s="263"/>
      <c r="K41" s="263"/>
      <c r="L41" s="264"/>
      <c r="M41" s="379">
        <v>6.0000000000000001E-3</v>
      </c>
      <c r="N41" s="386"/>
      <c r="O41" s="244"/>
      <c r="P41" s="244"/>
      <c r="Q41" s="248"/>
      <c r="R41" s="379">
        <v>6.0000000000000001E-3</v>
      </c>
      <c r="S41" s="375"/>
      <c r="T41" s="244"/>
      <c r="U41" s="244"/>
      <c r="V41" s="248"/>
      <c r="W41" s="379">
        <v>5.0000000000000001E-3</v>
      </c>
      <c r="X41" s="386" t="s">
        <v>25</v>
      </c>
      <c r="Y41" s="244"/>
      <c r="Z41" s="244"/>
      <c r="AA41" s="248"/>
      <c r="AB41" s="379">
        <v>5.0000000000000001E-3</v>
      </c>
      <c r="AC41" s="263" t="s">
        <v>25</v>
      </c>
      <c r="AD41" s="263"/>
      <c r="AE41" s="263"/>
      <c r="AF41" s="264"/>
      <c r="AG41" s="308"/>
      <c r="AH41" s="303"/>
      <c r="AI41" s="303"/>
      <c r="AJ41" s="303"/>
      <c r="AK41" s="304"/>
      <c r="AL41" s="379">
        <v>5.0000000000000001E-3</v>
      </c>
      <c r="AM41" s="263" t="s">
        <v>25</v>
      </c>
      <c r="AN41" s="263"/>
      <c r="AO41" s="263" t="s">
        <v>15</v>
      </c>
      <c r="AP41" s="26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222"/>
      <c r="AO43" s="222"/>
      <c r="AP43" s="272"/>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271">
        <v>5</v>
      </c>
      <c r="AM50" s="229" t="s">
        <v>25</v>
      </c>
      <c r="AN50" s="267"/>
      <c r="AO50" s="267"/>
      <c r="AP50" s="273"/>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271">
        <v>0.5</v>
      </c>
      <c r="AM53" s="229" t="s">
        <v>25</v>
      </c>
      <c r="AN53" s="267"/>
      <c r="AO53" s="267"/>
      <c r="AP53" s="273"/>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271">
        <v>0.6</v>
      </c>
      <c r="AM54" s="229" t="s">
        <v>25</v>
      </c>
      <c r="AN54" s="267"/>
      <c r="AO54" s="267"/>
      <c r="AP54" s="273"/>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356">
        <v>0.55000000000000004</v>
      </c>
      <c r="X60" s="229"/>
      <c r="Y60" s="267"/>
      <c r="Z60" s="267"/>
      <c r="AA60" s="273"/>
      <c r="AB60" s="271">
        <v>0.01</v>
      </c>
      <c r="AC60" s="229" t="s">
        <v>25</v>
      </c>
      <c r="AD60" s="267"/>
      <c r="AE60" s="267"/>
      <c r="AF60" s="273"/>
      <c r="AG60" s="309"/>
      <c r="AH60" s="298"/>
      <c r="AI60" s="310"/>
      <c r="AJ60" s="310"/>
      <c r="AK60" s="311"/>
      <c r="AL60" s="271">
        <v>0.01</v>
      </c>
      <c r="AM60" s="229" t="s">
        <v>25</v>
      </c>
      <c r="AN60" s="267"/>
      <c r="AO60" s="267"/>
      <c r="AP60" s="273"/>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271">
        <v>0.3</v>
      </c>
      <c r="AM62" s="229" t="s">
        <v>25</v>
      </c>
      <c r="AN62" s="267"/>
      <c r="AO62" s="267"/>
      <c r="AP62" s="273"/>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271">
        <v>0.3</v>
      </c>
      <c r="AM66" s="229" t="s">
        <v>25</v>
      </c>
      <c r="AN66" s="267"/>
      <c r="AO66" s="267"/>
      <c r="AP66" s="273"/>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0.65</v>
      </c>
      <c r="N67" s="229"/>
      <c r="O67" s="267"/>
      <c r="P67" s="267"/>
      <c r="Q67" s="273"/>
      <c r="R67" s="294">
        <v>0.28000000000000003</v>
      </c>
      <c r="S67" s="229"/>
      <c r="T67" s="267"/>
      <c r="U67" s="267"/>
      <c r="V67" s="273"/>
      <c r="W67" s="294">
        <v>1.96</v>
      </c>
      <c r="X67" s="229"/>
      <c r="Y67" s="267"/>
      <c r="Z67" s="267" t="s">
        <v>233</v>
      </c>
      <c r="AA67" s="273"/>
      <c r="AB67" s="278">
        <v>0.2</v>
      </c>
      <c r="AC67" s="229" t="s">
        <v>25</v>
      </c>
      <c r="AD67" s="267"/>
      <c r="AE67" s="267"/>
      <c r="AF67" s="273"/>
      <c r="AG67" s="312"/>
      <c r="AH67" s="298"/>
      <c r="AI67" s="310"/>
      <c r="AJ67" s="310"/>
      <c r="AK67" s="311"/>
      <c r="AL67" s="278">
        <v>0.2</v>
      </c>
      <c r="AM67" s="229" t="s">
        <v>25</v>
      </c>
      <c r="AN67" s="267"/>
      <c r="AO67" s="267"/>
      <c r="AP67" s="273"/>
      <c r="AR67" s="363" t="s">
        <v>88</v>
      </c>
    </row>
    <row r="68" spans="1:44"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12"/>
      <c r="AH68" s="298"/>
      <c r="AI68" s="310"/>
      <c r="AJ68" s="310"/>
      <c r="AK68" s="311"/>
      <c r="AL68" s="371">
        <v>0.5</v>
      </c>
      <c r="AM68" s="229" t="s">
        <v>25</v>
      </c>
      <c r="AN68" s="267"/>
      <c r="AO68" s="267"/>
      <c r="AP68" s="273"/>
      <c r="AR68" s="364" t="s">
        <v>89</v>
      </c>
    </row>
    <row r="69" spans="1:44"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370">
        <v>1</v>
      </c>
      <c r="AM69" s="229" t="s">
        <v>25</v>
      </c>
      <c r="AN69" s="267"/>
      <c r="AO69" s="267"/>
      <c r="AP69" s="273"/>
      <c r="AR69" s="363" t="s">
        <v>90</v>
      </c>
    </row>
    <row r="70" spans="1:44"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297"/>
      <c r="AH70" s="298"/>
      <c r="AI70" s="310"/>
      <c r="AJ70" s="310"/>
      <c r="AK70" s="311"/>
      <c r="AL70" s="370">
        <v>1</v>
      </c>
      <c r="AM70" s="229" t="s">
        <v>25</v>
      </c>
      <c r="AN70" s="267"/>
      <c r="AO70" s="267"/>
      <c r="AP70" s="273"/>
      <c r="AR70" s="363" t="s">
        <v>91</v>
      </c>
    </row>
    <row r="71" spans="1:44"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370">
        <v>1</v>
      </c>
      <c r="AM71" s="229" t="s">
        <v>25</v>
      </c>
      <c r="AN71" s="267"/>
      <c r="AO71" s="267"/>
      <c r="AP71" s="273"/>
      <c r="AR71" s="363" t="s">
        <v>92</v>
      </c>
    </row>
    <row r="72" spans="1:44" s="214" customFormat="1" x14ac:dyDescent="0.25">
      <c r="A72" s="228" t="s">
        <v>93</v>
      </c>
      <c r="B72" s="222" t="s">
        <v>24</v>
      </c>
      <c r="C72" s="229"/>
      <c r="D72" s="229"/>
      <c r="E72" s="322">
        <v>1</v>
      </c>
      <c r="F72" s="239">
        <v>70</v>
      </c>
      <c r="G72" s="231" t="s">
        <v>22</v>
      </c>
      <c r="H72" s="371">
        <v>0.2</v>
      </c>
      <c r="I72" s="229" t="s">
        <v>25</v>
      </c>
      <c r="J72" s="267"/>
      <c r="K72" s="267"/>
      <c r="L72" s="273"/>
      <c r="M72" s="371">
        <v>0.2</v>
      </c>
      <c r="N72" s="229" t="s">
        <v>25</v>
      </c>
      <c r="O72" s="267"/>
      <c r="P72" s="267"/>
      <c r="Q72" s="273"/>
      <c r="R72" s="279">
        <v>0.2</v>
      </c>
      <c r="S72" s="229" t="s">
        <v>25</v>
      </c>
      <c r="T72" s="267"/>
      <c r="U72" s="267"/>
      <c r="V72" s="273"/>
      <c r="W72" s="371">
        <v>0.2</v>
      </c>
      <c r="X72" s="229" t="s">
        <v>25</v>
      </c>
      <c r="Y72" s="267"/>
      <c r="Z72" s="267"/>
      <c r="AA72" s="273"/>
      <c r="AB72" s="371">
        <v>0.2</v>
      </c>
      <c r="AC72" s="229" t="s">
        <v>25</v>
      </c>
      <c r="AD72" s="267"/>
      <c r="AE72" s="267"/>
      <c r="AF72" s="273"/>
      <c r="AG72" s="312"/>
      <c r="AH72" s="298"/>
      <c r="AI72" s="310"/>
      <c r="AJ72" s="310"/>
      <c r="AK72" s="311"/>
      <c r="AL72" s="371">
        <v>0.2</v>
      </c>
      <c r="AM72" s="229" t="s">
        <v>25</v>
      </c>
      <c r="AN72" s="267"/>
      <c r="AO72" s="267"/>
      <c r="AP72" s="273"/>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279">
        <v>0.2</v>
      </c>
      <c r="AM73" s="229" t="s">
        <v>25</v>
      </c>
      <c r="AN73" s="267"/>
      <c r="AO73" s="267"/>
      <c r="AP73" s="273"/>
      <c r="AR73" s="364" t="s">
        <v>94</v>
      </c>
    </row>
    <row r="74" spans="1:44" s="214" customFormat="1"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00"/>
      <c r="AH74" s="298"/>
      <c r="AI74" s="310"/>
      <c r="AJ74" s="310"/>
      <c r="AK74" s="311"/>
      <c r="AL74" s="369">
        <v>0.01</v>
      </c>
      <c r="AM74" s="229" t="s">
        <v>25</v>
      </c>
      <c r="AN74" s="267"/>
      <c r="AO74" s="267"/>
      <c r="AP74" s="273"/>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280">
        <v>1</v>
      </c>
      <c r="AM75" s="229" t="s">
        <v>25</v>
      </c>
      <c r="AN75" s="267"/>
      <c r="AO75" s="267"/>
      <c r="AP75" s="273"/>
      <c r="AR75" s="363" t="s">
        <v>96</v>
      </c>
    </row>
    <row r="76" spans="1:44"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370">
        <v>1</v>
      </c>
      <c r="AM76" s="229" t="s">
        <v>25</v>
      </c>
      <c r="AN76" s="267"/>
      <c r="AO76" s="267"/>
      <c r="AP76" s="273"/>
      <c r="AR76" s="364" t="s">
        <v>97</v>
      </c>
    </row>
    <row r="77" spans="1:44"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370">
        <v>1</v>
      </c>
      <c r="AM77" s="229" t="s">
        <v>25</v>
      </c>
      <c r="AN77" s="267"/>
      <c r="AO77" s="267"/>
      <c r="AP77" s="273"/>
      <c r="AR77" s="364" t="s">
        <v>98</v>
      </c>
    </row>
    <row r="78" spans="1:44" s="214" customFormat="1" x14ac:dyDescent="0.25">
      <c r="A78" s="228" t="s">
        <v>195</v>
      </c>
      <c r="B78" s="222" t="s">
        <v>24</v>
      </c>
      <c r="C78" s="229"/>
      <c r="D78" s="229"/>
      <c r="E78" s="322">
        <v>2</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297"/>
      <c r="AH78" s="298"/>
      <c r="AI78" s="310"/>
      <c r="AJ78" s="310"/>
      <c r="AK78" s="311"/>
      <c r="AL78" s="370">
        <v>2</v>
      </c>
      <c r="AM78" s="229" t="s">
        <v>25</v>
      </c>
      <c r="AN78" s="267"/>
      <c r="AO78" s="267"/>
      <c r="AP78" s="273"/>
      <c r="AR78" s="363" t="s">
        <v>99</v>
      </c>
    </row>
    <row r="79" spans="1:44"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297"/>
      <c r="AH79" s="298"/>
      <c r="AI79" s="310"/>
      <c r="AJ79" s="310"/>
      <c r="AK79" s="311"/>
      <c r="AL79" s="370">
        <v>1</v>
      </c>
      <c r="AM79" s="229" t="s">
        <v>25</v>
      </c>
      <c r="AN79" s="267"/>
      <c r="AO79" s="267"/>
      <c r="AP79" s="273"/>
      <c r="AR79" s="364" t="s">
        <v>100</v>
      </c>
    </row>
    <row r="80" spans="1:44"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297"/>
      <c r="AH80" s="298"/>
      <c r="AI80" s="310"/>
      <c r="AJ80" s="310"/>
      <c r="AK80" s="311"/>
      <c r="AL80" s="370">
        <v>1</v>
      </c>
      <c r="AM80" s="229" t="s">
        <v>25</v>
      </c>
      <c r="AN80" s="267"/>
      <c r="AO80" s="267"/>
      <c r="AP80" s="273"/>
      <c r="AR80" s="363" t="s">
        <v>101</v>
      </c>
    </row>
    <row r="81" spans="1:44" s="214" customFormat="1"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12"/>
      <c r="AH81" s="298"/>
      <c r="AI81" s="310"/>
      <c r="AJ81" s="310"/>
      <c r="AK81" s="311"/>
      <c r="AL81" s="371">
        <v>0.8</v>
      </c>
      <c r="AM81" s="229" t="s">
        <v>25</v>
      </c>
      <c r="AN81" s="267"/>
      <c r="AO81" s="267"/>
      <c r="AP81" s="273"/>
      <c r="AR81" s="363" t="s">
        <v>102</v>
      </c>
    </row>
    <row r="82" spans="1:44"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297"/>
      <c r="AH82" s="298"/>
      <c r="AI82" s="310"/>
      <c r="AJ82" s="310"/>
      <c r="AK82" s="311"/>
      <c r="AL82" s="370">
        <v>1</v>
      </c>
      <c r="AM82" s="229" t="s">
        <v>25</v>
      </c>
      <c r="AN82" s="267"/>
      <c r="AO82" s="267"/>
      <c r="AP82" s="273"/>
      <c r="AR82" s="363" t="s">
        <v>103</v>
      </c>
    </row>
    <row r="83" spans="1:44"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370">
        <v>1</v>
      </c>
      <c r="AM83" s="229" t="s">
        <v>25</v>
      </c>
      <c r="AN83" s="267"/>
      <c r="AO83" s="267"/>
      <c r="AP83" s="273"/>
      <c r="AR83" s="364" t="s">
        <v>104</v>
      </c>
    </row>
    <row r="84" spans="1:44"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12"/>
      <c r="AH84" s="298"/>
      <c r="AI84" s="310"/>
      <c r="AJ84" s="310"/>
      <c r="AK84" s="311"/>
      <c r="AL84" s="371">
        <v>0.2</v>
      </c>
      <c r="AM84" s="229" t="s">
        <v>25</v>
      </c>
      <c r="AN84" s="267"/>
      <c r="AO84" s="267"/>
      <c r="AP84" s="273"/>
      <c r="AR84" s="364" t="s">
        <v>105</v>
      </c>
    </row>
    <row r="85" spans="1:44"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297"/>
      <c r="AH85" s="298"/>
      <c r="AI85" s="310"/>
      <c r="AJ85" s="310"/>
      <c r="AK85" s="311"/>
      <c r="AL85" s="370">
        <v>5</v>
      </c>
      <c r="AM85" s="229" t="s">
        <v>25</v>
      </c>
      <c r="AN85" s="267"/>
      <c r="AO85" s="267"/>
      <c r="AP85" s="273"/>
      <c r="AR85" s="364" t="s">
        <v>106</v>
      </c>
    </row>
    <row r="86" spans="1:44" s="214" customFormat="1" x14ac:dyDescent="0.25">
      <c r="A86" s="228" t="s">
        <v>107</v>
      </c>
      <c r="B86" s="222" t="s">
        <v>24</v>
      </c>
      <c r="C86" s="229"/>
      <c r="D86" s="229"/>
      <c r="E86" s="395">
        <v>1.8842000000000001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297"/>
      <c r="AH86" s="298"/>
      <c r="AI86" s="310"/>
      <c r="AJ86" s="310"/>
      <c r="AK86" s="311"/>
      <c r="AL86" s="370">
        <v>1</v>
      </c>
      <c r="AM86" s="229" t="s">
        <v>25</v>
      </c>
      <c r="AN86" s="267"/>
      <c r="AO86" s="267"/>
      <c r="AP86" s="273"/>
      <c r="AR86" s="364" t="s">
        <v>107</v>
      </c>
    </row>
    <row r="87" spans="1:44"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370">
        <v>1</v>
      </c>
      <c r="AM87" s="229" t="s">
        <v>25</v>
      </c>
      <c r="AN87" s="267"/>
      <c r="AO87" s="267"/>
      <c r="AP87" s="273"/>
      <c r="AR87" s="363" t="s">
        <v>108</v>
      </c>
    </row>
    <row r="88" spans="1:44"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370">
        <v>5</v>
      </c>
      <c r="AM88" s="229" t="s">
        <v>25</v>
      </c>
      <c r="AN88" s="267"/>
      <c r="AO88" s="267"/>
      <c r="AP88" s="273"/>
      <c r="AR88" s="363" t="s">
        <v>109</v>
      </c>
    </row>
    <row r="89" spans="1:44" s="214" customFormat="1"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7">
        <v>0.01</v>
      </c>
      <c r="S89" s="263" t="s">
        <v>25</v>
      </c>
      <c r="T89" s="275"/>
      <c r="U89" s="275"/>
      <c r="V89" s="276"/>
      <c r="W89" s="377">
        <v>0.43</v>
      </c>
      <c r="X89" s="263"/>
      <c r="Y89" s="275"/>
      <c r="Z89" s="275"/>
      <c r="AA89" s="276"/>
      <c r="AB89" s="377">
        <v>0.01</v>
      </c>
      <c r="AC89" s="263" t="s">
        <v>25</v>
      </c>
      <c r="AD89" s="275"/>
      <c r="AE89" s="275"/>
      <c r="AF89" s="276"/>
      <c r="AG89" s="315"/>
      <c r="AH89" s="303"/>
      <c r="AI89" s="316"/>
      <c r="AJ89" s="316"/>
      <c r="AK89" s="317"/>
      <c r="AL89" s="377">
        <v>0.01</v>
      </c>
      <c r="AM89" s="263" t="s">
        <v>25</v>
      </c>
      <c r="AN89" s="275"/>
      <c r="AO89" s="275"/>
      <c r="AP89" s="276"/>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5">
    <mergeCell ref="A1:AP1"/>
    <mergeCell ref="A2:AP2"/>
    <mergeCell ref="B4:B6"/>
    <mergeCell ref="C4:C6"/>
    <mergeCell ref="D4:D6"/>
    <mergeCell ref="E4:E6"/>
    <mergeCell ref="F4:F6"/>
    <mergeCell ref="G4:G6"/>
    <mergeCell ref="H4:AF4"/>
    <mergeCell ref="AG4:AP4"/>
    <mergeCell ref="AG43:AK43"/>
    <mergeCell ref="A47:AP47"/>
    <mergeCell ref="AG48:AK48"/>
    <mergeCell ref="AL5:AP5"/>
    <mergeCell ref="A7:AP7"/>
    <mergeCell ref="AG8:AK8"/>
    <mergeCell ref="A24:AP24"/>
    <mergeCell ref="AG25:AK25"/>
    <mergeCell ref="A42:AP42"/>
    <mergeCell ref="H5:L5"/>
    <mergeCell ref="M5:Q5"/>
    <mergeCell ref="R5:V5"/>
    <mergeCell ref="W5:AA5"/>
    <mergeCell ref="AB5:AF5"/>
    <mergeCell ref="AG5:AK5"/>
  </mergeCells>
  <conditionalFormatting sqref="AL10">
    <cfRule type="cellIs" dxfId="10268" priority="429" operator="greaterThan">
      <formula>$E$10</formula>
    </cfRule>
  </conditionalFormatting>
  <conditionalFormatting sqref="AL11">
    <cfRule type="cellIs" dxfId="10267" priority="428" operator="greaterThan">
      <formula>$E$11</formula>
    </cfRule>
  </conditionalFormatting>
  <conditionalFormatting sqref="AL12">
    <cfRule type="cellIs" dxfId="10266" priority="427" operator="greaterThan">
      <formula>$E$12</formula>
    </cfRule>
  </conditionalFormatting>
  <conditionalFormatting sqref="AL13">
    <cfRule type="cellIs" dxfId="10265" priority="425" operator="greaterThan">
      <formula>$E13</formula>
    </cfRule>
    <cfRule type="cellIs" dxfId="10264" priority="426" operator="greaterThan">
      <formula>$G13</formula>
    </cfRule>
  </conditionalFormatting>
  <conditionalFormatting sqref="AL18">
    <cfRule type="cellIs" dxfId="10263" priority="421" operator="lessThan">
      <formula>$AS$18</formula>
    </cfRule>
    <cfRule type="cellIs" dxfId="10262" priority="422" operator="greaterThan">
      <formula>$AT$18</formula>
    </cfRule>
    <cfRule type="cellIs" dxfId="10261" priority="423" operator="lessThan">
      <formula>$AQ$18</formula>
    </cfRule>
    <cfRule type="cellIs" dxfId="10260" priority="424" operator="greaterThan">
      <formula>$AR$18</formula>
    </cfRule>
  </conditionalFormatting>
  <conditionalFormatting sqref="AG10">
    <cfRule type="cellIs" dxfId="10259" priority="420" operator="greaterThan">
      <formula>$E$10</formula>
    </cfRule>
  </conditionalFormatting>
  <conditionalFormatting sqref="AG11">
    <cfRule type="cellIs" dxfId="10258" priority="419" operator="greaterThan">
      <formula>$E$11</formula>
    </cfRule>
  </conditionalFormatting>
  <conditionalFormatting sqref="AG12">
    <cfRule type="cellIs" dxfId="10257" priority="418" operator="greaterThan">
      <formula>$E$12</formula>
    </cfRule>
  </conditionalFormatting>
  <conditionalFormatting sqref="AG13">
    <cfRule type="cellIs" dxfId="10256" priority="416" operator="greaterThan">
      <formula>$E$13</formula>
    </cfRule>
    <cfRule type="cellIs" dxfId="10255" priority="417" operator="greaterThan">
      <formula>$G$13</formula>
    </cfRule>
  </conditionalFormatting>
  <conditionalFormatting sqref="AG14">
    <cfRule type="cellIs" dxfId="10254" priority="414" operator="greaterThan">
      <formula>$E$14</formula>
    </cfRule>
    <cfRule type="cellIs" dxfId="10253" priority="415" operator="greaterThan">
      <formula>$G$14</formula>
    </cfRule>
  </conditionalFormatting>
  <conditionalFormatting sqref="AG15">
    <cfRule type="cellIs" dxfId="10252" priority="413" operator="greaterThan">
      <formula>$E$15</formula>
    </cfRule>
  </conditionalFormatting>
  <conditionalFormatting sqref="AG16">
    <cfRule type="cellIs" dxfId="10251" priority="412" operator="greaterThan">
      <formula>$E$16</formula>
    </cfRule>
  </conditionalFormatting>
  <conditionalFormatting sqref="AG16">
    <cfRule type="cellIs" dxfId="10250" priority="411" operator="greaterThan">
      <formula>$G$16</formula>
    </cfRule>
  </conditionalFormatting>
  <conditionalFormatting sqref="AG17">
    <cfRule type="cellIs" dxfId="10249" priority="409" operator="greaterThan">
      <formula>$E$17</formula>
    </cfRule>
  </conditionalFormatting>
  <conditionalFormatting sqref="AG17">
    <cfRule type="cellIs" dxfId="10248" priority="410" operator="greaterThan">
      <formula>$G$17</formula>
    </cfRule>
  </conditionalFormatting>
  <conditionalFormatting sqref="AG19">
    <cfRule type="cellIs" dxfId="10247" priority="408" operator="greaterThan">
      <formula>$E$19</formula>
    </cfRule>
  </conditionalFormatting>
  <conditionalFormatting sqref="AG20">
    <cfRule type="cellIs" dxfId="10246" priority="406" operator="greaterThan">
      <formula>$E$20</formula>
    </cfRule>
    <cfRule type="cellIs" dxfId="10245" priority="407" operator="greaterThan">
      <formula>$G$20</formula>
    </cfRule>
  </conditionalFormatting>
  <conditionalFormatting sqref="AG21">
    <cfRule type="cellIs" dxfId="10244" priority="404" operator="greaterThan">
      <formula>$E$21</formula>
    </cfRule>
    <cfRule type="cellIs" dxfId="10243" priority="405" operator="greaterThan">
      <formula>$G$21</formula>
    </cfRule>
  </conditionalFormatting>
  <conditionalFormatting sqref="AG22">
    <cfRule type="cellIs" dxfId="10242" priority="402" operator="greaterThan">
      <formula>$E$22</formula>
    </cfRule>
    <cfRule type="cellIs" dxfId="10241" priority="403" operator="greaterThan">
      <formula>$G$22</formula>
    </cfRule>
  </conditionalFormatting>
  <conditionalFormatting sqref="AG23">
    <cfRule type="cellIs" dxfId="10240" priority="401" operator="greaterThan">
      <formula>$E$23</formula>
    </cfRule>
  </conditionalFormatting>
  <conditionalFormatting sqref="AG9">
    <cfRule type="cellIs" dxfId="10239" priority="400" operator="greaterThan">
      <formula>$E$9</formula>
    </cfRule>
  </conditionalFormatting>
  <conditionalFormatting sqref="AG18">
    <cfRule type="cellIs" dxfId="10238" priority="396" operator="lessThan">
      <formula>$AS$18</formula>
    </cfRule>
    <cfRule type="cellIs" dxfId="10237" priority="397" operator="greaterThan">
      <formula>$AT$18</formula>
    </cfRule>
    <cfRule type="cellIs" dxfId="10236" priority="398" operator="lessThan">
      <formula>$AQ$18</formula>
    </cfRule>
    <cfRule type="cellIs" dxfId="10235" priority="399" operator="greaterThan">
      <formula>$AR$18</formula>
    </cfRule>
  </conditionalFormatting>
  <conditionalFormatting sqref="AG26">
    <cfRule type="cellIs" dxfId="10234" priority="394" operator="greaterThan">
      <formula>$E$26</formula>
    </cfRule>
    <cfRule type="cellIs" dxfId="10233" priority="395" operator="greaterThan">
      <formula>$G$26</formula>
    </cfRule>
  </conditionalFormatting>
  <conditionalFormatting sqref="AG27">
    <cfRule type="cellIs" dxfId="10232" priority="392" operator="greaterThan">
      <formula>$E$27</formula>
    </cfRule>
    <cfRule type="cellIs" dxfId="10231" priority="393" operator="greaterThan">
      <formula>$G$27</formula>
    </cfRule>
  </conditionalFormatting>
  <conditionalFormatting sqref="AG28">
    <cfRule type="cellIs" dxfId="10230" priority="390" operator="greaterThan">
      <formula>$E$28</formula>
    </cfRule>
    <cfRule type="cellIs" dxfId="10229" priority="391" operator="greaterThan">
      <formula>$G$28</formula>
    </cfRule>
  </conditionalFormatting>
  <conditionalFormatting sqref="AG31">
    <cfRule type="cellIs" dxfId="10228" priority="389" operator="greaterThan">
      <formula>$E$31</formula>
    </cfRule>
  </conditionalFormatting>
  <conditionalFormatting sqref="AG32">
    <cfRule type="cellIs" dxfId="10227" priority="387" operator="greaterThan">
      <formula>$E$32</formula>
    </cfRule>
    <cfRule type="cellIs" dxfId="10226" priority="388" operator="greaterThan">
      <formula>$G$32</formula>
    </cfRule>
  </conditionalFormatting>
  <conditionalFormatting sqref="AG33">
    <cfRule type="cellIs" dxfId="10225" priority="385" operator="greaterThan">
      <formula>$E$33</formula>
    </cfRule>
    <cfRule type="cellIs" dxfId="10224" priority="386" operator="greaterThan">
      <formula>$G$33</formula>
    </cfRule>
  </conditionalFormatting>
  <conditionalFormatting sqref="AG34">
    <cfRule type="cellIs" dxfId="10223" priority="382" operator="greaterThan">
      <formula>$E$34</formula>
    </cfRule>
    <cfRule type="cellIs" dxfId="10222" priority="383" operator="greaterThan">
      <formula>$G$34</formula>
    </cfRule>
    <cfRule type="cellIs" dxfId="10221" priority="384" operator="greaterThan">
      <formula>$F$34</formula>
    </cfRule>
  </conditionalFormatting>
  <conditionalFormatting sqref="AG35">
    <cfRule type="cellIs" dxfId="10220" priority="380" operator="greaterThan">
      <formula>$E$35</formula>
    </cfRule>
    <cfRule type="cellIs" dxfId="10219" priority="381" operator="greaterThan">
      <formula>$G$35</formula>
    </cfRule>
  </conditionalFormatting>
  <conditionalFormatting sqref="AG36">
    <cfRule type="cellIs" dxfId="10218" priority="378" operator="greaterThan">
      <formula>$E$36</formula>
    </cfRule>
    <cfRule type="cellIs" dxfId="10217" priority="379" operator="greaterThan">
      <formula>$G$36</formula>
    </cfRule>
  </conditionalFormatting>
  <conditionalFormatting sqref="AG37">
    <cfRule type="cellIs" dxfId="10216" priority="377" operator="greaterThan">
      <formula>$E$37</formula>
    </cfRule>
  </conditionalFormatting>
  <conditionalFormatting sqref="AG38">
    <cfRule type="cellIs" dxfId="10215" priority="375" operator="greaterThan">
      <formula>$E$38</formula>
    </cfRule>
    <cfRule type="cellIs" dxfId="10214" priority="376" operator="greaterThan">
      <formula>$G$38</formula>
    </cfRule>
  </conditionalFormatting>
  <conditionalFormatting sqref="AG39">
    <cfRule type="cellIs" dxfId="10213" priority="373" operator="greaterThan">
      <formula>$E$39</formula>
    </cfRule>
    <cfRule type="cellIs" dxfId="10212" priority="374" operator="greaterThan">
      <formula>$G$39</formula>
    </cfRule>
  </conditionalFormatting>
  <conditionalFormatting sqref="AG40">
    <cfRule type="cellIs" dxfId="10211" priority="371" operator="greaterThan">
      <formula>$E$40</formula>
    </cfRule>
    <cfRule type="cellIs" dxfId="10210" priority="372" operator="greaterThan">
      <formula>$G$40</formula>
    </cfRule>
  </conditionalFormatting>
  <conditionalFormatting sqref="AG41">
    <cfRule type="cellIs" dxfId="10209" priority="369" operator="greaterThan">
      <formula>$E$41</formula>
    </cfRule>
    <cfRule type="cellIs" dxfId="10208" priority="370" operator="greaterThan">
      <formula>$G$41</formula>
    </cfRule>
  </conditionalFormatting>
  <conditionalFormatting sqref="AG37">
    <cfRule type="cellIs" dxfId="10207" priority="368" operator="greaterThan">
      <formula>$G$37</formula>
    </cfRule>
  </conditionalFormatting>
  <conditionalFormatting sqref="AG72">
    <cfRule type="cellIs" dxfId="10206" priority="367" operator="greaterThan">
      <formula>$F$72</formula>
    </cfRule>
  </conditionalFormatting>
  <conditionalFormatting sqref="AG55">
    <cfRule type="cellIs" dxfId="10205" priority="366" operator="greaterThan">
      <formula>$G$55</formula>
    </cfRule>
  </conditionalFormatting>
  <conditionalFormatting sqref="AG60">
    <cfRule type="cellIs" dxfId="10204" priority="365" operator="greaterThan">
      <formula>$G$60</formula>
    </cfRule>
  </conditionalFormatting>
  <conditionalFormatting sqref="AG63">
    <cfRule type="cellIs" dxfId="10203" priority="364" operator="greaterThan">
      <formula>$G$63</formula>
    </cfRule>
  </conditionalFormatting>
  <conditionalFormatting sqref="AG66">
    <cfRule type="cellIs" dxfId="10202" priority="362" operator="greaterThan">
      <formula>$G$66</formula>
    </cfRule>
    <cfRule type="cellIs" dxfId="10201" priority="363" operator="greaterThan">
      <formula>$F$66</formula>
    </cfRule>
  </conditionalFormatting>
  <conditionalFormatting sqref="AG53">
    <cfRule type="cellIs" dxfId="10200" priority="361" operator="greaterThan">
      <formula>$F$53</formula>
    </cfRule>
  </conditionalFormatting>
  <conditionalFormatting sqref="AG52">
    <cfRule type="cellIs" dxfId="10199" priority="359" operator="greaterThan">
      <formula>$F$52</formula>
    </cfRule>
  </conditionalFormatting>
  <conditionalFormatting sqref="AG61">
    <cfRule type="cellIs" dxfId="10198" priority="356" operator="greaterThan">
      <formula>$F$61</formula>
    </cfRule>
  </conditionalFormatting>
  <conditionalFormatting sqref="AG62">
    <cfRule type="cellIs" dxfId="10197" priority="354" operator="greaterThan">
      <formula>$G$62</formula>
    </cfRule>
  </conditionalFormatting>
  <conditionalFormatting sqref="AG54">
    <cfRule type="cellIs" dxfId="10196" priority="357" operator="greaterThan">
      <formula>$G$54</formula>
    </cfRule>
    <cfRule type="cellIs" dxfId="10195" priority="358" operator="greaterThan">
      <formula>$F$54</formula>
    </cfRule>
  </conditionalFormatting>
  <conditionalFormatting sqref="AG61">
    <cfRule type="cellIs" dxfId="10194" priority="355" operator="greaterThan">
      <formula>$G$61</formula>
    </cfRule>
  </conditionalFormatting>
  <conditionalFormatting sqref="AG67">
    <cfRule type="cellIs" dxfId="10193" priority="353" operator="greaterThan">
      <formula>$F$67</formula>
    </cfRule>
  </conditionalFormatting>
  <conditionalFormatting sqref="AG68">
    <cfRule type="cellIs" dxfId="10192" priority="352" operator="greaterThan">
      <formula>$G$68</formula>
    </cfRule>
  </conditionalFormatting>
  <conditionalFormatting sqref="AG70">
    <cfRule type="cellIs" dxfId="10191" priority="351" operator="greaterThan">
      <formula>$G$70</formula>
    </cfRule>
  </conditionalFormatting>
  <conditionalFormatting sqref="AG73">
    <cfRule type="cellIs" dxfId="10190" priority="350" operator="greaterThan">
      <formula>$G$73</formula>
    </cfRule>
  </conditionalFormatting>
  <conditionalFormatting sqref="AG75">
    <cfRule type="cellIs" dxfId="10189" priority="349" operator="greaterThan">
      <formula>$F$75</formula>
    </cfRule>
  </conditionalFormatting>
  <conditionalFormatting sqref="AG76">
    <cfRule type="cellIs" dxfId="10188" priority="348" operator="greaterThan">
      <formula>$F$76</formula>
    </cfRule>
  </conditionalFormatting>
  <conditionalFormatting sqref="AG78">
    <cfRule type="cellIs" dxfId="10187" priority="347" operator="greaterThan">
      <formula>$G$78</formula>
    </cfRule>
  </conditionalFormatting>
  <conditionalFormatting sqref="AG80">
    <cfRule type="cellIs" dxfId="10186" priority="346" operator="greaterThan">
      <formula>$F$80</formula>
    </cfRule>
  </conditionalFormatting>
  <conditionalFormatting sqref="AG82">
    <cfRule type="cellIs" dxfId="10185" priority="345" operator="greaterThan">
      <formula>$F$82</formula>
    </cfRule>
  </conditionalFormatting>
  <conditionalFormatting sqref="AG81">
    <cfRule type="cellIs" dxfId="10184" priority="343" operator="greaterThan">
      <formula>$G$81</formula>
    </cfRule>
    <cfRule type="cellIs" dxfId="10183" priority="344" operator="greaterThan">
      <formula>$F$81</formula>
    </cfRule>
  </conditionalFormatting>
  <conditionalFormatting sqref="AG84">
    <cfRule type="cellIs" dxfId="10182" priority="342" operator="greaterThan">
      <formula>$G$84</formula>
    </cfRule>
  </conditionalFormatting>
  <conditionalFormatting sqref="AG86">
    <cfRule type="cellIs" dxfId="10181" priority="340" operator="greaterThan">
      <formula>$G$86</formula>
    </cfRule>
    <cfRule type="cellIs" dxfId="10180" priority="341" operator="greaterThan">
      <formula>$F$86</formula>
    </cfRule>
  </conditionalFormatting>
  <conditionalFormatting sqref="AG89">
    <cfRule type="cellIs" dxfId="10179" priority="338" operator="greaterThan">
      <formula>$G$89</formula>
    </cfRule>
    <cfRule type="cellIs" dxfId="10178" priority="339" operator="greaterThan">
      <formula>$F$89</formula>
    </cfRule>
  </conditionalFormatting>
  <conditionalFormatting sqref="AG53">
    <cfRule type="cellIs" dxfId="10177" priority="360" operator="greaterThan">
      <formula>$G$53</formula>
    </cfRule>
  </conditionalFormatting>
  <conditionalFormatting sqref="R48">
    <cfRule type="cellIs" dxfId="10176" priority="311" operator="greaterThan">
      <formula>$F$48</formula>
    </cfRule>
  </conditionalFormatting>
  <conditionalFormatting sqref="R55">
    <cfRule type="cellIs" dxfId="10175" priority="337" operator="greaterThan">
      <formula>$G$55</formula>
    </cfRule>
  </conditionalFormatting>
  <conditionalFormatting sqref="R60">
    <cfRule type="cellIs" dxfId="10174" priority="336" operator="greaterThan">
      <formula>$G$60</formula>
    </cfRule>
  </conditionalFormatting>
  <conditionalFormatting sqref="R63">
    <cfRule type="cellIs" dxfId="10173" priority="335" operator="greaterThan">
      <formula>$G$63</formula>
    </cfRule>
  </conditionalFormatting>
  <conditionalFormatting sqref="R66">
    <cfRule type="cellIs" dxfId="10172" priority="333" operator="greaterThan">
      <formula>$G$66</formula>
    </cfRule>
    <cfRule type="cellIs" dxfId="10171" priority="334" operator="greaterThan">
      <formula>$F$66</formula>
    </cfRule>
  </conditionalFormatting>
  <conditionalFormatting sqref="R53">
    <cfRule type="cellIs" dxfId="10170" priority="332" operator="greaterThan">
      <formula>$F$53</formula>
    </cfRule>
  </conditionalFormatting>
  <conditionalFormatting sqref="R52">
    <cfRule type="cellIs" dxfId="10169" priority="330" operator="greaterThan">
      <formula>$F$52</formula>
    </cfRule>
  </conditionalFormatting>
  <conditionalFormatting sqref="R61">
    <cfRule type="cellIs" dxfId="10168" priority="327" operator="greaterThan">
      <formula>$F$61</formula>
    </cfRule>
  </conditionalFormatting>
  <conditionalFormatting sqref="R62">
    <cfRule type="cellIs" dxfId="10167" priority="325" operator="greaterThan">
      <formula>$G$62</formula>
    </cfRule>
  </conditionalFormatting>
  <conditionalFormatting sqref="R54">
    <cfRule type="cellIs" dxfId="10166" priority="328" operator="greaterThan">
      <formula>$G$54</formula>
    </cfRule>
    <cfRule type="cellIs" dxfId="10165" priority="329" operator="greaterThan">
      <formula>$F$54</formula>
    </cfRule>
  </conditionalFormatting>
  <conditionalFormatting sqref="R61">
    <cfRule type="cellIs" dxfId="10164" priority="326" operator="greaterThan">
      <formula>$G$61</formula>
    </cfRule>
  </conditionalFormatting>
  <conditionalFormatting sqref="R68">
    <cfRule type="cellIs" dxfId="10163" priority="324" operator="greaterThan">
      <formula>$G$68</formula>
    </cfRule>
  </conditionalFormatting>
  <conditionalFormatting sqref="R70">
    <cfRule type="cellIs" dxfId="10162" priority="323" operator="greaterThan">
      <formula>$G$70</formula>
    </cfRule>
  </conditionalFormatting>
  <conditionalFormatting sqref="R73">
    <cfRule type="cellIs" dxfId="10161" priority="322" operator="greaterThan">
      <formula>$G$73</formula>
    </cfRule>
  </conditionalFormatting>
  <conditionalFormatting sqref="R75">
    <cfRule type="cellIs" dxfId="10160" priority="321" operator="greaterThan">
      <formula>$F$75</formula>
    </cfRule>
  </conditionalFormatting>
  <conditionalFormatting sqref="R76">
    <cfRule type="cellIs" dxfId="10159" priority="320" operator="greaterThan">
      <formula>$F$76</formula>
    </cfRule>
  </conditionalFormatting>
  <conditionalFormatting sqref="R78">
    <cfRule type="cellIs" dxfId="10158" priority="319" operator="greaterThan">
      <formula>$G$78</formula>
    </cfRule>
  </conditionalFormatting>
  <conditionalFormatting sqref="R80">
    <cfRule type="cellIs" dxfId="10157" priority="318" operator="greaterThan">
      <formula>$F$80</formula>
    </cfRule>
  </conditionalFormatting>
  <conditionalFormatting sqref="R82">
    <cfRule type="cellIs" dxfId="10156" priority="317" operator="greaterThan">
      <formula>$F$82</formula>
    </cfRule>
  </conditionalFormatting>
  <conditionalFormatting sqref="R81">
    <cfRule type="cellIs" dxfId="10155" priority="315" operator="greaterThan">
      <formula>$G$81</formula>
    </cfRule>
    <cfRule type="cellIs" dxfId="10154" priority="316" operator="greaterThan">
      <formula>$F$81</formula>
    </cfRule>
  </conditionalFormatting>
  <conditionalFormatting sqref="R84">
    <cfRule type="cellIs" dxfId="10153" priority="314" operator="greaterThan">
      <formula>$G$84</formula>
    </cfRule>
  </conditionalFormatting>
  <conditionalFormatting sqref="R86">
    <cfRule type="cellIs" dxfId="10152" priority="312" operator="greaterThan">
      <formula>$G$86</formula>
    </cfRule>
    <cfRule type="cellIs" dxfId="10151" priority="313" operator="greaterThan">
      <formula>$F$86</formula>
    </cfRule>
  </conditionalFormatting>
  <conditionalFormatting sqref="R53">
    <cfRule type="cellIs" dxfId="10150" priority="331" operator="greaterThan">
      <formula>$G$53</formula>
    </cfRule>
  </conditionalFormatting>
  <conditionalFormatting sqref="W48">
    <cfRule type="cellIs" dxfId="10149" priority="283" operator="greaterThan">
      <formula>$F$48</formula>
    </cfRule>
  </conditionalFormatting>
  <conditionalFormatting sqref="W55">
    <cfRule type="cellIs" dxfId="10148" priority="310" operator="greaterThan">
      <formula>$G$55</formula>
    </cfRule>
  </conditionalFormatting>
  <conditionalFormatting sqref="W60">
    <cfRule type="cellIs" dxfId="10147" priority="309" operator="greaterThan">
      <formula>$G$60</formula>
    </cfRule>
  </conditionalFormatting>
  <conditionalFormatting sqref="W63">
    <cfRule type="cellIs" dxfId="10146" priority="308" operator="greaterThan">
      <formula>$G$63</formula>
    </cfRule>
  </conditionalFormatting>
  <conditionalFormatting sqref="W66">
    <cfRule type="cellIs" dxfId="10145" priority="306" operator="greaterThan">
      <formula>$G$66</formula>
    </cfRule>
    <cfRule type="cellIs" dxfId="10144" priority="307" operator="greaterThan">
      <formula>$F$66</formula>
    </cfRule>
  </conditionalFormatting>
  <conditionalFormatting sqref="W53">
    <cfRule type="cellIs" dxfId="10143" priority="305" operator="greaterThan">
      <formula>$F$53</formula>
    </cfRule>
  </conditionalFormatting>
  <conditionalFormatting sqref="W52">
    <cfRule type="cellIs" dxfId="10142" priority="303" operator="greaterThan">
      <formula>$F$52</formula>
    </cfRule>
  </conditionalFormatting>
  <conditionalFormatting sqref="W61">
    <cfRule type="cellIs" dxfId="10141" priority="300" operator="greaterThan">
      <formula>$F$61</formula>
    </cfRule>
  </conditionalFormatting>
  <conditionalFormatting sqref="W62">
    <cfRule type="cellIs" dxfId="10140" priority="298" operator="greaterThan">
      <formula>$G$62</formula>
    </cfRule>
  </conditionalFormatting>
  <conditionalFormatting sqref="W54">
    <cfRule type="cellIs" dxfId="10139" priority="301" operator="greaterThan">
      <formula>$G$54</formula>
    </cfRule>
    <cfRule type="cellIs" dxfId="10138" priority="302" operator="greaterThan">
      <formula>$F$54</formula>
    </cfRule>
  </conditionalFormatting>
  <conditionalFormatting sqref="W61">
    <cfRule type="cellIs" dxfId="10137" priority="299" operator="greaterThan">
      <formula>$G$61</formula>
    </cfRule>
  </conditionalFormatting>
  <conditionalFormatting sqref="W68">
    <cfRule type="cellIs" dxfId="10136" priority="297" operator="greaterThan">
      <formula>$G$68</formula>
    </cfRule>
  </conditionalFormatting>
  <conditionalFormatting sqref="W70">
    <cfRule type="cellIs" dxfId="10135" priority="296" operator="greaterThan">
      <formula>$G$70</formula>
    </cfRule>
  </conditionalFormatting>
  <conditionalFormatting sqref="W73">
    <cfRule type="cellIs" dxfId="10134" priority="295" operator="greaterThan">
      <formula>$G$73</formula>
    </cfRule>
  </conditionalFormatting>
  <conditionalFormatting sqref="W75">
    <cfRule type="cellIs" dxfId="10133" priority="294" operator="greaterThan">
      <formula>$F$75</formula>
    </cfRule>
  </conditionalFormatting>
  <conditionalFormatting sqref="W76">
    <cfRule type="cellIs" dxfId="10132" priority="293" operator="greaterThan">
      <formula>$F$76</formula>
    </cfRule>
  </conditionalFormatting>
  <conditionalFormatting sqref="W78">
    <cfRule type="cellIs" dxfId="10131" priority="292" operator="greaterThan">
      <formula>$G$78</formula>
    </cfRule>
  </conditionalFormatting>
  <conditionalFormatting sqref="W80">
    <cfRule type="cellIs" dxfId="10130" priority="291" operator="greaterThan">
      <formula>$F$80</formula>
    </cfRule>
  </conditionalFormatting>
  <conditionalFormatting sqref="W82">
    <cfRule type="cellIs" dxfId="10129" priority="290" operator="greaterThan">
      <formula>$F$82</formula>
    </cfRule>
  </conditionalFormatting>
  <conditionalFormatting sqref="W81">
    <cfRule type="cellIs" dxfId="10128" priority="288" operator="greaterThan">
      <formula>$G$81</formula>
    </cfRule>
    <cfRule type="cellIs" dxfId="10127" priority="289" operator="greaterThan">
      <formula>$F$81</formula>
    </cfRule>
  </conditionalFormatting>
  <conditionalFormatting sqref="W84">
    <cfRule type="cellIs" dxfId="10126" priority="287" operator="greaterThan">
      <formula>$G$84</formula>
    </cfRule>
  </conditionalFormatting>
  <conditionalFormatting sqref="W86">
    <cfRule type="cellIs" dxfId="10125" priority="285" operator="greaterThan">
      <formula>$G$86</formula>
    </cfRule>
    <cfRule type="cellIs" dxfId="10124" priority="286" operator="greaterThan">
      <formula>$F$86</formula>
    </cfRule>
  </conditionalFormatting>
  <conditionalFormatting sqref="W89">
    <cfRule type="expression" dxfId="10123" priority="197">
      <formula>$W$89&gt;$E$89</formula>
    </cfRule>
    <cfRule type="cellIs" dxfId="10122" priority="284" operator="greaterThan">
      <formula>$G$89</formula>
    </cfRule>
  </conditionalFormatting>
  <conditionalFormatting sqref="W53">
    <cfRule type="cellIs" dxfId="10121" priority="304" operator="greaterThan">
      <formula>$G$53</formula>
    </cfRule>
  </conditionalFormatting>
  <conditionalFormatting sqref="M48">
    <cfRule type="cellIs" dxfId="10120" priority="255" operator="greaterThan">
      <formula>$F$48</formula>
    </cfRule>
  </conditionalFormatting>
  <conditionalFormatting sqref="M72">
    <cfRule type="cellIs" dxfId="10119" priority="282" operator="greaterThan">
      <formula>$F$72</formula>
    </cfRule>
  </conditionalFormatting>
  <conditionalFormatting sqref="M55">
    <cfRule type="cellIs" dxfId="10118" priority="281" operator="greaterThan">
      <formula>$G$55</formula>
    </cfRule>
  </conditionalFormatting>
  <conditionalFormatting sqref="M60">
    <cfRule type="cellIs" dxfId="10117" priority="280" operator="greaterThan">
      <formula>$G$60</formula>
    </cfRule>
  </conditionalFormatting>
  <conditionalFormatting sqref="M63">
    <cfRule type="cellIs" dxfId="10116" priority="279" operator="greaterThan">
      <formula>$G$63</formula>
    </cfRule>
  </conditionalFormatting>
  <conditionalFormatting sqref="M66">
    <cfRule type="cellIs" dxfId="10115" priority="277" operator="greaterThan">
      <formula>$G$66</formula>
    </cfRule>
    <cfRule type="cellIs" dxfId="10114" priority="278" operator="greaterThan">
      <formula>$F$66</formula>
    </cfRule>
  </conditionalFormatting>
  <conditionalFormatting sqref="M53">
    <cfRule type="cellIs" dxfId="10113" priority="276" operator="greaterThan">
      <formula>$F$53</formula>
    </cfRule>
  </conditionalFormatting>
  <conditionalFormatting sqref="M52">
    <cfRule type="cellIs" dxfId="10112" priority="274" operator="greaterThan">
      <formula>$F$52</formula>
    </cfRule>
  </conditionalFormatting>
  <conditionalFormatting sqref="M61">
    <cfRule type="cellIs" dxfId="10111" priority="271" operator="greaterThan">
      <formula>$F$61</formula>
    </cfRule>
  </conditionalFormatting>
  <conditionalFormatting sqref="M62">
    <cfRule type="cellIs" dxfId="10110" priority="269" operator="greaterThan">
      <formula>$G$62</formula>
    </cfRule>
  </conditionalFormatting>
  <conditionalFormatting sqref="M54">
    <cfRule type="cellIs" dxfId="10109" priority="272" operator="greaterThan">
      <formula>$G$54</formula>
    </cfRule>
    <cfRule type="cellIs" dxfId="10108" priority="273" operator="greaterThan">
      <formula>$F$54</formula>
    </cfRule>
  </conditionalFormatting>
  <conditionalFormatting sqref="M61">
    <cfRule type="cellIs" dxfId="10107" priority="270" operator="greaterThan">
      <formula>$G$61</formula>
    </cfRule>
  </conditionalFormatting>
  <conditionalFormatting sqref="M68">
    <cfRule type="cellIs" dxfId="10106" priority="268" operator="greaterThan">
      <formula>$G$68</formula>
    </cfRule>
  </conditionalFormatting>
  <conditionalFormatting sqref="M70">
    <cfRule type="cellIs" dxfId="10105" priority="267" operator="greaterThan">
      <formula>$G$70</formula>
    </cfRule>
  </conditionalFormatting>
  <conditionalFormatting sqref="M73">
    <cfRule type="cellIs" dxfId="10104" priority="266" operator="greaterThan">
      <formula>$G$73</formula>
    </cfRule>
  </conditionalFormatting>
  <conditionalFormatting sqref="M75">
    <cfRule type="cellIs" dxfId="10103" priority="265" operator="greaterThan">
      <formula>$F$75</formula>
    </cfRule>
  </conditionalFormatting>
  <conditionalFormatting sqref="M76">
    <cfRule type="cellIs" dxfId="10102" priority="264" operator="greaterThan">
      <formula>$F$76</formula>
    </cfRule>
  </conditionalFormatting>
  <conditionalFormatting sqref="M78">
    <cfRule type="cellIs" dxfId="10101" priority="263" operator="greaterThan">
      <formula>$G$78</formula>
    </cfRule>
  </conditionalFormatting>
  <conditionalFormatting sqref="M80">
    <cfRule type="cellIs" dxfId="10100" priority="262" operator="greaterThan">
      <formula>$F$80</formula>
    </cfRule>
  </conditionalFormatting>
  <conditionalFormatting sqref="M82">
    <cfRule type="cellIs" dxfId="10099" priority="261" operator="greaterThan">
      <formula>$F$82</formula>
    </cfRule>
  </conditionalFormatting>
  <conditionalFormatting sqref="M81">
    <cfRule type="cellIs" dxfId="10098" priority="259" operator="greaterThan">
      <formula>$G$81</formula>
    </cfRule>
    <cfRule type="cellIs" dxfId="10097" priority="260" operator="greaterThan">
      <formula>$F$81</formula>
    </cfRule>
  </conditionalFormatting>
  <conditionalFormatting sqref="M84">
    <cfRule type="cellIs" dxfId="10096" priority="258" operator="greaterThan">
      <formula>$G$84</formula>
    </cfRule>
  </conditionalFormatting>
  <conditionalFormatting sqref="M86">
    <cfRule type="cellIs" dxfId="10095" priority="256" operator="greaterThan">
      <formula>$G$86</formula>
    </cfRule>
    <cfRule type="cellIs" dxfId="10094" priority="257" operator="greaterThan">
      <formula>$F$86</formula>
    </cfRule>
  </conditionalFormatting>
  <conditionalFormatting sqref="M53">
    <cfRule type="cellIs" dxfId="10093" priority="275" operator="greaterThan">
      <formula>$G$53</formula>
    </cfRule>
  </conditionalFormatting>
  <conditionalFormatting sqref="H43">
    <cfRule type="cellIs" dxfId="10092" priority="254" operator="greaterThan">
      <formula>$G$43</formula>
    </cfRule>
  </conditionalFormatting>
  <conditionalFormatting sqref="H45">
    <cfRule type="cellIs" dxfId="10091" priority="253" operator="greaterThan">
      <formula>$F$45</formula>
    </cfRule>
  </conditionalFormatting>
  <conditionalFormatting sqref="H46">
    <cfRule type="cellIs" dxfId="10090" priority="252" operator="greaterThan">
      <formula>$G$46</formula>
    </cfRule>
  </conditionalFormatting>
  <conditionalFormatting sqref="H48">
    <cfRule type="cellIs" dxfId="10089" priority="221" operator="greaterThan">
      <formula>$F$48</formula>
    </cfRule>
  </conditionalFormatting>
  <conditionalFormatting sqref="H72">
    <cfRule type="cellIs" dxfId="10088" priority="251" operator="greaterThan">
      <formula>$F$72</formula>
    </cfRule>
  </conditionalFormatting>
  <conditionalFormatting sqref="H55">
    <cfRule type="cellIs" dxfId="10087" priority="250" operator="greaterThan">
      <formula>$G$55</formula>
    </cfRule>
  </conditionalFormatting>
  <conditionalFormatting sqref="H60">
    <cfRule type="cellIs" dxfId="10086" priority="249" operator="greaterThan">
      <formula>$G$60</formula>
    </cfRule>
  </conditionalFormatting>
  <conditionalFormatting sqref="H63">
    <cfRule type="cellIs" dxfId="10085" priority="248" operator="greaterThan">
      <formula>$G$63</formula>
    </cfRule>
  </conditionalFormatting>
  <conditionalFormatting sqref="H66">
    <cfRule type="cellIs" dxfId="10084" priority="246" operator="greaterThan">
      <formula>$G$66</formula>
    </cfRule>
    <cfRule type="cellIs" dxfId="10083" priority="247" operator="greaterThan">
      <formula>$F$66</formula>
    </cfRule>
  </conditionalFormatting>
  <conditionalFormatting sqref="H53">
    <cfRule type="cellIs" dxfId="10082" priority="245" operator="greaterThan">
      <formula>$F$53</formula>
    </cfRule>
  </conditionalFormatting>
  <conditionalFormatting sqref="H52">
    <cfRule type="cellIs" dxfId="10081" priority="243" operator="greaterThan">
      <formula>$F$52</formula>
    </cfRule>
  </conditionalFormatting>
  <conditionalFormatting sqref="H61">
    <cfRule type="cellIs" dxfId="10080" priority="240" operator="greaterThan">
      <formula>$F$61</formula>
    </cfRule>
  </conditionalFormatting>
  <conditionalFormatting sqref="H62">
    <cfRule type="cellIs" dxfId="10079" priority="238" operator="greaterThan">
      <formula>$G$62</formula>
    </cfRule>
  </conditionalFormatting>
  <conditionalFormatting sqref="H54">
    <cfRule type="cellIs" dxfId="10078" priority="241" operator="greaterThan">
      <formula>$G$54</formula>
    </cfRule>
    <cfRule type="cellIs" dxfId="10077" priority="242" operator="greaterThan">
      <formula>$F$54</formula>
    </cfRule>
  </conditionalFormatting>
  <conditionalFormatting sqref="H61">
    <cfRule type="cellIs" dxfId="10076" priority="239" operator="greaterThan">
      <formula>$G$61</formula>
    </cfRule>
  </conditionalFormatting>
  <conditionalFormatting sqref="H67">
    <cfRule type="cellIs" dxfId="10075" priority="237" operator="greaterThan">
      <formula>$F$67</formula>
    </cfRule>
  </conditionalFormatting>
  <conditionalFormatting sqref="H68">
    <cfRule type="cellIs" dxfId="10074" priority="236" operator="greaterThan">
      <formula>$G$68</formula>
    </cfRule>
  </conditionalFormatting>
  <conditionalFormatting sqref="H70">
    <cfRule type="cellIs" dxfId="10073" priority="235" operator="greaterThan">
      <formula>$G$70</formula>
    </cfRule>
  </conditionalFormatting>
  <conditionalFormatting sqref="H73">
    <cfRule type="cellIs" dxfId="10072" priority="234" operator="greaterThan">
      <formula>$G$73</formula>
    </cfRule>
  </conditionalFormatting>
  <conditionalFormatting sqref="H75">
    <cfRule type="cellIs" dxfId="10071" priority="233" operator="greaterThan">
      <formula>$F$75</formula>
    </cfRule>
  </conditionalFormatting>
  <conditionalFormatting sqref="H76">
    <cfRule type="cellIs" dxfId="10070" priority="232" operator="greaterThan">
      <formula>$F$76</formula>
    </cfRule>
  </conditionalFormatting>
  <conditionalFormatting sqref="H78">
    <cfRule type="cellIs" dxfId="10069" priority="231" operator="greaterThan">
      <formula>$G$78</formula>
    </cfRule>
  </conditionalFormatting>
  <conditionalFormatting sqref="H80">
    <cfRule type="cellIs" dxfId="10068" priority="230" operator="greaterThan">
      <formula>$F$80</formula>
    </cfRule>
  </conditionalFormatting>
  <conditionalFormatting sqref="H82">
    <cfRule type="cellIs" dxfId="10067" priority="229" operator="greaterThan">
      <formula>$F$82</formula>
    </cfRule>
  </conditionalFormatting>
  <conditionalFormatting sqref="H81">
    <cfRule type="cellIs" dxfId="10066" priority="227" operator="greaterThan">
      <formula>$G$81</formula>
    </cfRule>
    <cfRule type="cellIs" dxfId="10065" priority="228" operator="greaterThan">
      <formula>$F$81</formula>
    </cfRule>
  </conditionalFormatting>
  <conditionalFormatting sqref="H84">
    <cfRule type="cellIs" dxfId="10064" priority="226" operator="greaterThan">
      <formula>$G$84</formula>
    </cfRule>
  </conditionalFormatting>
  <conditionalFormatting sqref="H86">
    <cfRule type="cellIs" dxfId="10063" priority="224" operator="greaterThan">
      <formula>$G$86</formula>
    </cfRule>
    <cfRule type="cellIs" dxfId="10062" priority="225" operator="greaterThan">
      <formula>$F$86</formula>
    </cfRule>
  </conditionalFormatting>
  <conditionalFormatting sqref="H89">
    <cfRule type="cellIs" dxfId="10061" priority="222" operator="greaterThan">
      <formula>$G$89</formula>
    </cfRule>
    <cfRule type="cellIs" dxfId="10060" priority="223" operator="greaterThan">
      <formula>$E$89</formula>
    </cfRule>
  </conditionalFormatting>
  <conditionalFormatting sqref="H53">
    <cfRule type="cellIs" dxfId="10059" priority="244" operator="greaterThan">
      <formula>$G$53</formula>
    </cfRule>
  </conditionalFormatting>
  <conditionalFormatting sqref="AG29">
    <cfRule type="cellIs" dxfId="10058" priority="219" operator="greaterThan">
      <formula>$E$29</formula>
    </cfRule>
  </conditionalFormatting>
  <conditionalFormatting sqref="AG29">
    <cfRule type="cellIs" dxfId="10057" priority="220" operator="greaterThan">
      <formula>$G$29</formula>
    </cfRule>
  </conditionalFormatting>
  <conditionalFormatting sqref="AG44">
    <cfRule type="cellIs" dxfId="10056" priority="217" operator="greaterThan">
      <formula>$E$26</formula>
    </cfRule>
    <cfRule type="cellIs" dxfId="10055" priority="218" operator="greaterThan">
      <formula>$G$26</formula>
    </cfRule>
  </conditionalFormatting>
  <conditionalFormatting sqref="AG45">
    <cfRule type="cellIs" dxfId="10054" priority="215" operator="greaterThan">
      <formula>$E$27</formula>
    </cfRule>
    <cfRule type="cellIs" dxfId="10053" priority="216" operator="greaterThan">
      <formula>$G$27</formula>
    </cfRule>
  </conditionalFormatting>
  <conditionalFormatting sqref="AG46">
    <cfRule type="cellIs" dxfId="10052" priority="213" operator="greaterThan">
      <formula>$E$28</formula>
    </cfRule>
    <cfRule type="cellIs" dxfId="10051" priority="214" operator="greaterThan">
      <formula>$G$28</formula>
    </cfRule>
  </conditionalFormatting>
  <conditionalFormatting sqref="AG49">
    <cfRule type="cellIs" dxfId="10050" priority="211" operator="greaterThan">
      <formula>$E$26</formula>
    </cfRule>
    <cfRule type="cellIs" dxfId="10049" priority="212" operator="greaterThan">
      <formula>$G$26</formula>
    </cfRule>
  </conditionalFormatting>
  <conditionalFormatting sqref="R43 M43">
    <cfRule type="cellIs" dxfId="10048" priority="210" operator="greaterThan">
      <formula>$G$43</formula>
    </cfRule>
  </conditionalFormatting>
  <conditionalFormatting sqref="R45 M45">
    <cfRule type="cellIs" dxfId="10047" priority="209" operator="greaterThan">
      <formula>$F$45</formula>
    </cfRule>
  </conditionalFormatting>
  <conditionalFormatting sqref="R46 M46">
    <cfRule type="cellIs" dxfId="10046" priority="208" operator="greaterThan">
      <formula>$G$46</formula>
    </cfRule>
  </conditionalFormatting>
  <conditionalFormatting sqref="W43">
    <cfRule type="cellIs" dxfId="10045" priority="207" operator="greaterThan">
      <formula>$G$43</formula>
    </cfRule>
  </conditionalFormatting>
  <conditionalFormatting sqref="W45">
    <cfRule type="cellIs" dxfId="10044" priority="206" operator="greaterThan">
      <formula>$F$45</formula>
    </cfRule>
  </conditionalFormatting>
  <conditionalFormatting sqref="W46">
    <cfRule type="cellIs" dxfId="10043" priority="205" operator="greaterThan">
      <formula>$G$46</formula>
    </cfRule>
  </conditionalFormatting>
  <conditionalFormatting sqref="AG30">
    <cfRule type="expression" priority="202" stopIfTrue="1">
      <formula>$S$30="U"</formula>
    </cfRule>
    <cfRule type="cellIs" dxfId="10042" priority="203" operator="greaterThan">
      <formula>$E$30</formula>
    </cfRule>
    <cfRule type="cellIs" dxfId="10041" priority="204" operator="greaterThan">
      <formula>$G$30</formula>
    </cfRule>
  </conditionalFormatting>
  <conditionalFormatting sqref="M67">
    <cfRule type="expression" priority="200" stopIfTrue="1">
      <formula>$N$67="U"</formula>
    </cfRule>
    <cfRule type="expression" dxfId="10040" priority="201">
      <formula>$M$67&gt;$E$67</formula>
    </cfRule>
  </conditionalFormatting>
  <conditionalFormatting sqref="W67">
    <cfRule type="expression" priority="198" stopIfTrue="1">
      <formula>$X$67="U"</formula>
    </cfRule>
    <cfRule type="expression" dxfId="10039" priority="199">
      <formula>$W$67&gt;$E$67</formula>
    </cfRule>
  </conditionalFormatting>
  <conditionalFormatting sqref="AB43">
    <cfRule type="cellIs" dxfId="10038" priority="196" operator="greaterThan">
      <formula>$G$43</formula>
    </cfRule>
  </conditionalFormatting>
  <conditionalFormatting sqref="AB45">
    <cfRule type="cellIs" dxfId="10037" priority="195" operator="greaterThan">
      <formula>$F$45</formula>
    </cfRule>
  </conditionalFormatting>
  <conditionalFormatting sqref="AB46">
    <cfRule type="cellIs" dxfId="10036" priority="194" operator="greaterThan">
      <formula>$G$46</formula>
    </cfRule>
  </conditionalFormatting>
  <conditionalFormatting sqref="AB48">
    <cfRule type="cellIs" dxfId="10035" priority="166" operator="greaterThan">
      <formula>$F$48</formula>
    </cfRule>
  </conditionalFormatting>
  <conditionalFormatting sqref="AB72">
    <cfRule type="cellIs" dxfId="10034" priority="193" operator="greaterThan">
      <formula>$F$72</formula>
    </cfRule>
  </conditionalFormatting>
  <conditionalFormatting sqref="AB55">
    <cfRule type="cellIs" dxfId="10033" priority="192" operator="greaterThan">
      <formula>$G$55</formula>
    </cfRule>
  </conditionalFormatting>
  <conditionalFormatting sqref="AB60">
    <cfRule type="cellIs" dxfId="10032" priority="191" operator="greaterThan">
      <formula>$G$60</formula>
    </cfRule>
  </conditionalFormatting>
  <conditionalFormatting sqref="AB63">
    <cfRule type="cellIs" dxfId="10031" priority="190" operator="greaterThan">
      <formula>$G$63</formula>
    </cfRule>
  </conditionalFormatting>
  <conditionalFormatting sqref="AB66">
    <cfRule type="cellIs" dxfId="10030" priority="188" operator="greaterThan">
      <formula>$G$66</formula>
    </cfRule>
    <cfRule type="cellIs" dxfId="10029" priority="189" operator="greaterThan">
      <formula>$F$66</formula>
    </cfRule>
  </conditionalFormatting>
  <conditionalFormatting sqref="AB53">
    <cfRule type="cellIs" dxfId="10028" priority="187" operator="greaterThan">
      <formula>$F$53</formula>
    </cfRule>
  </conditionalFormatting>
  <conditionalFormatting sqref="AB52">
    <cfRule type="cellIs" dxfId="10027" priority="185" operator="greaterThan">
      <formula>$F$52</formula>
    </cfRule>
  </conditionalFormatting>
  <conditionalFormatting sqref="AB61">
    <cfRule type="cellIs" dxfId="10026" priority="182" operator="greaterThan">
      <formula>$F$61</formula>
    </cfRule>
  </conditionalFormatting>
  <conditionalFormatting sqref="AB62">
    <cfRule type="cellIs" dxfId="10025" priority="180" operator="greaterThan">
      <formula>$G$62</formula>
    </cfRule>
  </conditionalFormatting>
  <conditionalFormatting sqref="AB54">
    <cfRule type="cellIs" dxfId="10024" priority="183" operator="greaterThan">
      <formula>$G$54</formula>
    </cfRule>
    <cfRule type="cellIs" dxfId="10023" priority="184" operator="greaterThan">
      <formula>$F$54</formula>
    </cfRule>
  </conditionalFormatting>
  <conditionalFormatting sqref="AB61">
    <cfRule type="cellIs" dxfId="10022" priority="181" operator="greaterThan">
      <formula>$G$61</formula>
    </cfRule>
  </conditionalFormatting>
  <conditionalFormatting sqref="AB68">
    <cfRule type="cellIs" dxfId="10021" priority="179" operator="greaterThan">
      <formula>$G$68</formula>
    </cfRule>
  </conditionalFormatting>
  <conditionalFormatting sqref="AB70">
    <cfRule type="cellIs" dxfId="10020" priority="178" operator="greaterThan">
      <formula>$G$70</formula>
    </cfRule>
  </conditionalFormatting>
  <conditionalFormatting sqref="AB73">
    <cfRule type="cellIs" dxfId="10019" priority="177" operator="greaterThan">
      <formula>$G$73</formula>
    </cfRule>
  </conditionalFormatting>
  <conditionalFormatting sqref="AB75">
    <cfRule type="cellIs" dxfId="10018" priority="176" operator="greaterThan">
      <formula>$F$75</formula>
    </cfRule>
  </conditionalFormatting>
  <conditionalFormatting sqref="AB76">
    <cfRule type="cellIs" dxfId="10017" priority="175" operator="greaterThan">
      <formula>$F$76</formula>
    </cfRule>
  </conditionalFormatting>
  <conditionalFormatting sqref="AB78">
    <cfRule type="cellIs" dxfId="10016" priority="174" operator="greaterThan">
      <formula>$G$78</formula>
    </cfRule>
  </conditionalFormatting>
  <conditionalFormatting sqref="AB80">
    <cfRule type="cellIs" dxfId="10015" priority="173" operator="greaterThan">
      <formula>$F$80</formula>
    </cfRule>
  </conditionalFormatting>
  <conditionalFormatting sqref="AB82">
    <cfRule type="cellIs" dxfId="10014" priority="172" operator="greaterThan">
      <formula>$F$82</formula>
    </cfRule>
  </conditionalFormatting>
  <conditionalFormatting sqref="AB81">
    <cfRule type="cellIs" dxfId="10013" priority="170" operator="greaterThan">
      <formula>$G$81</formula>
    </cfRule>
    <cfRule type="cellIs" dxfId="10012" priority="171" operator="greaterThan">
      <formula>$F$81</formula>
    </cfRule>
  </conditionalFormatting>
  <conditionalFormatting sqref="AB84">
    <cfRule type="cellIs" dxfId="10011" priority="169" operator="greaterThan">
      <formula>$G$84</formula>
    </cfRule>
  </conditionalFormatting>
  <conditionalFormatting sqref="AB86">
    <cfRule type="cellIs" dxfId="10010" priority="167" operator="greaterThan">
      <formula>$G$86</formula>
    </cfRule>
    <cfRule type="cellIs" dxfId="10009" priority="168" operator="greaterThan">
      <formula>$F$86</formula>
    </cfRule>
  </conditionalFormatting>
  <conditionalFormatting sqref="AB53">
    <cfRule type="cellIs" dxfId="10008" priority="186" operator="greaterThan">
      <formula>$G$53</formula>
    </cfRule>
  </conditionalFormatting>
  <conditionalFormatting sqref="AB67">
    <cfRule type="expression" priority="164" stopIfTrue="1">
      <formula>$AC$67="U"</formula>
    </cfRule>
    <cfRule type="cellIs" dxfId="10007" priority="165" operator="greaterThan">
      <formula>$E$67</formula>
    </cfRule>
  </conditionalFormatting>
  <conditionalFormatting sqref="R67">
    <cfRule type="expression" priority="162" stopIfTrue="1">
      <formula>$S$67="U"</formula>
    </cfRule>
    <cfRule type="expression" dxfId="10006" priority="163">
      <formula>$R$67&gt;$E$67</formula>
    </cfRule>
  </conditionalFormatting>
  <conditionalFormatting sqref="AL9:AL12">
    <cfRule type="cellIs" dxfId="10005" priority="161" operator="greaterThan">
      <formula>$E9</formula>
    </cfRule>
  </conditionalFormatting>
  <conditionalFormatting sqref="AL43">
    <cfRule type="cellIs" dxfId="10004" priority="160" operator="greaterThan">
      <formula>$G$43</formula>
    </cfRule>
  </conditionalFormatting>
  <conditionalFormatting sqref="AL45">
    <cfRule type="cellIs" dxfId="10003" priority="159" operator="greaterThan">
      <formula>$F$45</formula>
    </cfRule>
  </conditionalFormatting>
  <conditionalFormatting sqref="AL46">
    <cfRule type="cellIs" dxfId="10002" priority="158" operator="greaterThan">
      <formula>$G$46</formula>
    </cfRule>
  </conditionalFormatting>
  <conditionalFormatting sqref="AL48">
    <cfRule type="cellIs" dxfId="10001" priority="130" operator="greaterThan">
      <formula>$F$48</formula>
    </cfRule>
  </conditionalFormatting>
  <conditionalFormatting sqref="AL72">
    <cfRule type="cellIs" dxfId="10000" priority="157" operator="greaterThan">
      <formula>$F$72</formula>
    </cfRule>
  </conditionalFormatting>
  <conditionalFormatting sqref="AL55">
    <cfRule type="cellIs" dxfId="9999" priority="156" operator="greaterThan">
      <formula>$G$55</formula>
    </cfRule>
  </conditionalFormatting>
  <conditionalFormatting sqref="AL60">
    <cfRule type="cellIs" dxfId="9998" priority="155" operator="greaterThan">
      <formula>$G$60</formula>
    </cfRule>
  </conditionalFormatting>
  <conditionalFormatting sqref="AL63">
    <cfRule type="cellIs" dxfId="9997" priority="154" operator="greaterThan">
      <formula>$G$63</formula>
    </cfRule>
  </conditionalFormatting>
  <conditionalFormatting sqref="AL66">
    <cfRule type="cellIs" dxfId="9996" priority="152" operator="greaterThan">
      <formula>$G$66</formula>
    </cfRule>
    <cfRule type="cellIs" dxfId="9995" priority="153" operator="greaterThan">
      <formula>$F$66</formula>
    </cfRule>
  </conditionalFormatting>
  <conditionalFormatting sqref="AL53">
    <cfRule type="cellIs" dxfId="9994" priority="151" operator="greaterThan">
      <formula>$F$53</formula>
    </cfRule>
  </conditionalFormatting>
  <conditionalFormatting sqref="AL52">
    <cfRule type="cellIs" dxfId="9993" priority="149" operator="greaterThan">
      <formula>$F$52</formula>
    </cfRule>
  </conditionalFormatting>
  <conditionalFormatting sqref="AL61">
    <cfRule type="cellIs" dxfId="9992" priority="146" operator="greaterThan">
      <formula>$F$61</formula>
    </cfRule>
  </conditionalFormatting>
  <conditionalFormatting sqref="AL62">
    <cfRule type="cellIs" dxfId="9991" priority="144" operator="greaterThan">
      <formula>$G$62</formula>
    </cfRule>
  </conditionalFormatting>
  <conditionalFormatting sqref="AL54">
    <cfRule type="cellIs" dxfId="9990" priority="147" operator="greaterThan">
      <formula>$G$54</formula>
    </cfRule>
    <cfRule type="cellIs" dxfId="9989" priority="148" operator="greaterThan">
      <formula>$F$54</formula>
    </cfRule>
  </conditionalFormatting>
  <conditionalFormatting sqref="AL61">
    <cfRule type="cellIs" dxfId="9988" priority="145" operator="greaterThan">
      <formula>$G$61</formula>
    </cfRule>
  </conditionalFormatting>
  <conditionalFormatting sqref="AL68">
    <cfRule type="cellIs" dxfId="9987" priority="143" operator="greaterThan">
      <formula>$G$68</formula>
    </cfRule>
  </conditionalFormatting>
  <conditionalFormatting sqref="AL70">
    <cfRule type="cellIs" dxfId="9986" priority="142" operator="greaterThan">
      <formula>$G$70</formula>
    </cfRule>
  </conditionalFormatting>
  <conditionalFormatting sqref="AL73">
    <cfRule type="cellIs" dxfId="9985" priority="141" operator="greaterThan">
      <formula>$G$73</formula>
    </cfRule>
  </conditionalFormatting>
  <conditionalFormatting sqref="AL75">
    <cfRule type="cellIs" dxfId="9984" priority="140" operator="greaterThan">
      <formula>$F$75</formula>
    </cfRule>
  </conditionalFormatting>
  <conditionalFormatting sqref="AL76">
    <cfRule type="cellIs" dxfId="9983" priority="139" operator="greaterThan">
      <formula>$F$76</formula>
    </cfRule>
  </conditionalFormatting>
  <conditionalFormatting sqref="AL78">
    <cfRule type="cellIs" dxfId="9982" priority="138" operator="greaterThan">
      <formula>$G$78</formula>
    </cfRule>
  </conditionalFormatting>
  <conditionalFormatting sqref="AL80">
    <cfRule type="cellIs" dxfId="9981" priority="137" operator="greaterThan">
      <formula>$F$80</formula>
    </cfRule>
  </conditionalFormatting>
  <conditionalFormatting sqref="AL82">
    <cfRule type="cellIs" dxfId="9980" priority="136" operator="greaterThan">
      <formula>$F$82</formula>
    </cfRule>
  </conditionalFormatting>
  <conditionalFormatting sqref="AL81">
    <cfRule type="cellIs" dxfId="9979" priority="134" operator="greaterThan">
      <formula>$G$81</formula>
    </cfRule>
    <cfRule type="cellIs" dxfId="9978" priority="135" operator="greaterThan">
      <formula>$F$81</formula>
    </cfRule>
  </conditionalFormatting>
  <conditionalFormatting sqref="AL84">
    <cfRule type="cellIs" dxfId="9977" priority="133" operator="greaterThan">
      <formula>$G$84</formula>
    </cfRule>
  </conditionalFormatting>
  <conditionalFormatting sqref="AL86">
    <cfRule type="cellIs" dxfId="9976" priority="131" operator="greaterThan">
      <formula>$G$86</formula>
    </cfRule>
    <cfRule type="cellIs" dxfId="9975" priority="132" operator="greaterThan">
      <formula>$F$86</formula>
    </cfRule>
  </conditionalFormatting>
  <conditionalFormatting sqref="AL53">
    <cfRule type="cellIs" dxfId="9974" priority="150" operator="greaterThan">
      <formula>$G$53</formula>
    </cfRule>
  </conditionalFormatting>
  <conditionalFormatting sqref="AL67">
    <cfRule type="expression" priority="128" stopIfTrue="1">
      <formula>$AC$67="U"</formula>
    </cfRule>
    <cfRule type="cellIs" dxfId="9973" priority="129" operator="greaterThan">
      <formula>$E$67</formula>
    </cfRule>
  </conditionalFormatting>
  <conditionalFormatting sqref="AL89 AB89">
    <cfRule type="cellIs" dxfId="9972" priority="126" operator="greaterThan">
      <formula>$G$89</formula>
    </cfRule>
    <cfRule type="cellIs" dxfId="9971" priority="127" operator="greaterThan">
      <formula>$E$89</formula>
    </cfRule>
  </conditionalFormatting>
  <conditionalFormatting sqref="R72">
    <cfRule type="cellIs" dxfId="9970" priority="125" operator="greaterThan">
      <formula>$G$73</formula>
    </cfRule>
  </conditionalFormatting>
  <conditionalFormatting sqref="AL20:AL22 AL16:AL17 AL14">
    <cfRule type="cellIs" dxfId="9969" priority="123" operator="greaterThan">
      <formula>$E14</formula>
    </cfRule>
    <cfRule type="cellIs" dxfId="9968" priority="124" operator="greaterThan">
      <formula>$G14</formula>
    </cfRule>
  </conditionalFormatting>
  <conditionalFormatting sqref="AL25">
    <cfRule type="cellIs" dxfId="9967" priority="121" operator="greaterThan">
      <formula>$E25</formula>
    </cfRule>
    <cfRule type="cellIs" dxfId="9966" priority="122" operator="greaterThan">
      <formula>$G25</formula>
    </cfRule>
  </conditionalFormatting>
  <conditionalFormatting sqref="AL41 AL32:AL39 AL26:AL30">
    <cfRule type="cellIs" dxfId="9965" priority="119" operator="greaterThan">
      <formula>$E26</formula>
    </cfRule>
    <cfRule type="cellIs" dxfId="9964" priority="120" operator="greaterThan">
      <formula>$G26</formula>
    </cfRule>
  </conditionalFormatting>
  <conditionalFormatting sqref="AL40 AL31">
    <cfRule type="cellIs" dxfId="9963" priority="118" operator="greaterThan">
      <formula>$E31</formula>
    </cfRule>
  </conditionalFormatting>
  <conditionalFormatting sqref="AB25">
    <cfRule type="cellIs" dxfId="9962" priority="116" operator="greaterThan">
      <formula>$E25</formula>
    </cfRule>
    <cfRule type="cellIs" dxfId="9961" priority="117" operator="greaterThan">
      <formula>$G25</formula>
    </cfRule>
  </conditionalFormatting>
  <conditionalFormatting sqref="AB41 AB32:AB39 AB26:AB29">
    <cfRule type="cellIs" dxfId="9960" priority="114" operator="greaterThan">
      <formula>$E26</formula>
    </cfRule>
    <cfRule type="cellIs" dxfId="9959" priority="115" operator="greaterThan">
      <formula>$G26</formula>
    </cfRule>
  </conditionalFormatting>
  <conditionalFormatting sqref="AB31">
    <cfRule type="cellIs" dxfId="9958" priority="113" operator="greaterThan">
      <formula>$E31</formula>
    </cfRule>
  </conditionalFormatting>
  <conditionalFormatting sqref="W25">
    <cfRule type="cellIs" dxfId="9957" priority="111" operator="greaterThan">
      <formula>$E25</formula>
    </cfRule>
    <cfRule type="cellIs" dxfId="9956" priority="112" operator="greaterThan">
      <formula>$G25</formula>
    </cfRule>
  </conditionalFormatting>
  <conditionalFormatting sqref="W41 W32:W39 W26:W30">
    <cfRule type="cellIs" dxfId="9955" priority="109" operator="greaterThan">
      <formula>$E26</formula>
    </cfRule>
    <cfRule type="cellIs" dxfId="9954" priority="110" operator="greaterThan">
      <formula>$G26</formula>
    </cfRule>
  </conditionalFormatting>
  <conditionalFormatting sqref="W31">
    <cfRule type="cellIs" dxfId="9953" priority="108" operator="greaterThan">
      <formula>$E31</formula>
    </cfRule>
  </conditionalFormatting>
  <conditionalFormatting sqref="R25">
    <cfRule type="cellIs" dxfId="9952" priority="106" operator="greaterThan">
      <formula>$E25</formula>
    </cfRule>
    <cfRule type="cellIs" dxfId="9951" priority="107" operator="greaterThan">
      <formula>$G25</formula>
    </cfRule>
  </conditionalFormatting>
  <conditionalFormatting sqref="R41 R32:R39 R26:R29">
    <cfRule type="cellIs" dxfId="9950" priority="104" operator="greaterThan">
      <formula>$E26</formula>
    </cfRule>
    <cfRule type="cellIs" dxfId="9949" priority="105" operator="greaterThan">
      <formula>$G26</formula>
    </cfRule>
  </conditionalFormatting>
  <conditionalFormatting sqref="R31">
    <cfRule type="cellIs" dxfId="9948" priority="103" operator="greaterThan">
      <formula>$E31</formula>
    </cfRule>
  </conditionalFormatting>
  <conditionalFormatting sqref="M25">
    <cfRule type="cellIs" dxfId="9947" priority="101" operator="greaterThan">
      <formula>$E25</formula>
    </cfRule>
    <cfRule type="cellIs" dxfId="9946" priority="102" operator="greaterThan">
      <formula>$G25</formula>
    </cfRule>
  </conditionalFormatting>
  <conditionalFormatting sqref="M41 M32:M39 M26:M29">
    <cfRule type="cellIs" dxfId="9945" priority="99" operator="greaterThan">
      <formula>$E26</formula>
    </cfRule>
    <cfRule type="cellIs" dxfId="9944" priority="100" operator="greaterThan">
      <formula>$G26</formula>
    </cfRule>
  </conditionalFormatting>
  <conditionalFormatting sqref="M31">
    <cfRule type="cellIs" dxfId="9943" priority="98" operator="greaterThan">
      <formula>$E31</formula>
    </cfRule>
  </conditionalFormatting>
  <conditionalFormatting sqref="H25">
    <cfRule type="cellIs" dxfId="9942" priority="96" operator="greaterThan">
      <formula>$E25</formula>
    </cfRule>
    <cfRule type="cellIs" dxfId="9941" priority="97" operator="greaterThan">
      <formula>$G25</formula>
    </cfRule>
  </conditionalFormatting>
  <conditionalFormatting sqref="H41 H32:H39 H26:H30">
    <cfRule type="cellIs" dxfId="9940" priority="94" operator="greaterThan">
      <formula>$E26</formula>
    </cfRule>
    <cfRule type="cellIs" dxfId="9939" priority="95" operator="greaterThan">
      <formula>$G26</formula>
    </cfRule>
  </conditionalFormatting>
  <conditionalFormatting sqref="H31">
    <cfRule type="cellIs" dxfId="9938" priority="93" operator="greaterThan">
      <formula>$E31</formula>
    </cfRule>
  </conditionalFormatting>
  <conditionalFormatting sqref="AL23 AL19 AL15">
    <cfRule type="cellIs" dxfId="9937" priority="92" operator="greaterThan">
      <formula>$E15</formula>
    </cfRule>
  </conditionalFormatting>
  <conditionalFormatting sqref="W10">
    <cfRule type="cellIs" dxfId="9936" priority="91" operator="greaterThan">
      <formula>$E$10</formula>
    </cfRule>
  </conditionalFormatting>
  <conditionalFormatting sqref="W11">
    <cfRule type="cellIs" dxfId="9935" priority="90" operator="greaterThan">
      <formula>$E$11</formula>
    </cfRule>
  </conditionalFormatting>
  <conditionalFormatting sqref="W12">
    <cfRule type="cellIs" dxfId="9934" priority="89" operator="greaterThan">
      <formula>$E$12</formula>
    </cfRule>
  </conditionalFormatting>
  <conditionalFormatting sqref="W13">
    <cfRule type="cellIs" dxfId="9933" priority="87" operator="greaterThan">
      <formula>$E13</formula>
    </cfRule>
    <cfRule type="cellIs" dxfId="9932" priority="88" operator="greaterThan">
      <formula>$G13</formula>
    </cfRule>
  </conditionalFormatting>
  <conditionalFormatting sqref="W9:W12">
    <cfRule type="cellIs" dxfId="9931" priority="86" operator="greaterThan">
      <formula>$E9</formula>
    </cfRule>
  </conditionalFormatting>
  <conditionalFormatting sqref="W20:W22 W16:W17 W14">
    <cfRule type="cellIs" dxfId="9930" priority="84" operator="greaterThan">
      <formula>$E14</formula>
    </cfRule>
    <cfRule type="cellIs" dxfId="9929" priority="85" operator="greaterThan">
      <formula>$G14</formula>
    </cfRule>
  </conditionalFormatting>
  <conditionalFormatting sqref="W23 W19 W15">
    <cfRule type="cellIs" dxfId="9928" priority="83" operator="greaterThan">
      <formula>$E15</formula>
    </cfRule>
  </conditionalFormatting>
  <conditionalFormatting sqref="R10">
    <cfRule type="cellIs" dxfId="9927" priority="82" operator="greaterThan">
      <formula>$E$10</formula>
    </cfRule>
  </conditionalFormatting>
  <conditionalFormatting sqref="R11">
    <cfRule type="cellIs" dxfId="9926" priority="81" operator="greaterThan">
      <formula>$E$11</formula>
    </cfRule>
  </conditionalFormatting>
  <conditionalFormatting sqref="R12">
    <cfRule type="cellIs" dxfId="9925" priority="80" operator="greaterThan">
      <formula>$E$12</formula>
    </cfRule>
  </conditionalFormatting>
  <conditionalFormatting sqref="R13">
    <cfRule type="cellIs" dxfId="9924" priority="78" operator="greaterThan">
      <formula>$E13</formula>
    </cfRule>
    <cfRule type="cellIs" dxfId="9923" priority="79" operator="greaterThan">
      <formula>$G13</formula>
    </cfRule>
  </conditionalFormatting>
  <conditionalFormatting sqref="R9:R12">
    <cfRule type="cellIs" dxfId="9922" priority="77" operator="greaterThan">
      <formula>$E9</formula>
    </cfRule>
  </conditionalFormatting>
  <conditionalFormatting sqref="R20:R22 R16:R17 R14">
    <cfRule type="cellIs" dxfId="9921" priority="75" operator="greaterThan">
      <formula>$E14</formula>
    </cfRule>
    <cfRule type="cellIs" dxfId="9920" priority="76" operator="greaterThan">
      <formula>$G14</formula>
    </cfRule>
  </conditionalFormatting>
  <conditionalFormatting sqref="R23 R19 R15">
    <cfRule type="cellIs" dxfId="9919" priority="74" operator="greaterThan">
      <formula>$E15</formula>
    </cfRule>
  </conditionalFormatting>
  <conditionalFormatting sqref="M10">
    <cfRule type="cellIs" dxfId="9918" priority="73" operator="greaterThan">
      <formula>$E$10</formula>
    </cfRule>
  </conditionalFormatting>
  <conditionalFormatting sqref="M11">
    <cfRule type="cellIs" dxfId="9917" priority="72" operator="greaterThan">
      <formula>$E$11</formula>
    </cfRule>
  </conditionalFormatting>
  <conditionalFormatting sqref="M12">
    <cfRule type="cellIs" dxfId="9916" priority="71" operator="greaterThan">
      <formula>$E$12</formula>
    </cfRule>
  </conditionalFormatting>
  <conditionalFormatting sqref="M13">
    <cfRule type="cellIs" dxfId="9915" priority="69" operator="greaterThan">
      <formula>$E13</formula>
    </cfRule>
    <cfRule type="cellIs" dxfId="9914" priority="70" operator="greaterThan">
      <formula>$G13</formula>
    </cfRule>
  </conditionalFormatting>
  <conditionalFormatting sqref="M9:M12">
    <cfRule type="cellIs" dxfId="9913" priority="68" operator="greaterThan">
      <formula>$E9</formula>
    </cfRule>
  </conditionalFormatting>
  <conditionalFormatting sqref="M20:M22 M16:M17 M14">
    <cfRule type="cellIs" dxfId="9912" priority="66" operator="greaterThan">
      <formula>$E14</formula>
    </cfRule>
    <cfRule type="cellIs" dxfId="9911" priority="67" operator="greaterThan">
      <formula>$G14</formula>
    </cfRule>
  </conditionalFormatting>
  <conditionalFormatting sqref="M23 M19 M15">
    <cfRule type="cellIs" dxfId="9910" priority="65" operator="greaterThan">
      <formula>$E15</formula>
    </cfRule>
  </conditionalFormatting>
  <conditionalFormatting sqref="H10">
    <cfRule type="cellIs" dxfId="9909" priority="64" operator="greaterThan">
      <formula>$E$10</formula>
    </cfRule>
  </conditionalFormatting>
  <conditionalFormatting sqref="H11">
    <cfRule type="cellIs" dxfId="9908" priority="63" operator="greaterThan">
      <formula>$E$11</formula>
    </cfRule>
  </conditionalFormatting>
  <conditionalFormatting sqref="H12">
    <cfRule type="cellIs" dxfId="9907" priority="62" operator="greaterThan">
      <formula>$E$12</formula>
    </cfRule>
  </conditionalFormatting>
  <conditionalFormatting sqref="H13">
    <cfRule type="cellIs" dxfId="9906" priority="60" operator="greaterThan">
      <formula>$E13</formula>
    </cfRule>
    <cfRule type="cellIs" dxfId="9905" priority="61" operator="greaterThan">
      <formula>$G13</formula>
    </cfRule>
  </conditionalFormatting>
  <conditionalFormatting sqref="H9:H12">
    <cfRule type="cellIs" dxfId="9904" priority="59" operator="greaterThan">
      <formula>$E9</formula>
    </cfRule>
  </conditionalFormatting>
  <conditionalFormatting sqref="H20:H22 H16:H17 H14">
    <cfRule type="cellIs" dxfId="9903" priority="57" operator="greaterThan">
      <formula>$E14</formula>
    </cfRule>
    <cfRule type="cellIs" dxfId="9902" priority="58" operator="greaterThan">
      <formula>$G14</formula>
    </cfRule>
  </conditionalFormatting>
  <conditionalFormatting sqref="H23 H19 H15">
    <cfRule type="cellIs" dxfId="9901" priority="56" operator="greaterThan">
      <formula>$E15</formula>
    </cfRule>
  </conditionalFormatting>
  <conditionalFormatting sqref="AB10">
    <cfRule type="cellIs" dxfId="9900" priority="55" operator="greaterThan">
      <formula>$E$10</formula>
    </cfRule>
  </conditionalFormatting>
  <conditionalFormatting sqref="AB11">
    <cfRule type="cellIs" dxfId="9899" priority="54" operator="greaterThan">
      <formula>$E$11</formula>
    </cfRule>
  </conditionalFormatting>
  <conditionalFormatting sqref="AB12">
    <cfRule type="cellIs" dxfId="9898" priority="53" operator="greaterThan">
      <formula>$E$12</formula>
    </cfRule>
  </conditionalFormatting>
  <conditionalFormatting sqref="AB13">
    <cfRule type="cellIs" dxfId="9897" priority="51" operator="greaterThan">
      <formula>$E13</formula>
    </cfRule>
    <cfRule type="cellIs" dxfId="9896" priority="52" operator="greaterThan">
      <formula>$G13</formula>
    </cfRule>
  </conditionalFormatting>
  <conditionalFormatting sqref="AB9:AB12">
    <cfRule type="cellIs" dxfId="9895" priority="50" operator="greaterThan">
      <formula>$E9</formula>
    </cfRule>
  </conditionalFormatting>
  <conditionalFormatting sqref="AB20:AB22 AB16:AB17 AB14">
    <cfRule type="cellIs" dxfId="9894" priority="48" operator="greaterThan">
      <formula>$E14</formula>
    </cfRule>
    <cfRule type="cellIs" dxfId="9893" priority="49" operator="greaterThan">
      <formula>$G14</formula>
    </cfRule>
  </conditionalFormatting>
  <conditionalFormatting sqref="AB23 AB19 AB15">
    <cfRule type="cellIs" dxfId="9892" priority="47" operator="greaterThan">
      <formula>$E15</formula>
    </cfRule>
  </conditionalFormatting>
  <conditionalFormatting sqref="AB18">
    <cfRule type="cellIs" dxfId="9891" priority="43" operator="lessThan">
      <formula>$AS$18</formula>
    </cfRule>
    <cfRule type="cellIs" dxfId="9890" priority="44" operator="greaterThan">
      <formula>$AT$18</formula>
    </cfRule>
    <cfRule type="cellIs" dxfId="9889" priority="45" operator="lessThan">
      <formula>$AQ$18</formula>
    </cfRule>
    <cfRule type="cellIs" dxfId="9888" priority="46" operator="greaterThan">
      <formula>$AR$18</formula>
    </cfRule>
  </conditionalFormatting>
  <conditionalFormatting sqref="H18 M18 R18 W18">
    <cfRule type="cellIs" dxfId="9887" priority="39" operator="lessThan">
      <formula>$AS$18</formula>
    </cfRule>
    <cfRule type="cellIs" dxfId="9886" priority="40" operator="greaterThan">
      <formula>$AT$18</formula>
    </cfRule>
    <cfRule type="cellIs" dxfId="9885" priority="41" operator="lessThan">
      <formula>$AQ$18</formula>
    </cfRule>
    <cfRule type="cellIs" dxfId="9884" priority="42" operator="greaterThan">
      <formula>$AR$18</formula>
    </cfRule>
  </conditionalFormatting>
  <conditionalFormatting sqref="AL30">
    <cfRule type="expression" priority="38" stopIfTrue="1">
      <formula>AM$30="U"</formula>
    </cfRule>
  </conditionalFormatting>
  <conditionalFormatting sqref="AB30">
    <cfRule type="cellIs" dxfId="9883" priority="36" operator="greaterThan">
      <formula>$E30</formula>
    </cfRule>
    <cfRule type="cellIs" dxfId="9882" priority="37" operator="greaterThan">
      <formula>$G30</formula>
    </cfRule>
  </conditionalFormatting>
  <conditionalFormatting sqref="AB30">
    <cfRule type="expression" priority="35" stopIfTrue="1">
      <formula>AC$30="U"</formula>
    </cfRule>
  </conditionalFormatting>
  <conditionalFormatting sqref="W30">
    <cfRule type="expression" priority="34" stopIfTrue="1">
      <formula>$X$30="U"</formula>
    </cfRule>
  </conditionalFormatting>
  <conditionalFormatting sqref="R30">
    <cfRule type="cellIs" dxfId="9881" priority="32" operator="greaterThan">
      <formula>$E30</formula>
    </cfRule>
    <cfRule type="cellIs" dxfId="9880" priority="33" operator="greaterThan">
      <formula>$G30</formula>
    </cfRule>
  </conditionalFormatting>
  <conditionalFormatting sqref="R30">
    <cfRule type="expression" priority="31" stopIfTrue="1">
      <formula>$S$30="U"</formula>
    </cfRule>
  </conditionalFormatting>
  <conditionalFormatting sqref="M30">
    <cfRule type="cellIs" dxfId="9879" priority="29" operator="greaterThan">
      <formula>$E30</formula>
    </cfRule>
    <cfRule type="cellIs" dxfId="9878" priority="30" operator="greaterThan">
      <formula>$G30</formula>
    </cfRule>
  </conditionalFormatting>
  <conditionalFormatting sqref="M30">
    <cfRule type="expression" priority="28" stopIfTrue="1">
      <formula>$N$30="U"</formula>
    </cfRule>
  </conditionalFormatting>
  <conditionalFormatting sqref="H30">
    <cfRule type="expression" priority="27" stopIfTrue="1">
      <formula>$I$30="U"</formula>
    </cfRule>
  </conditionalFormatting>
  <conditionalFormatting sqref="W72">
    <cfRule type="expression" dxfId="9877" priority="26">
      <formula>$W$72&gt;$E$72</formula>
    </cfRule>
  </conditionalFormatting>
  <conditionalFormatting sqref="R89">
    <cfRule type="expression" dxfId="9876" priority="16">
      <formula>$R$89&gt;$E$89</formula>
    </cfRule>
    <cfRule type="cellIs" dxfId="9875" priority="25" operator="greaterThan">
      <formula>$G$89</formula>
    </cfRule>
  </conditionalFormatting>
  <conditionalFormatting sqref="W8">
    <cfRule type="cellIs" dxfId="9874" priority="23" operator="greaterThan">
      <formula>$E8</formula>
    </cfRule>
  </conditionalFormatting>
  <conditionalFormatting sqref="AB8">
    <cfRule type="cellIs" dxfId="9873" priority="22" operator="greaterThan">
      <formula>$E8</formula>
    </cfRule>
  </conditionalFormatting>
  <conditionalFormatting sqref="AL8">
    <cfRule type="cellIs" dxfId="9872" priority="21" operator="greaterThan">
      <formula>$E8</formula>
    </cfRule>
  </conditionalFormatting>
  <conditionalFormatting sqref="R8">
    <cfRule type="cellIs" dxfId="9871" priority="20" operator="greaterThan">
      <formula>$E8</formula>
    </cfRule>
  </conditionalFormatting>
  <conditionalFormatting sqref="M89">
    <cfRule type="expression" dxfId="9870" priority="18">
      <formula>$M$89&gt;$E$89</formula>
    </cfRule>
    <cfRule type="cellIs" dxfId="9869" priority="19" operator="greaterThan">
      <formula>$G$89</formula>
    </cfRule>
  </conditionalFormatting>
  <conditionalFormatting sqref="H8 M8">
    <cfRule type="cellIs" dxfId="9868" priority="17" operator="greaterThan">
      <formula>$E8</formula>
    </cfRule>
  </conditionalFormatting>
  <conditionalFormatting sqref="AL40">
    <cfRule type="expression" priority="15" stopIfTrue="1">
      <formula>$AM$40="U"</formula>
    </cfRule>
  </conditionalFormatting>
  <conditionalFormatting sqref="W40">
    <cfRule type="cellIs" dxfId="9867" priority="10" operator="greaterThan">
      <formula>$E40</formula>
    </cfRule>
  </conditionalFormatting>
  <conditionalFormatting sqref="W40">
    <cfRule type="expression" priority="9" stopIfTrue="1">
      <formula>X$40="U"</formula>
    </cfRule>
  </conditionalFormatting>
  <conditionalFormatting sqref="AB40">
    <cfRule type="cellIs" dxfId="9866" priority="8" operator="greaterThan">
      <formula>$E40</formula>
    </cfRule>
  </conditionalFormatting>
  <conditionalFormatting sqref="AB40">
    <cfRule type="expression" priority="7" stopIfTrue="1">
      <formula>AC$40="U"</formula>
    </cfRule>
  </conditionalFormatting>
  <conditionalFormatting sqref="M40">
    <cfRule type="cellIs" dxfId="9865" priority="6" operator="greaterThan">
      <formula>$E40</formula>
    </cfRule>
  </conditionalFormatting>
  <conditionalFormatting sqref="M40">
    <cfRule type="expression" priority="5" stopIfTrue="1">
      <formula>N$40="U"</formula>
    </cfRule>
  </conditionalFormatting>
  <conditionalFormatting sqref="R40">
    <cfRule type="cellIs" dxfId="9864" priority="4" operator="greaterThan">
      <formula>$E40</formula>
    </cfRule>
  </conditionalFormatting>
  <conditionalFormatting sqref="R40">
    <cfRule type="expression" priority="3" stopIfTrue="1">
      <formula>S$40="U"</formula>
    </cfRule>
  </conditionalFormatting>
  <conditionalFormatting sqref="H40">
    <cfRule type="cellIs" dxfId="9863" priority="2" operator="greaterThan">
      <formula>$E40</formula>
    </cfRule>
  </conditionalFormatting>
  <conditionalFormatting sqref="H40">
    <cfRule type="expression" priority="1" stopIfTrue="1">
      <formula>I$40="U"</formula>
    </cfRule>
  </conditionalFormatting>
  <printOptions horizontalCentered="1"/>
  <pageMargins left="1" right="1" top="0.6" bottom="0.6" header="0.3" footer="0.3"/>
  <pageSetup paperSize="17" scale="58" orientation="landscape" r:id="rId1"/>
  <headerFooter>
    <oddFooter>&amp;L&amp;8&amp;Z&amp;F&amp;RPage &amp;P of &amp;N</oddFooter>
  </headerFooter>
  <rowBreaks count="1" manualBreakCount="1">
    <brk id="46" max="4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88"/>
  <sheetViews>
    <sheetView workbookViewId="0">
      <selection activeCell="AG8" sqref="AG8:AK23"/>
    </sheetView>
  </sheetViews>
  <sheetFormatPr defaultRowHeight="15" x14ac:dyDescent="0.25"/>
  <cols>
    <col min="1" max="1" width="20.140625" customWidth="1"/>
    <col min="2" max="2" width="8" bestFit="1" customWidth="1"/>
    <col min="3" max="3" width="7.7109375" bestFit="1" customWidth="1"/>
    <col min="4" max="4" width="6.85546875" bestFit="1" customWidth="1"/>
    <col min="5" max="5" width="7" bestFit="1" customWidth="1"/>
    <col min="7" max="7" width="2" bestFit="1" customWidth="1"/>
    <col min="8" max="8" width="2.140625" bestFit="1" customWidth="1"/>
    <col min="9" max="9" width="1.85546875" bestFit="1" customWidth="1"/>
    <col min="11" max="11" width="2" bestFit="1" customWidth="1"/>
    <col min="12" max="12" width="2.140625" bestFit="1" customWidth="1"/>
    <col min="13" max="13" width="1.85546875" bestFit="1" customWidth="1"/>
    <col min="15" max="15" width="2" bestFit="1" customWidth="1"/>
    <col min="16" max="16" width="2.140625" bestFit="1" customWidth="1"/>
    <col min="17" max="17" width="1.85546875" bestFit="1" customWidth="1"/>
    <col min="19" max="19" width="2" bestFit="1" customWidth="1"/>
    <col min="20" max="20" width="2.140625" bestFit="1" customWidth="1"/>
    <col min="21" max="21" width="1.85546875" bestFit="1" customWidth="1"/>
    <col min="23" max="23" width="2" bestFit="1" customWidth="1"/>
    <col min="24" max="24" width="2.140625" bestFit="1" customWidth="1"/>
    <col min="25" max="25" width="1.85546875" bestFit="1" customWidth="1"/>
    <col min="27" max="27" width="2" bestFit="1" customWidth="1"/>
    <col min="28" max="28" width="2.140625" bestFit="1" customWidth="1"/>
    <col min="29" max="29" width="1.85546875" bestFit="1" customWidth="1"/>
    <col min="31" max="31" width="2" bestFit="1" customWidth="1"/>
    <col min="32" max="32" width="2.140625" bestFit="1" customWidth="1"/>
    <col min="33" max="33" width="1.85546875" bestFit="1" customWidth="1"/>
  </cols>
  <sheetData>
    <row r="1" spans="1:33" x14ac:dyDescent="0.25">
      <c r="A1" s="1"/>
      <c r="B1" s="2"/>
      <c r="C1" s="3"/>
      <c r="D1" s="3"/>
      <c r="E1" s="186" t="s">
        <v>140</v>
      </c>
      <c r="F1" s="470" t="s">
        <v>0</v>
      </c>
      <c r="G1" s="471"/>
      <c r="H1" s="471"/>
      <c r="I1" s="471"/>
      <c r="J1" s="471"/>
      <c r="K1" s="471"/>
      <c r="L1" s="471"/>
      <c r="M1" s="471"/>
      <c r="N1" s="471"/>
      <c r="O1" s="471"/>
      <c r="P1" s="471"/>
      <c r="Q1" s="471"/>
      <c r="R1" s="471"/>
      <c r="S1" s="471"/>
      <c r="T1" s="471"/>
      <c r="U1" s="471"/>
      <c r="V1" s="471"/>
      <c r="W1" s="471"/>
      <c r="X1" s="471"/>
      <c r="Y1" s="471"/>
      <c r="Z1" s="470" t="s">
        <v>1</v>
      </c>
      <c r="AA1" s="471"/>
      <c r="AB1" s="471"/>
      <c r="AC1" s="471"/>
      <c r="AD1" s="471"/>
      <c r="AE1" s="471"/>
      <c r="AF1" s="471"/>
      <c r="AG1" s="472"/>
    </row>
    <row r="2" spans="1:33" x14ac:dyDescent="0.25">
      <c r="A2" s="5"/>
      <c r="B2" s="6" t="s">
        <v>2</v>
      </c>
      <c r="C2" s="6" t="s">
        <v>3</v>
      </c>
      <c r="D2" s="7" t="s">
        <v>4</v>
      </c>
      <c r="E2" s="7" t="s">
        <v>141</v>
      </c>
      <c r="F2" s="473" t="s">
        <v>143</v>
      </c>
      <c r="G2" s="474"/>
      <c r="H2" s="474"/>
      <c r="I2" s="475"/>
      <c r="J2" s="473" t="s">
        <v>6</v>
      </c>
      <c r="K2" s="474"/>
      <c r="L2" s="474"/>
      <c r="M2" s="475"/>
      <c r="N2" s="473" t="s">
        <v>7</v>
      </c>
      <c r="O2" s="474"/>
      <c r="P2" s="474"/>
      <c r="Q2" s="475"/>
      <c r="R2" s="473" t="s">
        <v>8</v>
      </c>
      <c r="S2" s="474"/>
      <c r="T2" s="474"/>
      <c r="U2" s="475"/>
      <c r="V2" s="473" t="s">
        <v>9</v>
      </c>
      <c r="W2" s="474"/>
      <c r="X2" s="474"/>
      <c r="Y2" s="475"/>
      <c r="Z2" s="473" t="s">
        <v>10</v>
      </c>
      <c r="AA2" s="474"/>
      <c r="AB2" s="474"/>
      <c r="AC2" s="475"/>
      <c r="AD2" s="473" t="s">
        <v>11</v>
      </c>
      <c r="AE2" s="474"/>
      <c r="AF2" s="474"/>
      <c r="AG2" s="475"/>
    </row>
    <row r="3" spans="1:33" ht="15.75" thickBot="1" x14ac:dyDescent="0.3">
      <c r="A3" s="8"/>
      <c r="B3" s="9" t="s">
        <v>12</v>
      </c>
      <c r="C3" s="9" t="s">
        <v>13</v>
      </c>
      <c r="D3" s="10" t="s">
        <v>14</v>
      </c>
      <c r="E3" s="10" t="s">
        <v>134</v>
      </c>
      <c r="F3" s="11"/>
      <c r="G3" s="12" t="s">
        <v>15</v>
      </c>
      <c r="H3" s="12" t="s">
        <v>16</v>
      </c>
      <c r="I3" s="13" t="s">
        <v>17</v>
      </c>
      <c r="J3" s="11"/>
      <c r="K3" s="12" t="s">
        <v>15</v>
      </c>
      <c r="L3" s="12" t="s">
        <v>16</v>
      </c>
      <c r="M3" s="13" t="s">
        <v>17</v>
      </c>
      <c r="N3" s="11"/>
      <c r="O3" s="12" t="s">
        <v>15</v>
      </c>
      <c r="P3" s="12" t="s">
        <v>16</v>
      </c>
      <c r="Q3" s="13" t="s">
        <v>17</v>
      </c>
      <c r="R3" s="11"/>
      <c r="S3" s="12" t="s">
        <v>15</v>
      </c>
      <c r="T3" s="12" t="s">
        <v>16</v>
      </c>
      <c r="U3" s="13" t="s">
        <v>17</v>
      </c>
      <c r="V3" s="11"/>
      <c r="W3" s="12" t="s">
        <v>15</v>
      </c>
      <c r="X3" s="12" t="s">
        <v>16</v>
      </c>
      <c r="Y3" s="13" t="s">
        <v>17</v>
      </c>
      <c r="Z3" s="11"/>
      <c r="AA3" s="12" t="s">
        <v>15</v>
      </c>
      <c r="AB3" s="12" t="s">
        <v>16</v>
      </c>
      <c r="AC3" s="13" t="s">
        <v>17</v>
      </c>
      <c r="AD3" s="11"/>
      <c r="AE3" s="12" t="s">
        <v>15</v>
      </c>
      <c r="AF3" s="12" t="s">
        <v>16</v>
      </c>
      <c r="AG3" s="13" t="s">
        <v>17</v>
      </c>
    </row>
    <row r="4" spans="1:33" ht="15.75" thickTop="1" x14ac:dyDescent="0.25">
      <c r="A4" s="14" t="s">
        <v>18</v>
      </c>
      <c r="B4" s="15"/>
      <c r="C4" s="15"/>
      <c r="D4" s="16"/>
      <c r="E4" s="17"/>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row>
    <row r="5" spans="1:33" x14ac:dyDescent="0.25">
      <c r="A5" s="20" t="s">
        <v>20</v>
      </c>
      <c r="B5" s="21" t="s">
        <v>21</v>
      </c>
      <c r="C5" s="22">
        <v>60.5</v>
      </c>
      <c r="D5" s="23" t="s">
        <v>22</v>
      </c>
      <c r="E5" s="24" t="s">
        <v>22</v>
      </c>
      <c r="F5" s="25"/>
      <c r="G5" s="26"/>
      <c r="H5" s="27"/>
      <c r="I5" s="28"/>
      <c r="J5" s="29"/>
      <c r="K5" s="26"/>
      <c r="L5" s="26"/>
      <c r="M5" s="30"/>
      <c r="N5" s="29"/>
      <c r="O5" s="31"/>
      <c r="P5" s="27"/>
      <c r="Q5" s="28"/>
      <c r="R5" s="29"/>
      <c r="S5" s="31"/>
      <c r="T5" s="27"/>
      <c r="U5" s="32"/>
      <c r="V5" s="27"/>
      <c r="W5" s="31"/>
      <c r="X5" s="31"/>
      <c r="Y5" s="28"/>
      <c r="Z5" s="27"/>
      <c r="AA5" s="31"/>
      <c r="AB5" s="27"/>
      <c r="AC5" s="30"/>
      <c r="AD5" s="27"/>
      <c r="AE5" s="26"/>
      <c r="AF5" s="26"/>
      <c r="AG5" s="28"/>
    </row>
    <row r="6" spans="1:33" x14ac:dyDescent="0.25">
      <c r="A6" s="33" t="s">
        <v>23</v>
      </c>
      <c r="B6" s="34" t="s">
        <v>24</v>
      </c>
      <c r="C6" s="35">
        <v>0.12</v>
      </c>
      <c r="D6" s="36" t="s">
        <v>22</v>
      </c>
      <c r="E6" s="37" t="s">
        <v>22</v>
      </c>
      <c r="F6" s="38"/>
      <c r="G6" s="39"/>
      <c r="H6" s="38"/>
      <c r="I6" s="40"/>
      <c r="J6" s="41"/>
      <c r="K6" s="42"/>
      <c r="L6" s="42"/>
      <c r="M6" s="40"/>
      <c r="N6" s="41"/>
      <c r="O6" s="38"/>
      <c r="P6" s="38"/>
      <c r="Q6" s="43"/>
      <c r="R6" s="41"/>
      <c r="S6" s="38"/>
      <c r="T6" s="38"/>
      <c r="U6" s="43"/>
      <c r="V6" s="38"/>
      <c r="W6" s="39"/>
      <c r="X6" s="39"/>
      <c r="Y6" s="44"/>
      <c r="Z6" s="38"/>
      <c r="AA6" s="39"/>
      <c r="AB6" s="38"/>
      <c r="AC6" s="40"/>
      <c r="AD6" s="38"/>
      <c r="AE6" s="39"/>
      <c r="AF6" s="42"/>
      <c r="AG6" s="43"/>
    </row>
    <row r="7" spans="1:33" x14ac:dyDescent="0.25">
      <c r="A7" s="33" t="s">
        <v>26</v>
      </c>
      <c r="B7" s="34" t="s">
        <v>24</v>
      </c>
      <c r="C7" s="35">
        <v>120</v>
      </c>
      <c r="D7" s="36" t="s">
        <v>22</v>
      </c>
      <c r="E7" s="37" t="s">
        <v>22</v>
      </c>
      <c r="F7" s="38"/>
      <c r="G7" s="42"/>
      <c r="H7" s="39"/>
      <c r="I7" s="40"/>
      <c r="J7" s="41"/>
      <c r="K7" s="42"/>
      <c r="L7" s="42"/>
      <c r="M7" s="44"/>
      <c r="N7" s="41"/>
      <c r="O7" s="38"/>
      <c r="P7" s="39"/>
      <c r="Q7" s="44"/>
      <c r="R7" s="41"/>
      <c r="S7" s="38"/>
      <c r="T7" s="39"/>
      <c r="U7" s="44"/>
      <c r="V7" s="38"/>
      <c r="W7" s="38"/>
      <c r="X7" s="38"/>
      <c r="Y7" s="44"/>
      <c r="Z7" s="38"/>
      <c r="AA7" s="38"/>
      <c r="AB7" s="39"/>
      <c r="AC7" s="44"/>
      <c r="AD7" s="38"/>
      <c r="AE7" s="42"/>
      <c r="AF7" s="42"/>
      <c r="AG7" s="40"/>
    </row>
    <row r="8" spans="1:33" x14ac:dyDescent="0.25">
      <c r="A8" s="33" t="s">
        <v>27</v>
      </c>
      <c r="B8" s="34" t="s">
        <v>21</v>
      </c>
      <c r="C8" s="35">
        <v>20.671399999999998</v>
      </c>
      <c r="D8" s="45" t="s">
        <v>22</v>
      </c>
      <c r="E8" s="46" t="s">
        <v>22</v>
      </c>
      <c r="F8" s="47"/>
      <c r="G8" s="42"/>
      <c r="H8" s="39"/>
      <c r="I8" s="44"/>
      <c r="J8" s="41"/>
      <c r="K8" s="42"/>
      <c r="L8" s="42"/>
      <c r="M8" s="40"/>
      <c r="N8" s="48"/>
      <c r="O8" s="38"/>
      <c r="P8" s="38"/>
      <c r="Q8" s="44"/>
      <c r="R8" s="48"/>
      <c r="S8" s="38"/>
      <c r="T8" s="39"/>
      <c r="U8" s="44"/>
      <c r="V8" s="49"/>
      <c r="W8" s="38"/>
      <c r="X8" s="38"/>
      <c r="Y8" s="44"/>
      <c r="Z8" s="38"/>
      <c r="AA8" s="38"/>
      <c r="AB8" s="39"/>
      <c r="AC8" s="44"/>
      <c r="AD8" s="47"/>
      <c r="AE8" s="38"/>
      <c r="AF8" s="42"/>
      <c r="AG8" s="40"/>
    </row>
    <row r="9" spans="1:33" x14ac:dyDescent="0.25">
      <c r="A9" s="50" t="s">
        <v>28</v>
      </c>
      <c r="B9" s="34" t="s">
        <v>24</v>
      </c>
      <c r="C9" s="51">
        <v>32</v>
      </c>
      <c r="D9" s="45" t="s">
        <v>22</v>
      </c>
      <c r="E9" s="46" t="s">
        <v>22</v>
      </c>
      <c r="F9" s="52"/>
      <c r="G9" s="39"/>
      <c r="H9" s="39"/>
      <c r="I9" s="44"/>
      <c r="J9" s="52"/>
      <c r="K9" s="39"/>
      <c r="L9" s="39"/>
      <c r="M9" s="44"/>
      <c r="N9" s="52"/>
      <c r="O9" s="39"/>
      <c r="P9" s="39"/>
      <c r="Q9" s="44"/>
      <c r="R9" s="52"/>
      <c r="S9" s="39"/>
      <c r="T9" s="39"/>
      <c r="U9" s="44"/>
      <c r="V9" s="52"/>
      <c r="W9" s="39"/>
      <c r="X9" s="39"/>
      <c r="Y9" s="44"/>
      <c r="Z9" s="52"/>
      <c r="AA9" s="39"/>
      <c r="AB9" s="39"/>
      <c r="AC9" s="44"/>
      <c r="AD9" s="52"/>
      <c r="AE9" s="39"/>
      <c r="AF9" s="39"/>
      <c r="AG9" s="44"/>
    </row>
    <row r="10" spans="1:33" x14ac:dyDescent="0.25">
      <c r="A10" s="33" t="s">
        <v>29</v>
      </c>
      <c r="B10" s="34" t="s">
        <v>30</v>
      </c>
      <c r="C10" s="51">
        <v>57.475700000000003</v>
      </c>
      <c r="D10" s="36" t="s">
        <v>22</v>
      </c>
      <c r="E10" s="37">
        <v>250</v>
      </c>
      <c r="F10" s="38"/>
      <c r="G10" s="38"/>
      <c r="H10" s="39"/>
      <c r="I10" s="44"/>
      <c r="J10" s="38"/>
      <c r="K10" s="38"/>
      <c r="L10" s="39"/>
      <c r="M10" s="43"/>
      <c r="N10" s="38"/>
      <c r="O10" s="38"/>
      <c r="P10" s="38"/>
      <c r="Q10" s="43"/>
      <c r="R10" s="38"/>
      <c r="S10" s="38"/>
      <c r="T10" s="39"/>
      <c r="U10" s="43"/>
      <c r="V10" s="38"/>
      <c r="W10" s="38"/>
      <c r="X10" s="38"/>
      <c r="Y10" s="44"/>
      <c r="Z10" s="38"/>
      <c r="AA10" s="38"/>
      <c r="AB10" s="38"/>
      <c r="AC10" s="43"/>
      <c r="AD10" s="38"/>
      <c r="AE10" s="38"/>
      <c r="AF10" s="38"/>
      <c r="AG10" s="44"/>
    </row>
    <row r="11" spans="1:33" x14ac:dyDescent="0.25">
      <c r="A11" s="33" t="s">
        <v>31</v>
      </c>
      <c r="B11" s="34" t="s">
        <v>30</v>
      </c>
      <c r="C11" s="51">
        <v>510.19799999999998</v>
      </c>
      <c r="D11" s="54">
        <v>700</v>
      </c>
      <c r="E11" s="55">
        <v>700</v>
      </c>
      <c r="F11" s="38"/>
      <c r="G11" s="38"/>
      <c r="H11" s="38"/>
      <c r="I11" s="43"/>
      <c r="J11" s="38"/>
      <c r="K11" s="38"/>
      <c r="L11" s="38"/>
      <c r="M11" s="43"/>
      <c r="N11" s="41"/>
      <c r="O11" s="38"/>
      <c r="P11" s="38"/>
      <c r="Q11" s="43"/>
      <c r="R11" s="38"/>
      <c r="S11" s="38"/>
      <c r="T11" s="39"/>
      <c r="U11" s="43"/>
      <c r="V11" s="38"/>
      <c r="W11" s="38"/>
      <c r="X11" s="38"/>
      <c r="Y11" s="44"/>
      <c r="Z11" s="38"/>
      <c r="AA11" s="38"/>
      <c r="AB11" s="39"/>
      <c r="AC11" s="43"/>
      <c r="AD11" s="38"/>
      <c r="AE11" s="38"/>
      <c r="AF11" s="38"/>
      <c r="AG11" s="43"/>
    </row>
    <row r="12" spans="1:33" x14ac:dyDescent="0.25">
      <c r="A12" s="33" t="s">
        <v>32</v>
      </c>
      <c r="B12" s="34" t="s">
        <v>30</v>
      </c>
      <c r="C12" s="51">
        <v>11.9497</v>
      </c>
      <c r="D12" s="36" t="s">
        <v>22</v>
      </c>
      <c r="E12" s="37" t="s">
        <v>22</v>
      </c>
      <c r="F12" s="38"/>
      <c r="G12" s="38"/>
      <c r="H12" s="39"/>
      <c r="I12" s="44"/>
      <c r="J12" s="38"/>
      <c r="K12" s="38"/>
      <c r="L12" s="38"/>
      <c r="M12" s="43"/>
      <c r="N12" s="41"/>
      <c r="O12" s="38"/>
      <c r="P12" s="38"/>
      <c r="Q12" s="44"/>
      <c r="R12" s="41"/>
      <c r="S12" s="39"/>
      <c r="T12" s="39"/>
      <c r="U12" s="43"/>
      <c r="V12" s="38"/>
      <c r="W12" s="38"/>
      <c r="X12" s="39"/>
      <c r="Y12" s="44"/>
      <c r="Z12" s="38"/>
      <c r="AA12" s="38"/>
      <c r="AB12" s="39"/>
      <c r="AC12" s="44"/>
      <c r="AD12" s="38"/>
      <c r="AE12" s="39"/>
      <c r="AF12" s="38"/>
      <c r="AG12" s="43"/>
    </row>
    <row r="13" spans="1:33" x14ac:dyDescent="0.25">
      <c r="A13" s="33" t="s">
        <v>33</v>
      </c>
      <c r="B13" s="34" t="s">
        <v>30</v>
      </c>
      <c r="C13" s="51">
        <v>37.152900000000002</v>
      </c>
      <c r="D13" s="54">
        <v>4.3</v>
      </c>
      <c r="E13" s="55">
        <v>10</v>
      </c>
      <c r="F13" s="39"/>
      <c r="G13" s="39"/>
      <c r="H13" s="39"/>
      <c r="I13" s="44"/>
      <c r="J13" s="38"/>
      <c r="K13" s="39"/>
      <c r="L13" s="39"/>
      <c r="M13" s="43"/>
      <c r="N13" s="38"/>
      <c r="O13" s="39"/>
      <c r="P13" s="39"/>
      <c r="Q13" s="44"/>
      <c r="R13" s="39"/>
      <c r="S13" s="39"/>
      <c r="T13" s="39"/>
      <c r="U13" s="44"/>
      <c r="V13" s="38"/>
      <c r="W13" s="38"/>
      <c r="X13" s="39"/>
      <c r="Y13" s="43"/>
      <c r="Z13" s="39"/>
      <c r="AA13" s="39"/>
      <c r="AB13" s="39"/>
      <c r="AC13" s="44"/>
      <c r="AD13" s="39"/>
      <c r="AE13" s="39"/>
      <c r="AF13" s="38"/>
      <c r="AG13" s="43"/>
    </row>
    <row r="14" spans="1:33" x14ac:dyDescent="0.25">
      <c r="A14" s="33" t="s">
        <v>34</v>
      </c>
      <c r="B14" s="34" t="s">
        <v>24</v>
      </c>
      <c r="C14" s="51">
        <v>2.5999999999999999E-2</v>
      </c>
      <c r="D14" s="36" t="s">
        <v>22</v>
      </c>
      <c r="E14" s="55">
        <v>1</v>
      </c>
      <c r="F14" s="39"/>
      <c r="G14" s="39"/>
      <c r="H14" s="39"/>
      <c r="I14" s="44"/>
      <c r="J14" s="39"/>
      <c r="K14" s="39"/>
      <c r="L14" s="39"/>
      <c r="M14" s="44"/>
      <c r="N14" s="39"/>
      <c r="O14" s="39"/>
      <c r="P14" s="39"/>
      <c r="Q14" s="44"/>
      <c r="R14" s="38"/>
      <c r="S14" s="39"/>
      <c r="T14" s="39"/>
      <c r="U14" s="44"/>
      <c r="V14" s="38"/>
      <c r="W14" s="38"/>
      <c r="X14" s="38"/>
      <c r="Y14" s="43"/>
      <c r="Z14" s="39"/>
      <c r="AA14" s="39"/>
      <c r="AB14" s="39"/>
      <c r="AC14" s="44"/>
      <c r="AD14" s="38"/>
      <c r="AE14" s="38"/>
      <c r="AF14" s="38"/>
      <c r="AG14" s="43"/>
    </row>
    <row r="15" spans="1:33" x14ac:dyDescent="0.25">
      <c r="A15" s="33" t="s">
        <v>35</v>
      </c>
      <c r="B15" s="34" t="s">
        <v>24</v>
      </c>
      <c r="C15" s="51" t="s">
        <v>36</v>
      </c>
      <c r="D15" s="56" t="s">
        <v>22</v>
      </c>
      <c r="E15" s="57" t="s">
        <v>37</v>
      </c>
      <c r="F15" s="38"/>
      <c r="G15" s="38"/>
      <c r="H15" s="38"/>
      <c r="I15" s="43"/>
      <c r="J15" s="58"/>
      <c r="K15" s="38"/>
      <c r="L15" s="38"/>
      <c r="M15" s="44"/>
      <c r="N15" s="58"/>
      <c r="O15" s="38"/>
      <c r="P15" s="38"/>
      <c r="Q15" s="43"/>
      <c r="R15" s="58"/>
      <c r="S15" s="38"/>
      <c r="T15" s="38"/>
      <c r="U15" s="43"/>
      <c r="V15" s="58"/>
      <c r="W15" s="38"/>
      <c r="X15" s="38"/>
      <c r="Y15" s="43"/>
      <c r="Z15" s="58"/>
      <c r="AA15" s="38"/>
      <c r="AB15" s="38"/>
      <c r="AC15" s="43"/>
      <c r="AD15" s="58"/>
      <c r="AE15" s="38"/>
      <c r="AF15" s="38"/>
      <c r="AG15" s="43"/>
    </row>
    <row r="16" spans="1:33" x14ac:dyDescent="0.25">
      <c r="A16" s="33" t="s">
        <v>38</v>
      </c>
      <c r="B16" s="34" t="s">
        <v>30</v>
      </c>
      <c r="C16" s="35">
        <v>4.9870999999999999</v>
      </c>
      <c r="D16" s="56" t="s">
        <v>22</v>
      </c>
      <c r="E16" s="57" t="s">
        <v>22</v>
      </c>
      <c r="F16" s="38"/>
      <c r="G16" s="38"/>
      <c r="H16" s="39"/>
      <c r="I16" s="43"/>
      <c r="J16" s="38"/>
      <c r="K16" s="38"/>
      <c r="L16" s="38"/>
      <c r="M16" s="44"/>
      <c r="N16" s="41"/>
      <c r="O16" s="38"/>
      <c r="P16" s="39"/>
      <c r="Q16" s="44"/>
      <c r="R16" s="41"/>
      <c r="S16" s="38"/>
      <c r="T16" s="39"/>
      <c r="U16" s="44"/>
      <c r="V16" s="38"/>
      <c r="W16" s="38"/>
      <c r="X16" s="39"/>
      <c r="Y16" s="44"/>
      <c r="Z16" s="38"/>
      <c r="AA16" s="38"/>
      <c r="AB16" s="39"/>
      <c r="AC16" s="43"/>
      <c r="AD16" s="38"/>
      <c r="AE16" s="38"/>
      <c r="AF16" s="38"/>
      <c r="AG16" s="43"/>
    </row>
    <row r="17" spans="1:33" x14ac:dyDescent="0.25">
      <c r="A17" s="33" t="s">
        <v>39</v>
      </c>
      <c r="B17" s="34" t="s">
        <v>21</v>
      </c>
      <c r="C17" s="35">
        <v>59.778399999999998</v>
      </c>
      <c r="D17" s="36" t="s">
        <v>22</v>
      </c>
      <c r="E17" s="55">
        <v>20</v>
      </c>
      <c r="F17" s="38"/>
      <c r="G17" s="38"/>
      <c r="H17" s="39"/>
      <c r="I17" s="43"/>
      <c r="J17" s="38"/>
      <c r="K17" s="38"/>
      <c r="L17" s="38"/>
      <c r="M17" s="43"/>
      <c r="N17" s="38"/>
      <c r="O17" s="38"/>
      <c r="P17" s="39"/>
      <c r="Q17" s="44"/>
      <c r="R17" s="38"/>
      <c r="S17" s="38"/>
      <c r="T17" s="38"/>
      <c r="U17" s="44"/>
      <c r="V17" s="38"/>
      <c r="W17" s="38"/>
      <c r="X17" s="39"/>
      <c r="Y17" s="43"/>
      <c r="Z17" s="38"/>
      <c r="AA17" s="59"/>
      <c r="AB17" s="39"/>
      <c r="AC17" s="44"/>
      <c r="AD17" s="38"/>
      <c r="AE17" s="38"/>
      <c r="AF17" s="38"/>
      <c r="AG17" s="44"/>
    </row>
    <row r="18" spans="1:33" x14ac:dyDescent="0.25">
      <c r="A18" s="33" t="s">
        <v>40</v>
      </c>
      <c r="B18" s="34" t="s">
        <v>24</v>
      </c>
      <c r="C18" s="35">
        <v>120</v>
      </c>
      <c r="D18" s="36" t="s">
        <v>22</v>
      </c>
      <c r="E18" s="55">
        <v>250</v>
      </c>
      <c r="F18" s="38"/>
      <c r="G18" s="38"/>
      <c r="H18" s="38"/>
      <c r="I18" s="43"/>
      <c r="J18" s="38"/>
      <c r="K18" s="39"/>
      <c r="L18" s="38"/>
      <c r="M18" s="43"/>
      <c r="N18" s="38"/>
      <c r="O18" s="38"/>
      <c r="P18" s="38"/>
      <c r="Q18" s="44"/>
      <c r="R18" s="38"/>
      <c r="S18" s="38"/>
      <c r="T18" s="38"/>
      <c r="U18" s="44"/>
      <c r="V18" s="38"/>
      <c r="W18" s="38"/>
      <c r="X18" s="38"/>
      <c r="Y18" s="43"/>
      <c r="Z18" s="38"/>
      <c r="AA18" s="38"/>
      <c r="AB18" s="39"/>
      <c r="AC18" s="43"/>
      <c r="AD18" s="38"/>
      <c r="AE18" s="38"/>
      <c r="AF18" s="38"/>
      <c r="AG18" s="43"/>
    </row>
    <row r="19" spans="1:33" x14ac:dyDescent="0.25">
      <c r="A19" s="33" t="s">
        <v>41</v>
      </c>
      <c r="B19" s="34" t="s">
        <v>21</v>
      </c>
      <c r="C19" s="35">
        <v>284.9676</v>
      </c>
      <c r="D19" s="36">
        <v>500</v>
      </c>
      <c r="E19" s="37">
        <v>500</v>
      </c>
      <c r="F19" s="38"/>
      <c r="G19" s="38"/>
      <c r="H19" s="38"/>
      <c r="I19" s="43"/>
      <c r="J19" s="38"/>
      <c r="K19" s="38"/>
      <c r="L19" s="38"/>
      <c r="M19" s="43"/>
      <c r="N19" s="41"/>
      <c r="O19" s="58"/>
      <c r="P19" s="39"/>
      <c r="Q19" s="43"/>
      <c r="R19" s="41"/>
      <c r="S19" s="38"/>
      <c r="T19" s="39"/>
      <c r="U19" s="44"/>
      <c r="V19" s="38"/>
      <c r="W19" s="38"/>
      <c r="X19" s="38"/>
      <c r="Y19" s="44"/>
      <c r="Z19" s="38"/>
      <c r="AA19" s="38"/>
      <c r="AB19" s="39"/>
      <c r="AC19" s="43"/>
      <c r="AD19" s="38"/>
      <c r="AE19" s="38"/>
      <c r="AF19" s="38"/>
      <c r="AG19" s="44"/>
    </row>
    <row r="20" spans="1:33" x14ac:dyDescent="0.25">
      <c r="A20" s="60" t="s">
        <v>42</v>
      </c>
      <c r="B20" s="61" t="s">
        <v>30</v>
      </c>
      <c r="C20" s="62">
        <v>29.978899999999999</v>
      </c>
      <c r="D20" s="63" t="s">
        <v>22</v>
      </c>
      <c r="E20" s="64" t="s">
        <v>22</v>
      </c>
      <c r="F20" s="65"/>
      <c r="G20" s="65"/>
      <c r="H20" s="66"/>
      <c r="I20" s="67"/>
      <c r="J20" s="65"/>
      <c r="K20" s="66"/>
      <c r="L20" s="66"/>
      <c r="M20" s="67"/>
      <c r="N20" s="66"/>
      <c r="O20" s="66"/>
      <c r="P20" s="66"/>
      <c r="Q20" s="67"/>
      <c r="R20" s="66"/>
      <c r="S20" s="66"/>
      <c r="T20" s="65"/>
      <c r="U20" s="67"/>
      <c r="V20" s="65"/>
      <c r="W20" s="65"/>
      <c r="X20" s="65"/>
      <c r="Y20" s="68"/>
      <c r="Z20" s="66"/>
      <c r="AA20" s="66"/>
      <c r="AB20" s="65"/>
      <c r="AC20" s="67"/>
      <c r="AD20" s="65"/>
      <c r="AE20" s="66"/>
      <c r="AF20" s="66"/>
      <c r="AG20" s="67"/>
    </row>
    <row r="21" spans="1:33" x14ac:dyDescent="0.25">
      <c r="A21" s="14" t="s">
        <v>131</v>
      </c>
      <c r="B21" s="69"/>
      <c r="C21" s="70"/>
      <c r="E21" s="19"/>
      <c r="F21" s="18"/>
      <c r="G21" s="18"/>
      <c r="H21" s="18"/>
      <c r="I21" s="18"/>
      <c r="J21" s="38"/>
      <c r="K21" s="38"/>
      <c r="L21" s="38"/>
      <c r="M21" s="38"/>
      <c r="N21" s="38"/>
      <c r="O21" s="38"/>
      <c r="P21" s="38"/>
      <c r="Q21" s="38"/>
      <c r="R21" s="38"/>
      <c r="S21" s="38"/>
      <c r="T21" s="38"/>
      <c r="U21" s="38"/>
      <c r="V21" s="38"/>
      <c r="W21" s="38"/>
      <c r="X21" s="38"/>
      <c r="Y21" s="38"/>
      <c r="Z21" s="38"/>
      <c r="AA21" s="38"/>
      <c r="AB21" s="38"/>
      <c r="AC21" s="38"/>
      <c r="AD21" s="38"/>
      <c r="AE21" s="38"/>
      <c r="AF21" s="38"/>
      <c r="AG21" s="18"/>
    </row>
    <row r="22" spans="1:33" x14ac:dyDescent="0.25">
      <c r="A22" s="72" t="s">
        <v>45</v>
      </c>
      <c r="B22" s="21" t="s">
        <v>24</v>
      </c>
      <c r="C22" s="22">
        <v>0.01</v>
      </c>
      <c r="D22" s="73">
        <v>0.05</v>
      </c>
      <c r="E22" s="24">
        <v>6.0000000000000001E-3</v>
      </c>
      <c r="F22" s="27"/>
      <c r="G22" s="27"/>
      <c r="H22" s="31"/>
      <c r="I22" s="32"/>
      <c r="J22" s="74"/>
      <c r="K22" s="75"/>
      <c r="L22" s="74"/>
      <c r="M22" s="76"/>
      <c r="N22" s="31"/>
      <c r="O22" s="27"/>
      <c r="P22" s="27"/>
      <c r="Q22" s="28"/>
      <c r="R22" s="31"/>
      <c r="S22" s="27"/>
      <c r="T22" s="31"/>
      <c r="U22" s="32"/>
      <c r="V22" s="27"/>
      <c r="W22" s="31"/>
      <c r="X22" s="31"/>
      <c r="Y22" s="28"/>
      <c r="Z22" s="27"/>
      <c r="AA22" s="31"/>
      <c r="AB22" s="27"/>
      <c r="AC22" s="30"/>
      <c r="AD22" s="27"/>
      <c r="AE22" s="26"/>
      <c r="AF22" s="26"/>
      <c r="AG22" s="28"/>
    </row>
    <row r="23" spans="1:33" x14ac:dyDescent="0.25">
      <c r="A23" s="77" t="s">
        <v>46</v>
      </c>
      <c r="B23" s="34" t="s">
        <v>24</v>
      </c>
      <c r="C23" s="35">
        <v>3.0000000000000001E-3</v>
      </c>
      <c r="D23" s="78">
        <v>5.0000000000000001E-3</v>
      </c>
      <c r="E23" s="37">
        <v>5.0000000000000002E-5</v>
      </c>
      <c r="F23" s="58"/>
      <c r="G23" s="39"/>
      <c r="H23" s="38"/>
      <c r="I23" s="43"/>
      <c r="J23" s="79"/>
      <c r="K23" s="80"/>
      <c r="L23" s="81"/>
      <c r="M23" s="82"/>
      <c r="N23" s="58"/>
      <c r="O23" s="39"/>
      <c r="P23" s="38"/>
      <c r="Q23" s="43"/>
      <c r="R23" s="58"/>
      <c r="S23" s="38"/>
      <c r="T23" s="39"/>
      <c r="U23" s="43"/>
      <c r="V23" s="58"/>
      <c r="W23" s="38"/>
      <c r="X23" s="38"/>
      <c r="Y23" s="43"/>
      <c r="Z23" s="58"/>
      <c r="AA23" s="38"/>
      <c r="AB23" s="38"/>
      <c r="AC23" s="44"/>
      <c r="AD23" s="58"/>
      <c r="AE23" s="39"/>
      <c r="AF23" s="42"/>
      <c r="AG23" s="43"/>
    </row>
    <row r="24" spans="1:33" x14ac:dyDescent="0.25">
      <c r="A24" s="77" t="s">
        <v>47</v>
      </c>
      <c r="B24" s="34" t="s">
        <v>24</v>
      </c>
      <c r="C24" s="35">
        <v>4.7E-2</v>
      </c>
      <c r="D24" s="78">
        <v>1</v>
      </c>
      <c r="E24" s="37">
        <v>2</v>
      </c>
      <c r="F24" s="83"/>
      <c r="G24" s="42"/>
      <c r="H24" s="42"/>
      <c r="I24" s="44"/>
      <c r="J24" s="80"/>
      <c r="K24" s="80"/>
      <c r="L24" s="80"/>
      <c r="M24" s="82"/>
      <c r="N24" s="41"/>
      <c r="O24" s="39"/>
      <c r="P24" s="39"/>
      <c r="Q24" s="44"/>
      <c r="R24" s="84"/>
      <c r="S24" s="38"/>
      <c r="T24" s="39"/>
      <c r="U24" s="44"/>
      <c r="V24" s="83"/>
      <c r="W24" s="38"/>
      <c r="X24" s="38"/>
      <c r="Y24" s="44"/>
      <c r="Z24" s="38"/>
      <c r="AA24" s="39"/>
      <c r="AB24" s="39"/>
      <c r="AC24" s="44"/>
      <c r="AD24" s="38"/>
      <c r="AE24" s="42"/>
      <c r="AF24" s="42"/>
      <c r="AG24" s="43"/>
    </row>
    <row r="25" spans="1:33" x14ac:dyDescent="0.25">
      <c r="A25" s="77" t="s">
        <v>48</v>
      </c>
      <c r="B25" s="34" t="s">
        <v>24</v>
      </c>
      <c r="C25" s="35">
        <v>4.1000000000000003E-3</v>
      </c>
      <c r="D25" s="85" t="s">
        <v>22</v>
      </c>
      <c r="E25" s="37">
        <v>4.0000000000000001E-3</v>
      </c>
      <c r="F25" s="38"/>
      <c r="G25" s="39"/>
      <c r="H25" s="38"/>
      <c r="I25" s="43"/>
      <c r="J25" s="80"/>
      <c r="K25" s="81"/>
      <c r="L25" s="80"/>
      <c r="M25" s="82"/>
      <c r="N25" s="38"/>
      <c r="O25" s="39"/>
      <c r="P25" s="39"/>
      <c r="Q25" s="44"/>
      <c r="R25" s="38"/>
      <c r="S25" s="39"/>
      <c r="T25" s="38"/>
      <c r="U25" s="43"/>
      <c r="V25" s="38"/>
      <c r="W25" s="39"/>
      <c r="X25" s="38"/>
      <c r="Y25" s="43"/>
      <c r="Z25" s="38"/>
      <c r="AA25" s="39"/>
      <c r="AB25" s="38"/>
      <c r="AC25" s="43"/>
      <c r="AD25" s="38"/>
      <c r="AE25" s="39"/>
      <c r="AF25" s="38"/>
      <c r="AG25" s="43"/>
    </row>
    <row r="26" spans="1:33" x14ac:dyDescent="0.25">
      <c r="A26" s="77" t="s">
        <v>49</v>
      </c>
      <c r="B26" s="34" t="s">
        <v>24</v>
      </c>
      <c r="C26" s="35">
        <v>5.0000000000000001E-4</v>
      </c>
      <c r="D26" s="78">
        <v>5.0000000000000001E-3</v>
      </c>
      <c r="E26" s="37">
        <v>5.0000000000000001E-3</v>
      </c>
      <c r="F26" s="166"/>
      <c r="G26" s="81"/>
      <c r="H26" s="86"/>
      <c r="I26" s="43"/>
      <c r="J26" s="166"/>
      <c r="K26" s="81"/>
      <c r="L26" s="80"/>
      <c r="M26" s="82"/>
      <c r="N26" s="166"/>
      <c r="O26" s="39"/>
      <c r="P26" s="39"/>
      <c r="Q26" s="44"/>
      <c r="R26" s="166"/>
      <c r="S26" s="39"/>
      <c r="T26" s="38"/>
      <c r="U26" s="43"/>
      <c r="V26" s="80"/>
      <c r="W26" s="39"/>
      <c r="X26" s="38"/>
      <c r="Y26" s="43"/>
      <c r="Z26" s="166"/>
      <c r="AA26" s="39"/>
      <c r="AB26" s="38"/>
      <c r="AC26" s="43"/>
      <c r="AD26" s="80"/>
      <c r="AE26" s="81"/>
      <c r="AF26" s="80"/>
      <c r="AG26" s="43"/>
    </row>
    <row r="27" spans="1:33" x14ac:dyDescent="0.25">
      <c r="A27" s="77" t="s">
        <v>50</v>
      </c>
      <c r="B27" s="34" t="s">
        <v>24</v>
      </c>
      <c r="C27" s="35">
        <v>6.7000000000000002E-3</v>
      </c>
      <c r="D27" s="78">
        <v>0.05</v>
      </c>
      <c r="E27" s="37">
        <v>0.1</v>
      </c>
      <c r="F27" s="38"/>
      <c r="G27" s="39"/>
      <c r="H27" s="42"/>
      <c r="I27" s="43"/>
      <c r="J27" s="80"/>
      <c r="K27" s="81"/>
      <c r="L27" s="80"/>
      <c r="M27" s="82"/>
      <c r="N27" s="38"/>
      <c r="O27" s="39"/>
      <c r="P27" s="39"/>
      <c r="Q27" s="44"/>
      <c r="R27" s="38"/>
      <c r="S27" s="39"/>
      <c r="T27" s="38"/>
      <c r="U27" s="43"/>
      <c r="V27" s="39"/>
      <c r="W27" s="39"/>
      <c r="X27" s="39"/>
      <c r="Y27" s="44"/>
      <c r="Z27" s="38"/>
      <c r="AA27" s="39"/>
      <c r="AB27" s="38"/>
      <c r="AC27" s="43"/>
      <c r="AD27" s="38"/>
      <c r="AE27" s="39"/>
      <c r="AF27" s="38"/>
      <c r="AG27" s="44"/>
    </row>
    <row r="28" spans="1:33" x14ac:dyDescent="0.25">
      <c r="A28" s="77" t="s">
        <v>51</v>
      </c>
      <c r="B28" s="34" t="s">
        <v>24</v>
      </c>
      <c r="C28" s="35">
        <v>1.0999999999999999E-2</v>
      </c>
      <c r="D28" s="85" t="s">
        <v>22</v>
      </c>
      <c r="E28" s="37" t="s">
        <v>22</v>
      </c>
      <c r="F28" s="38"/>
      <c r="G28" s="39"/>
      <c r="H28" s="42"/>
      <c r="I28" s="43"/>
      <c r="J28" s="80"/>
      <c r="K28" s="81"/>
      <c r="L28" s="80"/>
      <c r="M28" s="82"/>
      <c r="N28" s="38"/>
      <c r="O28" s="39"/>
      <c r="P28" s="39"/>
      <c r="Q28" s="44"/>
      <c r="R28" s="38"/>
      <c r="S28" s="39"/>
      <c r="T28" s="38"/>
      <c r="U28" s="43"/>
      <c r="V28" s="38"/>
      <c r="W28" s="39"/>
      <c r="X28" s="38"/>
      <c r="Y28" s="43"/>
      <c r="Z28" s="38"/>
      <c r="AA28" s="39"/>
      <c r="AB28" s="38"/>
      <c r="AC28" s="43"/>
      <c r="AD28" s="38"/>
      <c r="AE28" s="39"/>
      <c r="AF28" s="38"/>
      <c r="AG28" s="43"/>
    </row>
    <row r="29" spans="1:33" x14ac:dyDescent="0.25">
      <c r="A29" s="77" t="s">
        <v>52</v>
      </c>
      <c r="B29" s="34" t="s">
        <v>24</v>
      </c>
      <c r="C29" s="35">
        <v>1.9E-2</v>
      </c>
      <c r="D29" s="78">
        <v>0.59</v>
      </c>
      <c r="E29" s="37">
        <v>1.3</v>
      </c>
      <c r="F29" s="38"/>
      <c r="G29" s="39"/>
      <c r="H29" s="42"/>
      <c r="I29" s="43"/>
      <c r="J29" s="80"/>
      <c r="K29" s="81"/>
      <c r="L29" s="81"/>
      <c r="M29" s="87"/>
      <c r="N29" s="39"/>
      <c r="O29" s="39"/>
      <c r="P29" s="39"/>
      <c r="Q29" s="44"/>
      <c r="R29" s="38"/>
      <c r="S29" s="39"/>
      <c r="T29" s="39"/>
      <c r="U29" s="43"/>
      <c r="V29" s="38"/>
      <c r="W29" s="39"/>
      <c r="X29" s="38"/>
      <c r="Y29" s="43"/>
      <c r="Z29" s="38"/>
      <c r="AA29" s="39"/>
      <c r="AB29" s="39"/>
      <c r="AC29" s="44"/>
      <c r="AD29" s="38"/>
      <c r="AE29" s="39"/>
      <c r="AF29" s="42"/>
      <c r="AG29" s="44"/>
    </row>
    <row r="30" spans="1:33" x14ac:dyDescent="0.25">
      <c r="A30" s="77" t="s">
        <v>53</v>
      </c>
      <c r="B30" s="34" t="s">
        <v>24</v>
      </c>
      <c r="C30" s="35">
        <v>0.215</v>
      </c>
      <c r="D30" s="78">
        <v>0.3</v>
      </c>
      <c r="E30" s="37">
        <v>0.3</v>
      </c>
      <c r="F30" s="39"/>
      <c r="G30" s="39"/>
      <c r="H30" s="39"/>
      <c r="I30" s="44"/>
      <c r="J30" s="38"/>
      <c r="K30" s="81"/>
      <c r="L30" s="81"/>
      <c r="M30" s="82"/>
      <c r="N30" s="38"/>
      <c r="O30" s="39"/>
      <c r="P30" s="38"/>
      <c r="Q30" s="44"/>
      <c r="R30" s="38"/>
      <c r="S30" s="39"/>
      <c r="T30" s="39"/>
      <c r="U30" s="44"/>
      <c r="V30" s="38"/>
      <c r="W30" s="39"/>
      <c r="X30" s="39"/>
      <c r="Y30" s="43"/>
      <c r="Z30" s="38"/>
      <c r="AA30" s="39"/>
      <c r="AB30" s="38"/>
      <c r="AC30" s="44"/>
      <c r="AD30" s="38"/>
      <c r="AE30" s="39"/>
      <c r="AF30" s="38"/>
      <c r="AG30" s="44"/>
    </row>
    <row r="31" spans="1:33" x14ac:dyDescent="0.25">
      <c r="A31" s="77" t="s">
        <v>54</v>
      </c>
      <c r="B31" s="34" t="s">
        <v>24</v>
      </c>
      <c r="C31" s="35">
        <v>8.0000000000000002E-3</v>
      </c>
      <c r="D31" s="78">
        <v>1.4999999999999999E-2</v>
      </c>
      <c r="E31" s="37">
        <v>1.4999999999999999E-2</v>
      </c>
      <c r="F31" s="38"/>
      <c r="G31" s="39"/>
      <c r="H31" s="38"/>
      <c r="I31" s="43"/>
      <c r="J31" s="80"/>
      <c r="K31" s="81"/>
      <c r="L31" s="80"/>
      <c r="M31" s="82"/>
      <c r="N31" s="38"/>
      <c r="O31" s="39"/>
      <c r="P31" s="38"/>
      <c r="Q31" s="43"/>
      <c r="R31" s="38"/>
      <c r="S31" s="39"/>
      <c r="T31" s="38"/>
      <c r="U31" s="43"/>
      <c r="V31" s="38"/>
      <c r="W31" s="39"/>
      <c r="X31" s="38"/>
      <c r="Y31" s="43"/>
      <c r="Z31" s="38"/>
      <c r="AA31" s="39"/>
      <c r="AB31" s="38"/>
      <c r="AC31" s="43"/>
      <c r="AD31" s="38"/>
      <c r="AE31" s="39"/>
      <c r="AF31" s="42"/>
      <c r="AG31" s="43"/>
    </row>
    <row r="32" spans="1:33" x14ac:dyDescent="0.25">
      <c r="A32" s="77" t="s">
        <v>55</v>
      </c>
      <c r="B32" s="34" t="s">
        <v>24</v>
      </c>
      <c r="C32" s="35">
        <v>9.0999999999999998E-2</v>
      </c>
      <c r="D32" s="78">
        <v>0.02</v>
      </c>
      <c r="E32" s="37">
        <v>0.05</v>
      </c>
      <c r="F32" s="38"/>
      <c r="G32" s="42"/>
      <c r="H32" s="39"/>
      <c r="I32" s="44"/>
      <c r="J32" s="80"/>
      <c r="K32" s="80"/>
      <c r="L32" s="81"/>
      <c r="M32" s="87"/>
      <c r="N32" s="38"/>
      <c r="O32" s="39"/>
      <c r="P32" s="39"/>
      <c r="Q32" s="44"/>
      <c r="R32" s="38"/>
      <c r="S32" s="38"/>
      <c r="T32" s="39"/>
      <c r="U32" s="44"/>
      <c r="V32" s="38"/>
      <c r="W32" s="38"/>
      <c r="X32" s="39"/>
      <c r="Y32" s="44"/>
      <c r="Z32" s="38"/>
      <c r="AA32" s="39"/>
      <c r="AB32" s="38"/>
      <c r="AC32" s="43"/>
      <c r="AD32" s="38"/>
      <c r="AE32" s="42"/>
      <c r="AF32" s="42"/>
      <c r="AG32" s="44"/>
    </row>
    <row r="33" spans="1:33" x14ac:dyDescent="0.25">
      <c r="A33" s="77" t="s">
        <v>56</v>
      </c>
      <c r="B33" s="34" t="s">
        <v>24</v>
      </c>
      <c r="C33" s="35">
        <v>1.0999999999999999E-2</v>
      </c>
      <c r="D33" s="78">
        <v>0.08</v>
      </c>
      <c r="E33" s="37">
        <v>0.1</v>
      </c>
      <c r="F33" s="38"/>
      <c r="G33" s="39"/>
      <c r="H33" s="38"/>
      <c r="I33" s="43"/>
      <c r="J33" s="88"/>
      <c r="K33" s="81"/>
      <c r="L33" s="80"/>
      <c r="M33" s="82"/>
      <c r="N33" s="38"/>
      <c r="O33" s="39"/>
      <c r="P33" s="39"/>
      <c r="Q33" s="44"/>
      <c r="R33" s="38"/>
      <c r="S33" s="39"/>
      <c r="T33" s="39"/>
      <c r="U33" s="44"/>
      <c r="V33" s="38"/>
      <c r="W33" s="39"/>
      <c r="X33" s="38"/>
      <c r="Y33" s="43"/>
      <c r="Z33" s="38"/>
      <c r="AA33" s="39"/>
      <c r="AB33" s="38"/>
      <c r="AC33" s="43"/>
      <c r="AD33" s="39"/>
      <c r="AE33" s="39"/>
      <c r="AF33" s="38"/>
      <c r="AG33" s="43"/>
    </row>
    <row r="34" spans="1:33" x14ac:dyDescent="0.25">
      <c r="A34" s="77" t="s">
        <v>57</v>
      </c>
      <c r="B34" s="34" t="s">
        <v>24</v>
      </c>
      <c r="C34" s="35">
        <v>1E-3</v>
      </c>
      <c r="D34" s="78">
        <v>0.01</v>
      </c>
      <c r="E34" s="37">
        <v>0.05</v>
      </c>
      <c r="F34" s="38"/>
      <c r="G34" s="39"/>
      <c r="H34" s="42"/>
      <c r="I34" s="43"/>
      <c r="J34" s="80"/>
      <c r="K34" s="81"/>
      <c r="L34" s="80"/>
      <c r="M34" s="82"/>
      <c r="N34" s="38"/>
      <c r="O34" s="39"/>
      <c r="P34" s="39"/>
      <c r="Q34" s="44"/>
      <c r="R34" s="38"/>
      <c r="S34" s="39"/>
      <c r="T34" s="39"/>
      <c r="U34" s="43"/>
      <c r="V34" s="38"/>
      <c r="W34" s="39"/>
      <c r="X34" s="38"/>
      <c r="Y34" s="43"/>
      <c r="Z34" s="38"/>
      <c r="AA34" s="39"/>
      <c r="AB34" s="38"/>
      <c r="AC34" s="43"/>
      <c r="AD34" s="38"/>
      <c r="AE34" s="39"/>
      <c r="AF34" s="42"/>
      <c r="AG34" s="43"/>
    </row>
    <row r="35" spans="1:33" x14ac:dyDescent="0.25">
      <c r="A35" s="77" t="s">
        <v>58</v>
      </c>
      <c r="B35" s="34" t="s">
        <v>24</v>
      </c>
      <c r="C35" s="35">
        <v>18.850100000000001</v>
      </c>
      <c r="D35" s="78">
        <v>0.04</v>
      </c>
      <c r="E35" s="37">
        <v>0.1</v>
      </c>
      <c r="F35" s="38"/>
      <c r="G35" s="39"/>
      <c r="H35" s="42"/>
      <c r="I35" s="43"/>
      <c r="J35" s="80"/>
      <c r="K35" s="81"/>
      <c r="L35" s="80"/>
      <c r="M35" s="82"/>
      <c r="N35" s="38"/>
      <c r="O35" s="39"/>
      <c r="P35" s="38"/>
      <c r="Q35" s="43"/>
      <c r="R35" s="38"/>
      <c r="S35" s="39"/>
      <c r="T35" s="38"/>
      <c r="U35" s="43"/>
      <c r="V35" s="38"/>
      <c r="W35" s="39"/>
      <c r="X35" s="38"/>
      <c r="Y35" s="43"/>
      <c r="Z35" s="39"/>
      <c r="AA35" s="39"/>
      <c r="AB35" s="39"/>
      <c r="AC35" s="44"/>
      <c r="AD35" s="38"/>
      <c r="AE35" s="39"/>
      <c r="AF35" s="38"/>
      <c r="AG35" s="43"/>
    </row>
    <row r="36" spans="1:33" x14ac:dyDescent="0.25">
      <c r="A36" s="77" t="s">
        <v>59</v>
      </c>
      <c r="B36" s="34" t="s">
        <v>24</v>
      </c>
      <c r="C36" s="35">
        <v>1E-3</v>
      </c>
      <c r="D36" s="78">
        <v>5.0000000000000001E-3</v>
      </c>
      <c r="E36" s="37">
        <v>2E-3</v>
      </c>
      <c r="F36" s="38"/>
      <c r="G36" s="39"/>
      <c r="H36" s="38"/>
      <c r="I36" s="43"/>
      <c r="J36" s="80"/>
      <c r="K36" s="81"/>
      <c r="L36" s="80"/>
      <c r="M36" s="82"/>
      <c r="N36" s="38"/>
      <c r="O36" s="39"/>
      <c r="P36" s="39"/>
      <c r="Q36" s="44"/>
      <c r="R36" s="38"/>
      <c r="S36" s="39"/>
      <c r="T36" s="38"/>
      <c r="U36" s="43"/>
      <c r="V36" s="38"/>
      <c r="W36" s="39"/>
      <c r="X36" s="38"/>
      <c r="Y36" s="43"/>
      <c r="Z36" s="38"/>
      <c r="AA36" s="39"/>
      <c r="AB36" s="38"/>
      <c r="AC36" s="43"/>
      <c r="AD36" s="38"/>
      <c r="AE36" s="39"/>
      <c r="AF36" s="38"/>
      <c r="AG36" s="43"/>
    </row>
    <row r="37" spans="1:33" x14ac:dyDescent="0.25">
      <c r="A37" s="77" t="s">
        <v>60</v>
      </c>
      <c r="B37" s="34" t="s">
        <v>24</v>
      </c>
      <c r="C37" s="35">
        <v>8.9999999999999993E-3</v>
      </c>
      <c r="D37" s="85">
        <v>0.112</v>
      </c>
      <c r="E37" s="37" t="s">
        <v>22</v>
      </c>
      <c r="F37" s="38"/>
      <c r="G37" s="39"/>
      <c r="H37" s="38"/>
      <c r="I37" s="43"/>
      <c r="J37" s="80"/>
      <c r="K37" s="81"/>
      <c r="L37" s="80"/>
      <c r="M37" s="82"/>
      <c r="N37" s="38"/>
      <c r="O37" s="39"/>
      <c r="P37" s="39"/>
      <c r="Q37" s="44"/>
      <c r="R37" s="38"/>
      <c r="S37" s="39"/>
      <c r="T37" s="39"/>
      <c r="U37" s="44"/>
      <c r="V37" s="38"/>
      <c r="W37" s="39"/>
      <c r="X37" s="38"/>
      <c r="Y37" s="43"/>
      <c r="Z37" s="38"/>
      <c r="AA37" s="39"/>
      <c r="AB37" s="38"/>
      <c r="AC37" s="43"/>
      <c r="AD37" s="38"/>
      <c r="AE37" s="39"/>
      <c r="AF37" s="38"/>
      <c r="AG37" s="43"/>
    </row>
    <row r="38" spans="1:33" x14ac:dyDescent="0.25">
      <c r="A38" s="89" t="s">
        <v>61</v>
      </c>
      <c r="B38" s="61" t="s">
        <v>21</v>
      </c>
      <c r="C38" s="62">
        <v>3.6999999999999998E-2</v>
      </c>
      <c r="D38" s="90">
        <v>0.08</v>
      </c>
      <c r="E38" s="64">
        <v>5</v>
      </c>
      <c r="F38" s="66"/>
      <c r="G38" s="65"/>
      <c r="H38" s="91"/>
      <c r="I38" s="68"/>
      <c r="J38" s="92"/>
      <c r="K38" s="93"/>
      <c r="L38" s="92"/>
      <c r="M38" s="94"/>
      <c r="N38" s="66"/>
      <c r="O38" s="65"/>
      <c r="P38" s="65"/>
      <c r="Q38" s="68"/>
      <c r="R38" s="66"/>
      <c r="S38" s="65"/>
      <c r="T38" s="65"/>
      <c r="U38" s="68"/>
      <c r="V38" s="66"/>
      <c r="W38" s="65"/>
      <c r="X38" s="66"/>
      <c r="Y38" s="67"/>
      <c r="Z38" s="65"/>
      <c r="AA38" s="65"/>
      <c r="AB38" s="65"/>
      <c r="AC38" s="68"/>
      <c r="AD38" s="66"/>
      <c r="AE38" s="65"/>
      <c r="AF38" s="66"/>
      <c r="AG38" s="68"/>
    </row>
    <row r="39" spans="1:33" x14ac:dyDescent="0.25">
      <c r="A39" s="95" t="s">
        <v>132</v>
      </c>
      <c r="B39" s="96"/>
      <c r="C39" s="96"/>
      <c r="D39" s="97"/>
      <c r="E39" s="98"/>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row>
    <row r="40" spans="1:33" x14ac:dyDescent="0.25">
      <c r="A40" s="101" t="s">
        <v>64</v>
      </c>
      <c r="B40" s="102" t="s">
        <v>65</v>
      </c>
      <c r="C40" s="103" t="s">
        <v>22</v>
      </c>
      <c r="D40" s="104" t="s">
        <v>22</v>
      </c>
      <c r="E40" s="105">
        <v>200</v>
      </c>
      <c r="F40" s="106"/>
      <c r="G40" s="107" t="s">
        <v>25</v>
      </c>
      <c r="H40" s="106"/>
      <c r="I40" s="108"/>
      <c r="J40" s="106"/>
      <c r="K40" s="107" t="s">
        <v>25</v>
      </c>
      <c r="L40" s="107"/>
      <c r="M40" s="109"/>
      <c r="N40" s="106"/>
      <c r="O40" s="107" t="s">
        <v>25</v>
      </c>
      <c r="P40" s="107"/>
      <c r="Q40" s="109"/>
      <c r="R40" s="106"/>
      <c r="S40" s="107" t="s">
        <v>25</v>
      </c>
      <c r="T40" s="107"/>
      <c r="U40" s="109"/>
      <c r="V40" s="106"/>
      <c r="W40" s="107" t="s">
        <v>25</v>
      </c>
      <c r="X40" s="107"/>
      <c r="Y40" s="109"/>
      <c r="Z40" s="106"/>
      <c r="AA40" s="107" t="s">
        <v>25</v>
      </c>
      <c r="AB40" s="107"/>
      <c r="AC40" s="109"/>
      <c r="AD40" s="106"/>
      <c r="AE40" s="110" t="s">
        <v>25</v>
      </c>
      <c r="AF40" s="106"/>
      <c r="AG40" s="109"/>
    </row>
    <row r="41" spans="1:33" x14ac:dyDescent="0.25">
      <c r="A41" s="111" t="s">
        <v>66</v>
      </c>
      <c r="B41" s="112" t="s">
        <v>65</v>
      </c>
      <c r="C41" s="113" t="s">
        <v>22</v>
      </c>
      <c r="D41" s="114" t="s">
        <v>22</v>
      </c>
      <c r="E41" s="115" t="s">
        <v>22</v>
      </c>
      <c r="F41" s="116"/>
      <c r="G41" s="117" t="s">
        <v>25</v>
      </c>
      <c r="H41" s="116"/>
      <c r="I41" s="118"/>
      <c r="J41" s="116"/>
      <c r="K41" s="117" t="s">
        <v>25</v>
      </c>
      <c r="L41" s="117"/>
      <c r="M41" s="119"/>
      <c r="N41" s="116"/>
      <c r="O41" s="117" t="s">
        <v>25</v>
      </c>
      <c r="P41" s="117"/>
      <c r="Q41" s="119"/>
      <c r="R41" s="116"/>
      <c r="S41" s="117" t="s">
        <v>25</v>
      </c>
      <c r="T41" s="117"/>
      <c r="U41" s="119"/>
      <c r="V41" s="116"/>
      <c r="W41" s="117" t="s">
        <v>25</v>
      </c>
      <c r="X41" s="117"/>
      <c r="Y41" s="119"/>
      <c r="Z41" s="116"/>
      <c r="AA41" s="117" t="s">
        <v>25</v>
      </c>
      <c r="AB41" s="117"/>
      <c r="AC41" s="119"/>
      <c r="AD41" s="116"/>
      <c r="AE41" s="120" t="s">
        <v>25</v>
      </c>
      <c r="AF41" s="116"/>
      <c r="AG41" s="119"/>
    </row>
    <row r="42" spans="1:33" x14ac:dyDescent="0.25">
      <c r="A42" s="111" t="s">
        <v>67</v>
      </c>
      <c r="B42" s="112" t="s">
        <v>65</v>
      </c>
      <c r="C42" s="113" t="s">
        <v>22</v>
      </c>
      <c r="D42" s="114" t="s">
        <v>22</v>
      </c>
      <c r="E42" s="115" t="s">
        <v>22</v>
      </c>
      <c r="F42" s="116"/>
      <c r="G42" s="117" t="s">
        <v>25</v>
      </c>
      <c r="H42" s="116"/>
      <c r="I42" s="118"/>
      <c r="J42" s="116"/>
      <c r="K42" s="117" t="s">
        <v>25</v>
      </c>
      <c r="L42" s="117"/>
      <c r="M42" s="119"/>
      <c r="N42" s="116"/>
      <c r="O42" s="117" t="s">
        <v>25</v>
      </c>
      <c r="P42" s="117"/>
      <c r="Q42" s="119"/>
      <c r="R42" s="116"/>
      <c r="S42" s="117" t="s">
        <v>25</v>
      </c>
      <c r="T42" s="117"/>
      <c r="U42" s="119"/>
      <c r="V42" s="116"/>
      <c r="W42" s="117" t="s">
        <v>25</v>
      </c>
      <c r="X42" s="117"/>
      <c r="Y42" s="119"/>
      <c r="Z42" s="116"/>
      <c r="AA42" s="117" t="s">
        <v>25</v>
      </c>
      <c r="AB42" s="117"/>
      <c r="AC42" s="119"/>
      <c r="AD42" s="116"/>
      <c r="AE42" s="120" t="s">
        <v>25</v>
      </c>
      <c r="AF42" s="116"/>
      <c r="AG42" s="119"/>
    </row>
    <row r="43" spans="1:33" x14ac:dyDescent="0.25">
      <c r="A43" s="111" t="s">
        <v>68</v>
      </c>
      <c r="B43" s="112" t="s">
        <v>24</v>
      </c>
      <c r="C43" s="121">
        <v>1</v>
      </c>
      <c r="D43" s="122">
        <v>800</v>
      </c>
      <c r="E43" s="115">
        <v>1</v>
      </c>
      <c r="F43" s="116"/>
      <c r="G43" s="117" t="s">
        <v>25</v>
      </c>
      <c r="H43" s="116"/>
      <c r="I43" s="118"/>
      <c r="J43" s="116"/>
      <c r="K43" s="117" t="s">
        <v>25</v>
      </c>
      <c r="L43" s="117"/>
      <c r="M43" s="119"/>
      <c r="N43" s="116"/>
      <c r="O43" s="117" t="s">
        <v>25</v>
      </c>
      <c r="P43" s="117"/>
      <c r="Q43" s="119"/>
      <c r="R43" s="116"/>
      <c r="S43" s="117" t="s">
        <v>25</v>
      </c>
      <c r="T43" s="117"/>
      <c r="U43" s="119"/>
      <c r="V43" s="116"/>
      <c r="W43" s="117" t="s">
        <v>25</v>
      </c>
      <c r="X43" s="117"/>
      <c r="Y43" s="119"/>
      <c r="Z43" s="116"/>
      <c r="AA43" s="117" t="s">
        <v>25</v>
      </c>
      <c r="AB43" s="117"/>
      <c r="AC43" s="119"/>
      <c r="AD43" s="116"/>
      <c r="AE43" s="120" t="s">
        <v>25</v>
      </c>
      <c r="AF43" s="116"/>
      <c r="AG43" s="119"/>
    </row>
    <row r="44" spans="1:33" x14ac:dyDescent="0.25">
      <c r="A44" s="111" t="s">
        <v>69</v>
      </c>
      <c r="B44" s="112" t="s">
        <v>65</v>
      </c>
      <c r="C44" s="113" t="s">
        <v>22</v>
      </c>
      <c r="D44" s="114" t="s">
        <v>22</v>
      </c>
      <c r="E44" s="115">
        <v>7</v>
      </c>
      <c r="F44" s="116"/>
      <c r="G44" s="117" t="s">
        <v>25</v>
      </c>
      <c r="H44" s="116"/>
      <c r="I44" s="118"/>
      <c r="J44" s="116"/>
      <c r="K44" s="117" t="s">
        <v>25</v>
      </c>
      <c r="L44" s="117"/>
      <c r="M44" s="119"/>
      <c r="N44" s="116"/>
      <c r="O44" s="117" t="s">
        <v>25</v>
      </c>
      <c r="P44" s="117"/>
      <c r="Q44" s="119"/>
      <c r="R44" s="116"/>
      <c r="S44" s="117" t="s">
        <v>25</v>
      </c>
      <c r="T44" s="117"/>
      <c r="U44" s="119"/>
      <c r="V44" s="116"/>
      <c r="W44" s="117" t="s">
        <v>25</v>
      </c>
      <c r="X44" s="117"/>
      <c r="Y44" s="119"/>
      <c r="Z44" s="116"/>
      <c r="AA44" s="117" t="s">
        <v>25</v>
      </c>
      <c r="AB44" s="117"/>
      <c r="AC44" s="119"/>
      <c r="AD44" s="116"/>
      <c r="AE44" s="120" t="s">
        <v>25</v>
      </c>
      <c r="AF44" s="116"/>
      <c r="AG44" s="119"/>
    </row>
    <row r="45" spans="1:33" x14ac:dyDescent="0.25">
      <c r="A45" s="111" t="s">
        <v>70</v>
      </c>
      <c r="B45" s="112" t="s">
        <v>65</v>
      </c>
      <c r="C45" s="113" t="s">
        <v>22</v>
      </c>
      <c r="D45" s="114" t="s">
        <v>22</v>
      </c>
      <c r="E45" s="115" t="s">
        <v>22</v>
      </c>
      <c r="F45" s="116"/>
      <c r="G45" s="117" t="s">
        <v>25</v>
      </c>
      <c r="H45" s="116"/>
      <c r="I45" s="118"/>
      <c r="J45" s="116"/>
      <c r="K45" s="117" t="s">
        <v>25</v>
      </c>
      <c r="L45" s="117"/>
      <c r="M45" s="119"/>
      <c r="N45" s="116"/>
      <c r="O45" s="117" t="s">
        <v>25</v>
      </c>
      <c r="P45" s="117"/>
      <c r="Q45" s="119"/>
      <c r="R45" s="116"/>
      <c r="S45" s="117" t="s">
        <v>25</v>
      </c>
      <c r="T45" s="117"/>
      <c r="U45" s="119"/>
      <c r="V45" s="116"/>
      <c r="W45" s="117" t="s">
        <v>25</v>
      </c>
      <c r="X45" s="117"/>
      <c r="Y45" s="119"/>
      <c r="Z45" s="116"/>
      <c r="AA45" s="117" t="s">
        <v>25</v>
      </c>
      <c r="AB45" s="117"/>
      <c r="AC45" s="119"/>
      <c r="AD45" s="116"/>
      <c r="AE45" s="120" t="s">
        <v>25</v>
      </c>
      <c r="AF45" s="116"/>
      <c r="AG45" s="119"/>
    </row>
    <row r="46" spans="1:33" x14ac:dyDescent="0.25">
      <c r="A46" s="123" t="s">
        <v>71</v>
      </c>
      <c r="B46" s="112" t="s">
        <v>65</v>
      </c>
      <c r="C46" s="113" t="s">
        <v>22</v>
      </c>
      <c r="D46" s="114" t="s">
        <v>22</v>
      </c>
      <c r="E46" s="115">
        <v>5</v>
      </c>
      <c r="F46" s="124"/>
      <c r="G46" s="125" t="s">
        <v>25</v>
      </c>
      <c r="H46" s="124"/>
      <c r="I46" s="118"/>
      <c r="J46" s="124"/>
      <c r="K46" s="125" t="s">
        <v>25</v>
      </c>
      <c r="L46" s="125"/>
      <c r="M46" s="126"/>
      <c r="N46" s="124"/>
      <c r="O46" s="125" t="s">
        <v>25</v>
      </c>
      <c r="P46" s="125"/>
      <c r="Q46" s="126"/>
      <c r="R46" s="124"/>
      <c r="S46" s="125" t="s">
        <v>25</v>
      </c>
      <c r="T46" s="125"/>
      <c r="U46" s="126"/>
      <c r="V46" s="124"/>
      <c r="W46" s="125" t="s">
        <v>25</v>
      </c>
      <c r="X46" s="125"/>
      <c r="Y46" s="126"/>
      <c r="Z46" s="124"/>
      <c r="AA46" s="125" t="s">
        <v>25</v>
      </c>
      <c r="AB46" s="125"/>
      <c r="AC46" s="126"/>
      <c r="AD46" s="124"/>
      <c r="AE46" s="120" t="s">
        <v>25</v>
      </c>
      <c r="AF46" s="124"/>
      <c r="AG46" s="126"/>
    </row>
    <row r="47" spans="1:33" x14ac:dyDescent="0.25">
      <c r="A47" s="123" t="s">
        <v>72</v>
      </c>
      <c r="B47" s="112" t="s">
        <v>65</v>
      </c>
      <c r="C47" s="113" t="s">
        <v>22</v>
      </c>
      <c r="D47" s="114" t="s">
        <v>22</v>
      </c>
      <c r="E47" s="115">
        <v>1</v>
      </c>
      <c r="F47" s="116"/>
      <c r="G47" s="117" t="s">
        <v>25</v>
      </c>
      <c r="H47" s="116"/>
      <c r="I47" s="118"/>
      <c r="J47" s="116"/>
      <c r="K47" s="117" t="s">
        <v>25</v>
      </c>
      <c r="L47" s="117"/>
      <c r="M47" s="119"/>
      <c r="N47" s="116"/>
      <c r="O47" s="117" t="s">
        <v>25</v>
      </c>
      <c r="P47" s="117"/>
      <c r="Q47" s="119"/>
      <c r="R47" s="116"/>
      <c r="S47" s="117" t="s">
        <v>25</v>
      </c>
      <c r="T47" s="117"/>
      <c r="U47" s="119"/>
      <c r="V47" s="116"/>
      <c r="W47" s="117" t="s">
        <v>25</v>
      </c>
      <c r="X47" s="117"/>
      <c r="Y47" s="119"/>
      <c r="Z47" s="116"/>
      <c r="AA47" s="117" t="s">
        <v>25</v>
      </c>
      <c r="AB47" s="117"/>
      <c r="AC47" s="119"/>
      <c r="AD47" s="116"/>
      <c r="AE47" s="120" t="s">
        <v>25</v>
      </c>
      <c r="AF47" s="116"/>
      <c r="AG47" s="119"/>
    </row>
    <row r="48" spans="1:33" x14ac:dyDescent="0.25">
      <c r="A48" s="123" t="s">
        <v>73</v>
      </c>
      <c r="B48" s="112" t="s">
        <v>24</v>
      </c>
      <c r="C48" s="121">
        <v>1</v>
      </c>
      <c r="D48" s="114">
        <v>180</v>
      </c>
      <c r="E48" s="115">
        <v>600</v>
      </c>
      <c r="F48" s="116"/>
      <c r="G48" s="117" t="s">
        <v>25</v>
      </c>
      <c r="H48" s="116"/>
      <c r="I48" s="118"/>
      <c r="J48" s="116"/>
      <c r="K48" s="117" t="s">
        <v>25</v>
      </c>
      <c r="L48" s="117"/>
      <c r="M48" s="119"/>
      <c r="N48" s="116"/>
      <c r="O48" s="117" t="s">
        <v>25</v>
      </c>
      <c r="P48" s="117"/>
      <c r="Q48" s="119"/>
      <c r="R48" s="116"/>
      <c r="S48" s="117" t="s">
        <v>25</v>
      </c>
      <c r="T48" s="117"/>
      <c r="U48" s="119"/>
      <c r="V48" s="116"/>
      <c r="W48" s="117" t="s">
        <v>25</v>
      </c>
      <c r="X48" s="117"/>
      <c r="Y48" s="119"/>
      <c r="Z48" s="116"/>
      <c r="AA48" s="117" t="s">
        <v>25</v>
      </c>
      <c r="AB48" s="117"/>
      <c r="AC48" s="119"/>
      <c r="AD48" s="116"/>
      <c r="AE48" s="120" t="s">
        <v>25</v>
      </c>
      <c r="AF48" s="116"/>
      <c r="AG48" s="119"/>
    </row>
    <row r="49" spans="1:33" x14ac:dyDescent="0.25">
      <c r="A49" s="111" t="s">
        <v>74</v>
      </c>
      <c r="B49" s="112" t="s">
        <v>24</v>
      </c>
      <c r="C49" s="121">
        <v>1</v>
      </c>
      <c r="D49" s="122">
        <v>0.43</v>
      </c>
      <c r="E49" s="115">
        <v>5</v>
      </c>
      <c r="F49" s="116"/>
      <c r="G49" s="117" t="s">
        <v>25</v>
      </c>
      <c r="H49" s="116"/>
      <c r="I49" s="118"/>
      <c r="J49" s="116"/>
      <c r="K49" s="117" t="s">
        <v>25</v>
      </c>
      <c r="L49" s="117"/>
      <c r="M49" s="119"/>
      <c r="N49" s="116"/>
      <c r="O49" s="117" t="s">
        <v>25</v>
      </c>
      <c r="P49" s="117"/>
      <c r="Q49" s="119"/>
      <c r="R49" s="116"/>
      <c r="S49" s="117" t="s">
        <v>25</v>
      </c>
      <c r="T49" s="117"/>
      <c r="U49" s="119"/>
      <c r="V49" s="116"/>
      <c r="W49" s="117" t="s">
        <v>25</v>
      </c>
      <c r="X49" s="117"/>
      <c r="Y49" s="119"/>
      <c r="Z49" s="116"/>
      <c r="AA49" s="117" t="s">
        <v>25</v>
      </c>
      <c r="AB49" s="117"/>
      <c r="AC49" s="119"/>
      <c r="AD49" s="116"/>
      <c r="AE49" s="120" t="s">
        <v>25</v>
      </c>
      <c r="AF49" s="116"/>
      <c r="AG49" s="119"/>
    </row>
    <row r="50" spans="1:33" x14ac:dyDescent="0.25">
      <c r="A50" s="111" t="s">
        <v>75</v>
      </c>
      <c r="B50" s="112" t="s">
        <v>65</v>
      </c>
      <c r="C50" s="113" t="s">
        <v>22</v>
      </c>
      <c r="D50" s="114" t="s">
        <v>22</v>
      </c>
      <c r="E50" s="115">
        <v>5</v>
      </c>
      <c r="F50" s="116"/>
      <c r="G50" s="117" t="s">
        <v>25</v>
      </c>
      <c r="H50" s="116"/>
      <c r="I50" s="118"/>
      <c r="J50" s="116"/>
      <c r="K50" s="117" t="s">
        <v>25</v>
      </c>
      <c r="L50" s="117"/>
      <c r="M50" s="119"/>
      <c r="N50" s="116"/>
      <c r="O50" s="117" t="s">
        <v>25</v>
      </c>
      <c r="P50" s="117"/>
      <c r="Q50" s="119"/>
      <c r="R50" s="116"/>
      <c r="S50" s="117" t="s">
        <v>25</v>
      </c>
      <c r="T50" s="117"/>
      <c r="U50" s="119"/>
      <c r="V50" s="116"/>
      <c r="W50" s="117" t="s">
        <v>25</v>
      </c>
      <c r="X50" s="117"/>
      <c r="Y50" s="119"/>
      <c r="Z50" s="116"/>
      <c r="AA50" s="117" t="s">
        <v>25</v>
      </c>
      <c r="AB50" s="117"/>
      <c r="AC50" s="119"/>
      <c r="AD50" s="116"/>
      <c r="AE50" s="120" t="s">
        <v>25</v>
      </c>
      <c r="AF50" s="116"/>
      <c r="AG50" s="119"/>
    </row>
    <row r="51" spans="1:33" x14ac:dyDescent="0.25">
      <c r="A51" s="123" t="s">
        <v>76</v>
      </c>
      <c r="B51" s="112" t="s">
        <v>24</v>
      </c>
      <c r="C51" s="121">
        <v>4</v>
      </c>
      <c r="D51" s="114">
        <v>1.8</v>
      </c>
      <c r="E51" s="115">
        <v>75</v>
      </c>
      <c r="F51" s="124"/>
      <c r="G51" s="125" t="s">
        <v>25</v>
      </c>
      <c r="H51" s="124"/>
      <c r="I51" s="118"/>
      <c r="J51" s="124"/>
      <c r="K51" s="125" t="s">
        <v>25</v>
      </c>
      <c r="L51" s="125"/>
      <c r="M51" s="126"/>
      <c r="N51" s="124"/>
      <c r="O51" s="125" t="s">
        <v>25</v>
      </c>
      <c r="P51" s="125"/>
      <c r="Q51" s="126"/>
      <c r="R51" s="124"/>
      <c r="S51" s="125" t="s">
        <v>25</v>
      </c>
      <c r="T51" s="125"/>
      <c r="U51" s="126"/>
      <c r="V51" s="124"/>
      <c r="W51" s="125" t="s">
        <v>25</v>
      </c>
      <c r="X51" s="125"/>
      <c r="Y51" s="126"/>
      <c r="Z51" s="124"/>
      <c r="AA51" s="125" t="s">
        <v>25</v>
      </c>
      <c r="AB51" s="125"/>
      <c r="AC51" s="126"/>
      <c r="AD51" s="124"/>
      <c r="AE51" s="120" t="s">
        <v>25</v>
      </c>
      <c r="AF51" s="124"/>
      <c r="AG51" s="126"/>
    </row>
    <row r="52" spans="1:33" x14ac:dyDescent="0.25">
      <c r="A52" s="111" t="s">
        <v>77</v>
      </c>
      <c r="B52" s="112" t="s">
        <v>65</v>
      </c>
      <c r="C52" s="113" t="s">
        <v>22</v>
      </c>
      <c r="D52" s="114" t="s">
        <v>22</v>
      </c>
      <c r="E52" s="115" t="s">
        <v>22</v>
      </c>
      <c r="F52" s="116"/>
      <c r="G52" s="117" t="s">
        <v>25</v>
      </c>
      <c r="H52" s="116"/>
      <c r="I52" s="118"/>
      <c r="J52" s="116"/>
      <c r="K52" s="117" t="s">
        <v>25</v>
      </c>
      <c r="L52" s="117"/>
      <c r="M52" s="119"/>
      <c r="N52" s="116"/>
      <c r="O52" s="117" t="s">
        <v>25</v>
      </c>
      <c r="P52" s="117"/>
      <c r="Q52" s="119"/>
      <c r="R52" s="116"/>
      <c r="S52" s="117" t="s">
        <v>25</v>
      </c>
      <c r="T52" s="117"/>
      <c r="U52" s="119"/>
      <c r="V52" s="116"/>
      <c r="W52" s="117" t="s">
        <v>25</v>
      </c>
      <c r="X52" s="117"/>
      <c r="Y52" s="119"/>
      <c r="Z52" s="116"/>
      <c r="AA52" s="117" t="s">
        <v>25</v>
      </c>
      <c r="AB52" s="117"/>
      <c r="AC52" s="119"/>
      <c r="AD52" s="116"/>
      <c r="AE52" s="120" t="s">
        <v>25</v>
      </c>
      <c r="AF52" s="116"/>
      <c r="AG52" s="119"/>
    </row>
    <row r="53" spans="1:33" x14ac:dyDescent="0.25">
      <c r="A53" s="111" t="s">
        <v>78</v>
      </c>
      <c r="B53" s="112" t="s">
        <v>65</v>
      </c>
      <c r="C53" s="113" t="s">
        <v>22</v>
      </c>
      <c r="D53" s="114" t="s">
        <v>22</v>
      </c>
      <c r="E53" s="115" t="s">
        <v>22</v>
      </c>
      <c r="F53" s="116"/>
      <c r="G53" s="117" t="s">
        <v>25</v>
      </c>
      <c r="H53" s="116"/>
      <c r="I53" s="118"/>
      <c r="J53" s="116"/>
      <c r="K53" s="117" t="s">
        <v>25</v>
      </c>
      <c r="L53" s="117"/>
      <c r="M53" s="119"/>
      <c r="N53" s="116"/>
      <c r="O53" s="117" t="s">
        <v>25</v>
      </c>
      <c r="P53" s="117"/>
      <c r="Q53" s="119"/>
      <c r="R53" s="116"/>
      <c r="S53" s="117" t="s">
        <v>25</v>
      </c>
      <c r="T53" s="117"/>
      <c r="U53" s="119"/>
      <c r="V53" s="116"/>
      <c r="W53" s="117" t="s">
        <v>25</v>
      </c>
      <c r="X53" s="117"/>
      <c r="Y53" s="119"/>
      <c r="Z53" s="116"/>
      <c r="AA53" s="117" t="s">
        <v>25</v>
      </c>
      <c r="AB53" s="117"/>
      <c r="AC53" s="119"/>
      <c r="AD53" s="116"/>
      <c r="AE53" s="120" t="s">
        <v>25</v>
      </c>
      <c r="AF53" s="116"/>
      <c r="AG53" s="119"/>
    </row>
    <row r="54" spans="1:33" x14ac:dyDescent="0.25">
      <c r="A54" s="111" t="s">
        <v>79</v>
      </c>
      <c r="B54" s="112" t="s">
        <v>65</v>
      </c>
      <c r="C54" s="113" t="s">
        <v>22</v>
      </c>
      <c r="D54" s="114" t="s">
        <v>22</v>
      </c>
      <c r="E54" s="115" t="s">
        <v>22</v>
      </c>
      <c r="F54" s="116"/>
      <c r="G54" s="117" t="s">
        <v>25</v>
      </c>
      <c r="H54" s="116"/>
      <c r="I54" s="118"/>
      <c r="J54" s="116"/>
      <c r="K54" s="117" t="s">
        <v>25</v>
      </c>
      <c r="L54" s="117"/>
      <c r="M54" s="119"/>
      <c r="N54" s="116"/>
      <c r="O54" s="117" t="s">
        <v>25</v>
      </c>
      <c r="P54" s="117"/>
      <c r="Q54" s="119"/>
      <c r="R54" s="116"/>
      <c r="S54" s="117" t="s">
        <v>25</v>
      </c>
      <c r="T54" s="117"/>
      <c r="U54" s="119"/>
      <c r="V54" s="116"/>
      <c r="W54" s="117" t="s">
        <v>25</v>
      </c>
      <c r="X54" s="117"/>
      <c r="Y54" s="119"/>
      <c r="Z54" s="116"/>
      <c r="AA54" s="117" t="s">
        <v>25</v>
      </c>
      <c r="AB54" s="117"/>
      <c r="AC54" s="119"/>
      <c r="AD54" s="116"/>
      <c r="AE54" s="120" t="s">
        <v>25</v>
      </c>
      <c r="AF54" s="116"/>
      <c r="AG54" s="119"/>
    </row>
    <row r="55" spans="1:33" x14ac:dyDescent="0.25">
      <c r="A55" s="111" t="s">
        <v>80</v>
      </c>
      <c r="B55" s="112" t="s">
        <v>65</v>
      </c>
      <c r="C55" s="113" t="s">
        <v>22</v>
      </c>
      <c r="D55" s="114" t="s">
        <v>22</v>
      </c>
      <c r="E55" s="115" t="s">
        <v>22</v>
      </c>
      <c r="F55" s="116"/>
      <c r="G55" s="117" t="s">
        <v>25</v>
      </c>
      <c r="H55" s="116"/>
      <c r="I55" s="118"/>
      <c r="J55" s="116"/>
      <c r="K55" s="117" t="s">
        <v>25</v>
      </c>
      <c r="L55" s="117"/>
      <c r="M55" s="119"/>
      <c r="N55" s="116"/>
      <c r="O55" s="117" t="s">
        <v>25</v>
      </c>
      <c r="P55" s="117"/>
      <c r="Q55" s="119"/>
      <c r="R55" s="116"/>
      <c r="S55" s="117" t="s">
        <v>25</v>
      </c>
      <c r="T55" s="117"/>
      <c r="U55" s="119"/>
      <c r="V55" s="38"/>
      <c r="W55" s="125" t="s">
        <v>25</v>
      </c>
      <c r="X55" s="117"/>
      <c r="Y55" s="119"/>
      <c r="Z55" s="116"/>
      <c r="AA55" s="117" t="s">
        <v>25</v>
      </c>
      <c r="AB55" s="117"/>
      <c r="AC55" s="119"/>
      <c r="AD55" s="116"/>
      <c r="AE55" s="120" t="s">
        <v>25</v>
      </c>
      <c r="AF55" s="116"/>
      <c r="AG55" s="119"/>
    </row>
    <row r="56" spans="1:33" x14ac:dyDescent="0.25">
      <c r="A56" s="123" t="s">
        <v>81</v>
      </c>
      <c r="B56" s="112" t="s">
        <v>65</v>
      </c>
      <c r="C56" s="113" t="s">
        <v>22</v>
      </c>
      <c r="D56" s="114" t="s">
        <v>22</v>
      </c>
      <c r="E56" s="115">
        <v>5</v>
      </c>
      <c r="F56" s="116"/>
      <c r="G56" s="117" t="s">
        <v>25</v>
      </c>
      <c r="H56" s="116"/>
      <c r="I56" s="118"/>
      <c r="J56" s="116"/>
      <c r="K56" s="117" t="s">
        <v>25</v>
      </c>
      <c r="L56" s="117"/>
      <c r="M56" s="119"/>
      <c r="N56" s="116"/>
      <c r="O56" s="117" t="s">
        <v>25</v>
      </c>
      <c r="P56" s="117"/>
      <c r="Q56" s="119"/>
      <c r="R56" s="116"/>
      <c r="S56" s="117" t="s">
        <v>25</v>
      </c>
      <c r="T56" s="117"/>
      <c r="U56" s="119"/>
      <c r="V56" s="116"/>
      <c r="W56" s="117" t="s">
        <v>25</v>
      </c>
      <c r="X56" s="117"/>
      <c r="Y56" s="119"/>
      <c r="Z56" s="116"/>
      <c r="AA56" s="117" t="s">
        <v>25</v>
      </c>
      <c r="AB56" s="117"/>
      <c r="AC56" s="119"/>
      <c r="AD56" s="116"/>
      <c r="AE56" s="120" t="s">
        <v>25</v>
      </c>
      <c r="AF56" s="116"/>
      <c r="AG56" s="119"/>
    </row>
    <row r="57" spans="1:33" x14ac:dyDescent="0.25">
      <c r="A57" s="111" t="s">
        <v>82</v>
      </c>
      <c r="B57" s="112" t="s">
        <v>24</v>
      </c>
      <c r="C57" s="121">
        <v>1</v>
      </c>
      <c r="D57" s="122">
        <v>1.5</v>
      </c>
      <c r="E57" s="115">
        <v>5</v>
      </c>
      <c r="F57" s="116"/>
      <c r="G57" s="117" t="s">
        <v>25</v>
      </c>
      <c r="H57" s="116"/>
      <c r="I57" s="118"/>
      <c r="J57" s="116"/>
      <c r="K57" s="117" t="s">
        <v>25</v>
      </c>
      <c r="L57" s="117"/>
      <c r="M57" s="119"/>
      <c r="N57" s="116"/>
      <c r="O57" s="117" t="s">
        <v>25</v>
      </c>
      <c r="P57" s="117"/>
      <c r="Q57" s="119"/>
      <c r="R57" s="192"/>
      <c r="S57" s="117"/>
      <c r="T57" s="125"/>
      <c r="U57" s="119"/>
      <c r="V57" s="116"/>
      <c r="W57" s="117" t="s">
        <v>25</v>
      </c>
      <c r="X57" s="117"/>
      <c r="Y57" s="119"/>
      <c r="Z57" s="116"/>
      <c r="AA57" s="117" t="s">
        <v>25</v>
      </c>
      <c r="AB57" s="117"/>
      <c r="AC57" s="119"/>
      <c r="AD57" s="116"/>
      <c r="AE57" s="120" t="s">
        <v>25</v>
      </c>
      <c r="AF57" s="116"/>
      <c r="AG57" s="119"/>
    </row>
    <row r="58" spans="1:33" x14ac:dyDescent="0.25">
      <c r="A58" s="111" t="s">
        <v>83</v>
      </c>
      <c r="B58" s="112" t="s">
        <v>24</v>
      </c>
      <c r="C58" s="121">
        <v>1</v>
      </c>
      <c r="D58" s="127">
        <v>0.3</v>
      </c>
      <c r="E58" s="115">
        <v>1</v>
      </c>
      <c r="F58" s="116"/>
      <c r="G58" s="117" t="s">
        <v>25</v>
      </c>
      <c r="H58" s="116"/>
      <c r="I58" s="118"/>
      <c r="J58" s="116"/>
      <c r="K58" s="117" t="s">
        <v>25</v>
      </c>
      <c r="L58" s="117"/>
      <c r="M58" s="119"/>
      <c r="N58" s="116"/>
      <c r="O58" s="117" t="s">
        <v>25</v>
      </c>
      <c r="P58" s="117"/>
      <c r="Q58" s="119"/>
      <c r="R58" s="116"/>
      <c r="S58" s="117" t="s">
        <v>25</v>
      </c>
      <c r="T58" s="117"/>
      <c r="U58" s="119"/>
      <c r="V58" s="116"/>
      <c r="W58" s="117" t="s">
        <v>25</v>
      </c>
      <c r="X58" s="117"/>
      <c r="Y58" s="119"/>
      <c r="Z58" s="116"/>
      <c r="AA58" s="117" t="s">
        <v>25</v>
      </c>
      <c r="AB58" s="117"/>
      <c r="AC58" s="119"/>
      <c r="AD58" s="116"/>
      <c r="AE58" s="120" t="s">
        <v>25</v>
      </c>
      <c r="AF58" s="116"/>
      <c r="AG58" s="119"/>
    </row>
    <row r="59" spans="1:33" x14ac:dyDescent="0.25">
      <c r="A59" s="111" t="s">
        <v>84</v>
      </c>
      <c r="B59" s="112" t="s">
        <v>65</v>
      </c>
      <c r="C59" s="113" t="s">
        <v>22</v>
      </c>
      <c r="D59" s="114" t="s">
        <v>22</v>
      </c>
      <c r="E59" s="115">
        <v>5</v>
      </c>
      <c r="F59" s="116"/>
      <c r="G59" s="117" t="s">
        <v>25</v>
      </c>
      <c r="H59" s="116"/>
      <c r="I59" s="118"/>
      <c r="J59" s="116"/>
      <c r="K59" s="117" t="s">
        <v>25</v>
      </c>
      <c r="L59" s="117"/>
      <c r="M59" s="119"/>
      <c r="N59" s="116"/>
      <c r="O59" s="117" t="s">
        <v>25</v>
      </c>
      <c r="P59" s="117"/>
      <c r="Q59" s="119"/>
      <c r="R59" s="116"/>
      <c r="S59" s="117" t="s">
        <v>25</v>
      </c>
      <c r="T59" s="117"/>
      <c r="U59" s="119"/>
      <c r="V59" s="116"/>
      <c r="W59" s="117" t="s">
        <v>25</v>
      </c>
      <c r="X59" s="117"/>
      <c r="Y59" s="119"/>
      <c r="Z59" s="116"/>
      <c r="AA59" s="117" t="s">
        <v>25</v>
      </c>
      <c r="AB59" s="117"/>
      <c r="AC59" s="119"/>
      <c r="AD59" s="116"/>
      <c r="AE59" s="120" t="s">
        <v>25</v>
      </c>
      <c r="AF59" s="116"/>
      <c r="AG59" s="119"/>
    </row>
    <row r="60" spans="1:33" x14ac:dyDescent="0.25">
      <c r="A60" s="111" t="s">
        <v>85</v>
      </c>
      <c r="B60" s="112" t="s">
        <v>65</v>
      </c>
      <c r="C60" s="113" t="s">
        <v>22</v>
      </c>
      <c r="D60" s="114" t="s">
        <v>22</v>
      </c>
      <c r="E60" s="115" t="s">
        <v>22</v>
      </c>
      <c r="F60" s="116"/>
      <c r="G60" s="116" t="s">
        <v>25</v>
      </c>
      <c r="H60" s="116"/>
      <c r="I60" s="118"/>
      <c r="J60" s="116"/>
      <c r="K60" s="116" t="s">
        <v>25</v>
      </c>
      <c r="L60" s="116"/>
      <c r="M60" s="128"/>
      <c r="N60" s="116"/>
      <c r="O60" s="116" t="s">
        <v>25</v>
      </c>
      <c r="P60" s="116"/>
      <c r="Q60" s="128"/>
      <c r="R60" s="116"/>
      <c r="S60" s="116" t="s">
        <v>25</v>
      </c>
      <c r="T60" s="116"/>
      <c r="U60" s="128"/>
      <c r="V60" s="116"/>
      <c r="W60" s="116" t="s">
        <v>25</v>
      </c>
      <c r="X60" s="116"/>
      <c r="Y60" s="128"/>
      <c r="Z60" s="116"/>
      <c r="AA60" s="116" t="s">
        <v>25</v>
      </c>
      <c r="AB60" s="116"/>
      <c r="AC60" s="128"/>
      <c r="AD60" s="116"/>
      <c r="AE60" s="120" t="s">
        <v>25</v>
      </c>
      <c r="AF60" s="116"/>
      <c r="AG60" s="128"/>
    </row>
    <row r="61" spans="1:33" x14ac:dyDescent="0.25">
      <c r="A61" s="111" t="s">
        <v>86</v>
      </c>
      <c r="B61" s="112" t="s">
        <v>65</v>
      </c>
      <c r="C61" s="113" t="s">
        <v>22</v>
      </c>
      <c r="D61" s="114" t="s">
        <v>22</v>
      </c>
      <c r="E61" s="115" t="s">
        <v>22</v>
      </c>
      <c r="F61" s="116"/>
      <c r="G61" s="117" t="s">
        <v>25</v>
      </c>
      <c r="H61" s="116"/>
      <c r="I61" s="118"/>
      <c r="J61" s="116"/>
      <c r="K61" s="117" t="s">
        <v>25</v>
      </c>
      <c r="L61" s="117"/>
      <c r="M61" s="119"/>
      <c r="N61" s="116"/>
      <c r="O61" s="117" t="s">
        <v>25</v>
      </c>
      <c r="P61" s="117"/>
      <c r="Q61" s="119"/>
      <c r="R61" s="116"/>
      <c r="S61" s="117" t="s">
        <v>25</v>
      </c>
      <c r="T61" s="117"/>
      <c r="U61" s="119"/>
      <c r="V61" s="116"/>
      <c r="W61" s="117" t="s">
        <v>25</v>
      </c>
      <c r="X61" s="117"/>
      <c r="Y61" s="119"/>
      <c r="Z61" s="116"/>
      <c r="AA61" s="117" t="s">
        <v>25</v>
      </c>
      <c r="AB61" s="117"/>
      <c r="AC61" s="119"/>
      <c r="AD61" s="116"/>
      <c r="AE61" s="120" t="s">
        <v>25</v>
      </c>
      <c r="AF61" s="116"/>
      <c r="AG61" s="119"/>
    </row>
    <row r="62" spans="1:33" x14ac:dyDescent="0.25">
      <c r="A62" s="111" t="s">
        <v>87</v>
      </c>
      <c r="B62" s="112" t="s">
        <v>65</v>
      </c>
      <c r="C62" s="113" t="s">
        <v>22</v>
      </c>
      <c r="D62" s="114" t="s">
        <v>22</v>
      </c>
      <c r="E62" s="115">
        <v>5</v>
      </c>
      <c r="F62" s="116"/>
      <c r="G62" s="116" t="s">
        <v>25</v>
      </c>
      <c r="H62" s="116"/>
      <c r="I62" s="118"/>
      <c r="J62" s="116"/>
      <c r="K62" s="116" t="s">
        <v>25</v>
      </c>
      <c r="L62" s="116"/>
      <c r="M62" s="128"/>
      <c r="N62" s="116"/>
      <c r="O62" s="116" t="s">
        <v>25</v>
      </c>
      <c r="P62" s="116"/>
      <c r="Q62" s="128"/>
      <c r="R62" s="116"/>
      <c r="S62" s="116" t="s">
        <v>25</v>
      </c>
      <c r="T62" s="116"/>
      <c r="U62" s="128"/>
      <c r="V62" s="116"/>
      <c r="W62" s="116" t="s">
        <v>25</v>
      </c>
      <c r="X62" s="116"/>
      <c r="Y62" s="128"/>
      <c r="Z62" s="116"/>
      <c r="AA62" s="116" t="s">
        <v>25</v>
      </c>
      <c r="AB62" s="116"/>
      <c r="AC62" s="128"/>
      <c r="AD62" s="116"/>
      <c r="AE62" s="120" t="s">
        <v>25</v>
      </c>
      <c r="AF62" s="116"/>
      <c r="AG62" s="128"/>
    </row>
    <row r="63" spans="1:33" x14ac:dyDescent="0.25">
      <c r="A63" s="111" t="s">
        <v>88</v>
      </c>
      <c r="B63" s="112" t="s">
        <v>24</v>
      </c>
      <c r="C63" s="121">
        <v>1</v>
      </c>
      <c r="D63" s="114">
        <v>40</v>
      </c>
      <c r="E63" s="115">
        <v>100</v>
      </c>
      <c r="F63" s="116"/>
      <c r="G63" s="117" t="s">
        <v>25</v>
      </c>
      <c r="H63" s="116"/>
      <c r="I63" s="118"/>
      <c r="J63" s="42"/>
      <c r="K63" s="117"/>
      <c r="L63" s="117"/>
      <c r="M63" s="119"/>
      <c r="N63" s="116"/>
      <c r="O63" s="117" t="s">
        <v>25</v>
      </c>
      <c r="P63" s="117"/>
      <c r="Q63" s="119"/>
      <c r="R63" s="187"/>
      <c r="S63" s="117"/>
      <c r="T63" s="117"/>
      <c r="U63" s="119"/>
      <c r="V63" s="116"/>
      <c r="W63" s="117" t="s">
        <v>25</v>
      </c>
      <c r="X63" s="117"/>
      <c r="Y63" s="119"/>
      <c r="Z63" s="116"/>
      <c r="AA63" s="117" t="s">
        <v>25</v>
      </c>
      <c r="AB63" s="117"/>
      <c r="AC63" s="119"/>
      <c r="AD63" s="116"/>
      <c r="AE63" s="120" t="s">
        <v>25</v>
      </c>
      <c r="AF63" s="116"/>
      <c r="AG63" s="119"/>
    </row>
    <row r="64" spans="1:33" x14ac:dyDescent="0.25">
      <c r="A64" s="123" t="s">
        <v>89</v>
      </c>
      <c r="B64" s="112" t="s">
        <v>65</v>
      </c>
      <c r="C64" s="113" t="s">
        <v>22</v>
      </c>
      <c r="D64" s="114" t="s">
        <v>22</v>
      </c>
      <c r="E64" s="115">
        <v>1</v>
      </c>
      <c r="F64" s="116"/>
      <c r="G64" s="116" t="s">
        <v>25</v>
      </c>
      <c r="H64" s="116"/>
      <c r="I64" s="118"/>
      <c r="J64" s="116"/>
      <c r="K64" s="116" t="s">
        <v>25</v>
      </c>
      <c r="L64" s="116"/>
      <c r="M64" s="128"/>
      <c r="N64" s="116"/>
      <c r="O64" s="116" t="s">
        <v>25</v>
      </c>
      <c r="P64" s="116"/>
      <c r="Q64" s="128"/>
      <c r="R64" s="116"/>
      <c r="S64" s="116" t="s">
        <v>25</v>
      </c>
      <c r="T64" s="116"/>
      <c r="U64" s="128"/>
      <c r="V64" s="116"/>
      <c r="W64" s="116" t="s">
        <v>25</v>
      </c>
      <c r="X64" s="116"/>
      <c r="Y64" s="128"/>
      <c r="Z64" s="116"/>
      <c r="AA64" s="116" t="s">
        <v>25</v>
      </c>
      <c r="AB64" s="116"/>
      <c r="AC64" s="128"/>
      <c r="AD64" s="116"/>
      <c r="AE64" s="120" t="s">
        <v>25</v>
      </c>
      <c r="AF64" s="116"/>
      <c r="AG64" s="128"/>
    </row>
    <row r="65" spans="1:33" x14ac:dyDescent="0.25">
      <c r="A65" s="111" t="s">
        <v>90</v>
      </c>
      <c r="B65" s="112" t="s">
        <v>65</v>
      </c>
      <c r="C65" s="113" t="s">
        <v>22</v>
      </c>
      <c r="D65" s="114" t="s">
        <v>22</v>
      </c>
      <c r="E65" s="115" t="s">
        <v>22</v>
      </c>
      <c r="F65" s="116"/>
      <c r="G65" s="117" t="s">
        <v>25</v>
      </c>
      <c r="H65" s="116"/>
      <c r="I65" s="118"/>
      <c r="J65" s="116"/>
      <c r="K65" s="117" t="s">
        <v>25</v>
      </c>
      <c r="L65" s="117"/>
      <c r="M65" s="119"/>
      <c r="N65" s="116"/>
      <c r="O65" s="117" t="s">
        <v>25</v>
      </c>
      <c r="P65" s="117"/>
      <c r="Q65" s="119"/>
      <c r="R65" s="116"/>
      <c r="S65" s="117" t="s">
        <v>25</v>
      </c>
      <c r="T65" s="117"/>
      <c r="U65" s="119"/>
      <c r="V65" s="116"/>
      <c r="W65" s="117" t="s">
        <v>25</v>
      </c>
      <c r="X65" s="117"/>
      <c r="Y65" s="119"/>
      <c r="Z65" s="116"/>
      <c r="AA65" s="117" t="s">
        <v>25</v>
      </c>
      <c r="AB65" s="117"/>
      <c r="AC65" s="119"/>
      <c r="AD65" s="116"/>
      <c r="AE65" s="120" t="s">
        <v>25</v>
      </c>
      <c r="AF65" s="116"/>
      <c r="AG65" s="119"/>
    </row>
    <row r="66" spans="1:33" x14ac:dyDescent="0.25">
      <c r="A66" s="111" t="s">
        <v>91</v>
      </c>
      <c r="B66" s="112" t="s">
        <v>24</v>
      </c>
      <c r="C66" s="121">
        <v>3.7</v>
      </c>
      <c r="D66" s="114">
        <v>2</v>
      </c>
      <c r="E66" s="115">
        <v>7</v>
      </c>
      <c r="F66" s="116"/>
      <c r="G66" s="117" t="s">
        <v>25</v>
      </c>
      <c r="H66" s="116"/>
      <c r="I66" s="118"/>
      <c r="J66" s="116"/>
      <c r="K66" s="117" t="s">
        <v>25</v>
      </c>
      <c r="L66" s="117"/>
      <c r="M66" s="119"/>
      <c r="N66" s="116"/>
      <c r="O66" s="117" t="s">
        <v>25</v>
      </c>
      <c r="P66" s="117"/>
      <c r="Q66" s="119"/>
      <c r="R66" s="116"/>
      <c r="S66" s="117" t="s">
        <v>25</v>
      </c>
      <c r="T66" s="117"/>
      <c r="U66" s="119"/>
      <c r="V66" s="116"/>
      <c r="W66" s="117" t="s">
        <v>25</v>
      </c>
      <c r="X66" s="117"/>
      <c r="Y66" s="119"/>
      <c r="Z66" s="116"/>
      <c r="AA66" s="125"/>
      <c r="AB66" s="117"/>
      <c r="AC66" s="119"/>
      <c r="AD66" s="116"/>
      <c r="AE66" s="120" t="s">
        <v>25</v>
      </c>
      <c r="AF66" s="116"/>
      <c r="AG66" s="119"/>
    </row>
    <row r="67" spans="1:33" x14ac:dyDescent="0.25">
      <c r="A67" s="111" t="s">
        <v>92</v>
      </c>
      <c r="B67" s="112" t="s">
        <v>65</v>
      </c>
      <c r="C67" s="113" t="s">
        <v>22</v>
      </c>
      <c r="D67" s="114" t="s">
        <v>22</v>
      </c>
      <c r="E67" s="115" t="s">
        <v>22</v>
      </c>
      <c r="F67" s="116"/>
      <c r="G67" s="116" t="s">
        <v>25</v>
      </c>
      <c r="H67" s="116"/>
      <c r="I67" s="118"/>
      <c r="J67" s="116"/>
      <c r="K67" s="116" t="s">
        <v>25</v>
      </c>
      <c r="L67" s="116"/>
      <c r="M67" s="128"/>
      <c r="N67" s="116"/>
      <c r="O67" s="116" t="s">
        <v>25</v>
      </c>
      <c r="P67" s="116"/>
      <c r="Q67" s="128"/>
      <c r="R67" s="116"/>
      <c r="S67" s="116" t="s">
        <v>25</v>
      </c>
      <c r="T67" s="116"/>
      <c r="U67" s="128"/>
      <c r="V67" s="116"/>
      <c r="W67" s="116" t="s">
        <v>25</v>
      </c>
      <c r="X67" s="116"/>
      <c r="Y67" s="128"/>
      <c r="Z67" s="116"/>
      <c r="AA67" s="116" t="s">
        <v>25</v>
      </c>
      <c r="AB67" s="116"/>
      <c r="AC67" s="128"/>
      <c r="AD67" s="116"/>
      <c r="AE67" s="120" t="s">
        <v>25</v>
      </c>
      <c r="AF67" s="116"/>
      <c r="AG67" s="128"/>
    </row>
    <row r="68" spans="1:33" x14ac:dyDescent="0.25">
      <c r="A68" s="123" t="s">
        <v>93</v>
      </c>
      <c r="B68" s="112" t="s">
        <v>65</v>
      </c>
      <c r="C68" s="113" t="s">
        <v>22</v>
      </c>
      <c r="D68" s="114" t="s">
        <v>22</v>
      </c>
      <c r="E68" s="115">
        <v>70</v>
      </c>
      <c r="F68" s="116"/>
      <c r="G68" s="117" t="s">
        <v>25</v>
      </c>
      <c r="H68" s="116"/>
      <c r="I68" s="118"/>
      <c r="J68" s="116"/>
      <c r="K68" s="117" t="s">
        <v>25</v>
      </c>
      <c r="L68" s="117"/>
      <c r="M68" s="119"/>
      <c r="N68" s="116"/>
      <c r="O68" s="117" t="s">
        <v>25</v>
      </c>
      <c r="P68" s="117"/>
      <c r="Q68" s="119"/>
      <c r="R68" s="116"/>
      <c r="S68" s="117" t="s">
        <v>25</v>
      </c>
      <c r="T68" s="117"/>
      <c r="U68" s="119"/>
      <c r="V68" s="116"/>
      <c r="W68" s="117" t="s">
        <v>25</v>
      </c>
      <c r="X68" s="117"/>
      <c r="Y68" s="119"/>
      <c r="Z68" s="116"/>
      <c r="AA68" s="117" t="s">
        <v>25</v>
      </c>
      <c r="AB68" s="117"/>
      <c r="AC68" s="119"/>
      <c r="AD68" s="116"/>
      <c r="AE68" s="120" t="s">
        <v>25</v>
      </c>
      <c r="AF68" s="116"/>
      <c r="AG68" s="119"/>
    </row>
    <row r="69" spans="1:33" x14ac:dyDescent="0.25">
      <c r="A69" s="123" t="s">
        <v>94</v>
      </c>
      <c r="B69" s="112" t="s">
        <v>24</v>
      </c>
      <c r="C69" s="121">
        <v>1</v>
      </c>
      <c r="D69" s="114">
        <v>13</v>
      </c>
      <c r="E69" s="115" t="s">
        <v>22</v>
      </c>
      <c r="F69" s="116"/>
      <c r="G69" s="117" t="s">
        <v>25</v>
      </c>
      <c r="H69" s="116"/>
      <c r="I69" s="118"/>
      <c r="J69" s="116"/>
      <c r="K69" s="117" t="s">
        <v>25</v>
      </c>
      <c r="L69" s="117"/>
      <c r="M69" s="119"/>
      <c r="N69" s="116"/>
      <c r="O69" s="117" t="s">
        <v>25</v>
      </c>
      <c r="P69" s="117"/>
      <c r="Q69" s="119"/>
      <c r="R69" s="116"/>
      <c r="S69" s="117" t="s">
        <v>25</v>
      </c>
      <c r="T69" s="117"/>
      <c r="U69" s="119"/>
      <c r="V69" s="116"/>
      <c r="W69" s="117" t="s">
        <v>25</v>
      </c>
      <c r="X69" s="117"/>
      <c r="Y69" s="119"/>
      <c r="Z69" s="116"/>
      <c r="AA69" s="117" t="s">
        <v>25</v>
      </c>
      <c r="AB69" s="117"/>
      <c r="AC69" s="119"/>
      <c r="AD69" s="116"/>
      <c r="AE69" s="120" t="s">
        <v>25</v>
      </c>
      <c r="AF69" s="116"/>
      <c r="AG69" s="119"/>
    </row>
    <row r="70" spans="1:33" x14ac:dyDescent="0.25">
      <c r="A70" s="123" t="s">
        <v>95</v>
      </c>
      <c r="B70" s="112" t="s">
        <v>65</v>
      </c>
      <c r="C70" s="113" t="s">
        <v>22</v>
      </c>
      <c r="D70" s="114" t="s">
        <v>22</v>
      </c>
      <c r="E70" s="115" t="s">
        <v>22</v>
      </c>
      <c r="F70" s="116"/>
      <c r="G70" s="116" t="s">
        <v>25</v>
      </c>
      <c r="H70" s="116"/>
      <c r="I70" s="118"/>
      <c r="J70" s="116"/>
      <c r="K70" s="116" t="s">
        <v>25</v>
      </c>
      <c r="L70" s="116"/>
      <c r="M70" s="128"/>
      <c r="N70" s="116"/>
      <c r="O70" s="116" t="s">
        <v>25</v>
      </c>
      <c r="P70" s="116"/>
      <c r="Q70" s="128"/>
      <c r="R70" s="116"/>
      <c r="S70" s="116" t="s">
        <v>25</v>
      </c>
      <c r="T70" s="116"/>
      <c r="U70" s="128"/>
      <c r="V70" s="116"/>
      <c r="W70" s="116" t="s">
        <v>25</v>
      </c>
      <c r="X70" s="116"/>
      <c r="Y70" s="128"/>
      <c r="Z70" s="116"/>
      <c r="AA70" s="116" t="s">
        <v>25</v>
      </c>
      <c r="AB70" s="116"/>
      <c r="AC70" s="128"/>
      <c r="AD70" s="116"/>
      <c r="AE70" s="120" t="s">
        <v>25</v>
      </c>
      <c r="AF70" s="116"/>
      <c r="AG70" s="128"/>
    </row>
    <row r="71" spans="1:33" x14ac:dyDescent="0.25">
      <c r="A71" s="111" t="s">
        <v>96</v>
      </c>
      <c r="B71" s="112" t="s">
        <v>24</v>
      </c>
      <c r="C71" s="121">
        <v>1</v>
      </c>
      <c r="D71" s="114">
        <v>0.2</v>
      </c>
      <c r="E71" s="115">
        <v>700</v>
      </c>
      <c r="F71" s="116"/>
      <c r="G71" s="117" t="s">
        <v>25</v>
      </c>
      <c r="H71" s="116"/>
      <c r="I71" s="118"/>
      <c r="J71" s="116"/>
      <c r="K71" s="117" t="s">
        <v>25</v>
      </c>
      <c r="L71" s="117"/>
      <c r="M71" s="119"/>
      <c r="N71" s="116"/>
      <c r="O71" s="117" t="s">
        <v>25</v>
      </c>
      <c r="P71" s="117"/>
      <c r="Q71" s="119"/>
      <c r="R71" s="116"/>
      <c r="S71" s="117" t="s">
        <v>25</v>
      </c>
      <c r="T71" s="117"/>
      <c r="U71" s="119"/>
      <c r="V71" s="116"/>
      <c r="W71" s="117" t="s">
        <v>25</v>
      </c>
      <c r="X71" s="117"/>
      <c r="Y71" s="119"/>
      <c r="Z71" s="116"/>
      <c r="AA71" s="117" t="s">
        <v>25</v>
      </c>
      <c r="AB71" s="117"/>
      <c r="AC71" s="119"/>
      <c r="AD71" s="116"/>
      <c r="AE71" s="120" t="s">
        <v>25</v>
      </c>
      <c r="AF71" s="116"/>
      <c r="AG71" s="119"/>
    </row>
    <row r="72" spans="1:33" x14ac:dyDescent="0.25">
      <c r="A72" s="123" t="s">
        <v>97</v>
      </c>
      <c r="B72" s="112" t="s">
        <v>65</v>
      </c>
      <c r="C72" s="113" t="s">
        <v>22</v>
      </c>
      <c r="D72" s="114" t="s">
        <v>22</v>
      </c>
      <c r="E72" s="115">
        <v>10000</v>
      </c>
      <c r="F72" s="116"/>
      <c r="G72" s="117" t="s">
        <v>25</v>
      </c>
      <c r="H72" s="116"/>
      <c r="I72" s="118"/>
      <c r="J72" s="116"/>
      <c r="K72" s="117" t="s">
        <v>25</v>
      </c>
      <c r="L72" s="117"/>
      <c r="M72" s="119"/>
      <c r="N72" s="116"/>
      <c r="O72" s="117" t="s">
        <v>25</v>
      </c>
      <c r="P72" s="117"/>
      <c r="Q72" s="119"/>
      <c r="R72" s="116"/>
      <c r="S72" s="117" t="s">
        <v>25</v>
      </c>
      <c r="T72" s="117"/>
      <c r="U72" s="119"/>
      <c r="V72" s="116"/>
      <c r="W72" s="117" t="s">
        <v>25</v>
      </c>
      <c r="X72" s="117"/>
      <c r="Y72" s="119"/>
      <c r="Z72" s="116"/>
      <c r="AA72" s="117" t="s">
        <v>25</v>
      </c>
      <c r="AB72" s="117"/>
      <c r="AC72" s="119"/>
      <c r="AD72" s="116"/>
      <c r="AE72" s="120" t="s">
        <v>25</v>
      </c>
      <c r="AF72" s="116"/>
      <c r="AG72" s="119"/>
    </row>
    <row r="73" spans="1:33" x14ac:dyDescent="0.25">
      <c r="A73" s="123" t="s">
        <v>98</v>
      </c>
      <c r="B73" s="112" t="s">
        <v>65</v>
      </c>
      <c r="C73" s="113" t="s">
        <v>22</v>
      </c>
      <c r="D73" s="114" t="s">
        <v>22</v>
      </c>
      <c r="E73" s="115" t="s">
        <v>22</v>
      </c>
      <c r="F73" s="116"/>
      <c r="G73" s="117" t="s">
        <v>25</v>
      </c>
      <c r="H73" s="116"/>
      <c r="I73" s="118"/>
      <c r="J73" s="116"/>
      <c r="K73" s="117" t="s">
        <v>25</v>
      </c>
      <c r="L73" s="117"/>
      <c r="M73" s="119"/>
      <c r="N73" s="116"/>
      <c r="O73" s="117" t="s">
        <v>25</v>
      </c>
      <c r="P73" s="117"/>
      <c r="Q73" s="119"/>
      <c r="R73" s="116"/>
      <c r="S73" s="117" t="s">
        <v>25</v>
      </c>
      <c r="T73" s="117"/>
      <c r="U73" s="119"/>
      <c r="V73" s="116"/>
      <c r="W73" s="117" t="s">
        <v>25</v>
      </c>
      <c r="X73" s="117"/>
      <c r="Y73" s="119"/>
      <c r="Z73" s="116"/>
      <c r="AA73" s="117" t="s">
        <v>25</v>
      </c>
      <c r="AB73" s="117"/>
      <c r="AC73" s="119"/>
      <c r="AD73" s="116"/>
      <c r="AE73" s="120" t="s">
        <v>25</v>
      </c>
      <c r="AF73" s="116"/>
      <c r="AG73" s="119"/>
    </row>
    <row r="74" spans="1:33" x14ac:dyDescent="0.25">
      <c r="A74" s="111" t="s">
        <v>99</v>
      </c>
      <c r="B74" s="112" t="s">
        <v>24</v>
      </c>
      <c r="C74" s="121">
        <v>1.5</v>
      </c>
      <c r="D74" s="122">
        <v>2</v>
      </c>
      <c r="E74" s="115">
        <v>5</v>
      </c>
      <c r="F74" s="116"/>
      <c r="G74" s="117" t="s">
        <v>25</v>
      </c>
      <c r="H74" s="116"/>
      <c r="I74" s="118"/>
      <c r="J74" s="116"/>
      <c r="K74" s="117" t="s">
        <v>25</v>
      </c>
      <c r="L74" s="117"/>
      <c r="M74" s="119"/>
      <c r="N74" s="116"/>
      <c r="O74" s="117" t="s">
        <v>25</v>
      </c>
      <c r="P74" s="117"/>
      <c r="Q74" s="119"/>
      <c r="R74" s="116"/>
      <c r="S74" s="117" t="s">
        <v>25</v>
      </c>
      <c r="T74" s="117"/>
      <c r="U74" s="119"/>
      <c r="V74" s="116"/>
      <c r="W74" s="117" t="s">
        <v>25</v>
      </c>
      <c r="X74" s="117"/>
      <c r="Y74" s="119"/>
      <c r="Z74" s="116"/>
      <c r="AA74" s="117" t="s">
        <v>25</v>
      </c>
      <c r="AB74" s="117"/>
      <c r="AC74" s="119"/>
      <c r="AD74" s="116"/>
      <c r="AE74" s="120" t="s">
        <v>25</v>
      </c>
      <c r="AF74" s="116"/>
      <c r="AG74" s="119"/>
    </row>
    <row r="75" spans="1:33" x14ac:dyDescent="0.25">
      <c r="A75" s="123" t="s">
        <v>100</v>
      </c>
      <c r="B75" s="112" t="s">
        <v>24</v>
      </c>
      <c r="C75" s="121">
        <v>1</v>
      </c>
      <c r="D75" s="114">
        <v>0.2</v>
      </c>
      <c r="E75" s="115">
        <v>10000</v>
      </c>
      <c r="F75" s="116"/>
      <c r="G75" s="117" t="s">
        <v>25</v>
      </c>
      <c r="H75" s="116"/>
      <c r="I75" s="118"/>
      <c r="J75" s="116"/>
      <c r="K75" s="117" t="s">
        <v>25</v>
      </c>
      <c r="L75" s="117"/>
      <c r="M75" s="119"/>
      <c r="N75" s="116"/>
      <c r="O75" s="117" t="s">
        <v>25</v>
      </c>
      <c r="P75" s="117"/>
      <c r="Q75" s="119"/>
      <c r="R75" s="116"/>
      <c r="S75" s="117" t="s">
        <v>25</v>
      </c>
      <c r="T75" s="117"/>
      <c r="U75" s="119"/>
      <c r="V75" s="116"/>
      <c r="W75" s="117" t="s">
        <v>25</v>
      </c>
      <c r="X75" s="117"/>
      <c r="Y75" s="119"/>
      <c r="Z75" s="116"/>
      <c r="AA75" s="117" t="s">
        <v>25</v>
      </c>
      <c r="AB75" s="117"/>
      <c r="AC75" s="119"/>
      <c r="AD75" s="116"/>
      <c r="AE75" s="120" t="s">
        <v>25</v>
      </c>
      <c r="AF75" s="116"/>
      <c r="AG75" s="119"/>
    </row>
    <row r="76" spans="1:33" x14ac:dyDescent="0.25">
      <c r="A76" s="111" t="s">
        <v>101</v>
      </c>
      <c r="B76" s="112" t="s">
        <v>24</v>
      </c>
      <c r="C76" s="121">
        <v>1</v>
      </c>
      <c r="D76" s="122">
        <v>0.2</v>
      </c>
      <c r="E76" s="115">
        <v>100</v>
      </c>
      <c r="F76" s="116"/>
      <c r="G76" s="116" t="s">
        <v>25</v>
      </c>
      <c r="H76" s="116"/>
      <c r="I76" s="118"/>
      <c r="J76" s="116"/>
      <c r="K76" s="117" t="s">
        <v>25</v>
      </c>
      <c r="L76" s="117"/>
      <c r="M76" s="119"/>
      <c r="N76" s="116"/>
      <c r="O76" s="117" t="s">
        <v>25</v>
      </c>
      <c r="P76" s="117"/>
      <c r="Q76" s="119"/>
      <c r="R76" s="116"/>
      <c r="S76" s="117" t="s">
        <v>25</v>
      </c>
      <c r="T76" s="117"/>
      <c r="U76" s="119"/>
      <c r="V76" s="116"/>
      <c r="W76" s="116" t="s">
        <v>25</v>
      </c>
      <c r="X76" s="116"/>
      <c r="Y76" s="128"/>
      <c r="Z76" s="116"/>
      <c r="AA76" s="117" t="s">
        <v>25</v>
      </c>
      <c r="AB76" s="117"/>
      <c r="AC76" s="119"/>
      <c r="AD76" s="116"/>
      <c r="AE76" s="120" t="s">
        <v>25</v>
      </c>
      <c r="AF76" s="116"/>
      <c r="AG76" s="119"/>
    </row>
    <row r="77" spans="1:33" x14ac:dyDescent="0.25">
      <c r="A77" s="111" t="s">
        <v>102</v>
      </c>
      <c r="B77" s="112" t="s">
        <v>65</v>
      </c>
      <c r="C77" s="113" t="s">
        <v>22</v>
      </c>
      <c r="D77" s="114" t="s">
        <v>22</v>
      </c>
      <c r="E77" s="115">
        <v>5</v>
      </c>
      <c r="F77" s="116"/>
      <c r="G77" s="117" t="s">
        <v>25</v>
      </c>
      <c r="H77" s="116"/>
      <c r="I77" s="118"/>
      <c r="J77" s="116"/>
      <c r="K77" s="117" t="s">
        <v>25</v>
      </c>
      <c r="L77" s="117"/>
      <c r="M77" s="119"/>
      <c r="N77" s="116"/>
      <c r="O77" s="117" t="s">
        <v>25</v>
      </c>
      <c r="P77" s="117"/>
      <c r="Q77" s="119"/>
      <c r="R77" s="116"/>
      <c r="S77" s="117" t="s">
        <v>25</v>
      </c>
      <c r="T77" s="117"/>
      <c r="U77" s="119"/>
      <c r="V77" s="116"/>
      <c r="W77" s="117" t="s">
        <v>25</v>
      </c>
      <c r="X77" s="117"/>
      <c r="Y77" s="119"/>
      <c r="Z77" s="116"/>
      <c r="AA77" s="117" t="s">
        <v>25</v>
      </c>
      <c r="AB77" s="117"/>
      <c r="AC77" s="119"/>
      <c r="AD77" s="116"/>
      <c r="AE77" s="120" t="s">
        <v>25</v>
      </c>
      <c r="AF77" s="116"/>
      <c r="AG77" s="119"/>
    </row>
    <row r="78" spans="1:33" x14ac:dyDescent="0.25">
      <c r="A78" s="111" t="s">
        <v>103</v>
      </c>
      <c r="B78" s="112" t="s">
        <v>24</v>
      </c>
      <c r="C78" s="121">
        <v>1</v>
      </c>
      <c r="D78" s="122">
        <v>400</v>
      </c>
      <c r="E78" s="115">
        <v>1000</v>
      </c>
      <c r="F78" s="116"/>
      <c r="G78" s="116" t="s">
        <v>25</v>
      </c>
      <c r="H78" s="116"/>
      <c r="I78" s="118"/>
      <c r="J78" s="116"/>
      <c r="K78" s="116" t="s">
        <v>25</v>
      </c>
      <c r="L78" s="116"/>
      <c r="M78" s="128"/>
      <c r="N78" s="116"/>
      <c r="O78" s="116" t="s">
        <v>25</v>
      </c>
      <c r="P78" s="116"/>
      <c r="Q78" s="128"/>
      <c r="R78" s="116"/>
      <c r="S78" s="116" t="s">
        <v>25</v>
      </c>
      <c r="T78" s="116"/>
      <c r="U78" s="128"/>
      <c r="V78" s="116"/>
      <c r="W78" s="116" t="s">
        <v>25</v>
      </c>
      <c r="X78" s="116"/>
      <c r="Y78" s="128"/>
      <c r="Z78" s="116"/>
      <c r="AA78" s="116" t="s">
        <v>25</v>
      </c>
      <c r="AB78" s="116"/>
      <c r="AC78" s="128"/>
      <c r="AD78" s="116"/>
      <c r="AE78" s="120" t="s">
        <v>25</v>
      </c>
      <c r="AF78" s="116"/>
      <c r="AG78" s="128"/>
    </row>
    <row r="79" spans="1:33" x14ac:dyDescent="0.25">
      <c r="A79" s="123" t="s">
        <v>104</v>
      </c>
      <c r="B79" s="112" t="s">
        <v>65</v>
      </c>
      <c r="C79" s="113" t="s">
        <v>22</v>
      </c>
      <c r="D79" s="114" t="s">
        <v>22</v>
      </c>
      <c r="E79" s="115">
        <v>100</v>
      </c>
      <c r="F79" s="116"/>
      <c r="G79" s="117" t="s">
        <v>25</v>
      </c>
      <c r="H79" s="116"/>
      <c r="I79" s="118"/>
      <c r="J79" s="116"/>
      <c r="K79" s="117" t="s">
        <v>25</v>
      </c>
      <c r="L79" s="117"/>
      <c r="M79" s="119"/>
      <c r="N79" s="116"/>
      <c r="O79" s="117" t="s">
        <v>25</v>
      </c>
      <c r="P79" s="117"/>
      <c r="Q79" s="119"/>
      <c r="R79" s="116"/>
      <c r="S79" s="117" t="s">
        <v>25</v>
      </c>
      <c r="T79" s="117"/>
      <c r="U79" s="119"/>
      <c r="V79" s="116"/>
      <c r="W79" s="117" t="s">
        <v>25</v>
      </c>
      <c r="X79" s="117"/>
      <c r="Y79" s="119"/>
      <c r="Z79" s="116"/>
      <c r="AA79" s="117" t="s">
        <v>25</v>
      </c>
      <c r="AB79" s="117"/>
      <c r="AC79" s="119"/>
      <c r="AD79" s="116"/>
      <c r="AE79" s="120" t="s">
        <v>25</v>
      </c>
      <c r="AF79" s="116"/>
      <c r="AG79" s="119"/>
    </row>
    <row r="80" spans="1:33" x14ac:dyDescent="0.25">
      <c r="A80" s="123" t="s">
        <v>105</v>
      </c>
      <c r="B80" s="112" t="s">
        <v>65</v>
      </c>
      <c r="C80" s="113" t="s">
        <v>22</v>
      </c>
      <c r="D80" s="114" t="s">
        <v>22</v>
      </c>
      <c r="E80" s="115" t="s">
        <v>22</v>
      </c>
      <c r="F80" s="116"/>
      <c r="G80" s="116" t="s">
        <v>25</v>
      </c>
      <c r="H80" s="116"/>
      <c r="I80" s="118"/>
      <c r="J80" s="116"/>
      <c r="K80" s="116" t="s">
        <v>25</v>
      </c>
      <c r="L80" s="116"/>
      <c r="M80" s="128"/>
      <c r="N80" s="116"/>
      <c r="O80" s="116" t="s">
        <v>25</v>
      </c>
      <c r="P80" s="116"/>
      <c r="Q80" s="128"/>
      <c r="R80" s="116"/>
      <c r="S80" s="116" t="s">
        <v>25</v>
      </c>
      <c r="T80" s="116"/>
      <c r="U80" s="128"/>
      <c r="V80" s="116"/>
      <c r="W80" s="116" t="s">
        <v>25</v>
      </c>
      <c r="X80" s="116"/>
      <c r="Y80" s="128"/>
      <c r="Z80" s="116"/>
      <c r="AA80" s="116" t="s">
        <v>25</v>
      </c>
      <c r="AB80" s="116"/>
      <c r="AC80" s="128"/>
      <c r="AD80" s="116"/>
      <c r="AE80" s="120" t="s">
        <v>25</v>
      </c>
      <c r="AF80" s="116"/>
      <c r="AG80" s="128"/>
    </row>
    <row r="81" spans="1:33" x14ac:dyDescent="0.25">
      <c r="A81" s="123" t="s">
        <v>106</v>
      </c>
      <c r="B81" s="112" t="s">
        <v>65</v>
      </c>
      <c r="C81" s="113" t="s">
        <v>22</v>
      </c>
      <c r="D81" s="114" t="s">
        <v>22</v>
      </c>
      <c r="E81" s="115" t="s">
        <v>22</v>
      </c>
      <c r="F81" s="116"/>
      <c r="G81" s="116" t="s">
        <v>25</v>
      </c>
      <c r="H81" s="116"/>
      <c r="I81" s="118"/>
      <c r="J81" s="116"/>
      <c r="K81" s="116" t="s">
        <v>25</v>
      </c>
      <c r="L81" s="116"/>
      <c r="M81" s="128"/>
      <c r="N81" s="116"/>
      <c r="O81" s="116" t="s">
        <v>25</v>
      </c>
      <c r="P81" s="116"/>
      <c r="Q81" s="128"/>
      <c r="R81" s="116"/>
      <c r="S81" s="116" t="s">
        <v>25</v>
      </c>
      <c r="T81" s="116"/>
      <c r="U81" s="128"/>
      <c r="V81" s="116"/>
      <c r="W81" s="116" t="s">
        <v>25</v>
      </c>
      <c r="X81" s="116"/>
      <c r="Y81" s="128"/>
      <c r="Z81" s="116"/>
      <c r="AA81" s="116" t="s">
        <v>25</v>
      </c>
      <c r="AB81" s="116"/>
      <c r="AC81" s="128"/>
      <c r="AD81" s="116"/>
      <c r="AE81" s="120" t="s">
        <v>25</v>
      </c>
      <c r="AF81" s="116"/>
      <c r="AG81" s="128"/>
    </row>
    <row r="82" spans="1:33" x14ac:dyDescent="0.25">
      <c r="A82" s="123" t="s">
        <v>107</v>
      </c>
      <c r="B82" s="112" t="s">
        <v>24</v>
      </c>
      <c r="C82" s="121">
        <v>1</v>
      </c>
      <c r="D82" s="114">
        <v>1</v>
      </c>
      <c r="E82" s="115">
        <v>5</v>
      </c>
      <c r="F82" s="116"/>
      <c r="G82" s="116" t="s">
        <v>25</v>
      </c>
      <c r="H82" s="116"/>
      <c r="I82" s="118"/>
      <c r="J82" s="116"/>
      <c r="K82" s="116" t="s">
        <v>25</v>
      </c>
      <c r="L82" s="116"/>
      <c r="M82" s="128"/>
      <c r="N82" s="116"/>
      <c r="O82" s="116" t="s">
        <v>25</v>
      </c>
      <c r="P82" s="116"/>
      <c r="Q82" s="128"/>
      <c r="R82" s="116"/>
      <c r="S82" s="116" t="s">
        <v>25</v>
      </c>
      <c r="T82" s="116"/>
      <c r="U82" s="128"/>
      <c r="V82" s="116"/>
      <c r="W82" s="116" t="s">
        <v>25</v>
      </c>
      <c r="X82" s="116"/>
      <c r="Y82" s="128"/>
      <c r="Z82" s="116"/>
      <c r="AA82" s="116" t="s">
        <v>25</v>
      </c>
      <c r="AB82" s="116"/>
      <c r="AC82" s="128"/>
      <c r="AD82" s="116"/>
      <c r="AE82" s="120" t="s">
        <v>25</v>
      </c>
      <c r="AF82" s="116"/>
      <c r="AG82" s="128"/>
    </row>
    <row r="83" spans="1:33" x14ac:dyDescent="0.25">
      <c r="A83" s="111" t="s">
        <v>108</v>
      </c>
      <c r="B83" s="112" t="s">
        <v>65</v>
      </c>
      <c r="C83" s="113" t="s">
        <v>22</v>
      </c>
      <c r="D83" s="114" t="s">
        <v>22</v>
      </c>
      <c r="E83" s="115" t="s">
        <v>22</v>
      </c>
      <c r="F83" s="116"/>
      <c r="G83" s="116" t="s">
        <v>25</v>
      </c>
      <c r="H83" s="116"/>
      <c r="I83" s="118"/>
      <c r="J83" s="116"/>
      <c r="K83" s="116" t="s">
        <v>25</v>
      </c>
      <c r="L83" s="116"/>
      <c r="M83" s="128"/>
      <c r="N83" s="116"/>
      <c r="O83" s="116" t="s">
        <v>25</v>
      </c>
      <c r="P83" s="116"/>
      <c r="Q83" s="128"/>
      <c r="R83" s="116"/>
      <c r="S83" s="116" t="s">
        <v>25</v>
      </c>
      <c r="T83" s="116"/>
      <c r="U83" s="128"/>
      <c r="V83" s="116"/>
      <c r="W83" s="116" t="s">
        <v>25</v>
      </c>
      <c r="X83" s="116"/>
      <c r="Y83" s="128"/>
      <c r="Z83" s="116"/>
      <c r="AA83" s="116" t="s">
        <v>25</v>
      </c>
      <c r="AB83" s="116"/>
      <c r="AC83" s="128"/>
      <c r="AD83" s="116"/>
      <c r="AE83" s="120" t="s">
        <v>25</v>
      </c>
      <c r="AF83" s="116"/>
      <c r="AG83" s="128"/>
    </row>
    <row r="84" spans="1:33" x14ac:dyDescent="0.25">
      <c r="A84" s="111" t="s">
        <v>109</v>
      </c>
      <c r="B84" s="112" t="s">
        <v>65</v>
      </c>
      <c r="C84" s="113" t="s">
        <v>22</v>
      </c>
      <c r="D84" s="129" t="s">
        <v>22</v>
      </c>
      <c r="E84" s="115" t="s">
        <v>22</v>
      </c>
      <c r="F84" s="116"/>
      <c r="G84" s="116" t="s">
        <v>25</v>
      </c>
      <c r="H84" s="116"/>
      <c r="I84" s="118"/>
      <c r="J84" s="116"/>
      <c r="K84" s="116" t="s">
        <v>25</v>
      </c>
      <c r="L84" s="116"/>
      <c r="M84" s="128"/>
      <c r="N84" s="116"/>
      <c r="O84" s="116" t="s">
        <v>25</v>
      </c>
      <c r="P84" s="116"/>
      <c r="Q84" s="128"/>
      <c r="R84" s="116"/>
      <c r="S84" s="116" t="s">
        <v>25</v>
      </c>
      <c r="T84" s="116"/>
      <c r="U84" s="128"/>
      <c r="V84" s="116"/>
      <c r="W84" s="116" t="s">
        <v>25</v>
      </c>
      <c r="X84" s="116"/>
      <c r="Y84" s="128"/>
      <c r="Z84" s="116"/>
      <c r="AA84" s="116" t="s">
        <v>25</v>
      </c>
      <c r="AB84" s="116"/>
      <c r="AC84" s="128"/>
      <c r="AD84" s="116"/>
      <c r="AE84" s="120" t="s">
        <v>25</v>
      </c>
      <c r="AF84" s="116"/>
      <c r="AG84" s="128"/>
    </row>
    <row r="85" spans="1:33" x14ac:dyDescent="0.25">
      <c r="A85" s="130" t="s">
        <v>110</v>
      </c>
      <c r="B85" s="131" t="s">
        <v>24</v>
      </c>
      <c r="C85" s="132">
        <v>0.2</v>
      </c>
      <c r="D85" s="133">
        <v>0.2</v>
      </c>
      <c r="E85" s="134">
        <v>2</v>
      </c>
      <c r="F85" s="130"/>
      <c r="G85" s="135" t="s">
        <v>25</v>
      </c>
      <c r="H85" s="135"/>
      <c r="I85" s="136"/>
      <c r="J85" s="130"/>
      <c r="K85" s="135" t="s">
        <v>25</v>
      </c>
      <c r="L85" s="135"/>
      <c r="M85" s="137"/>
      <c r="N85" s="130"/>
      <c r="O85" s="135" t="s">
        <v>25</v>
      </c>
      <c r="P85" s="135"/>
      <c r="Q85" s="137"/>
      <c r="R85" s="66"/>
      <c r="S85" s="138" t="s">
        <v>25</v>
      </c>
      <c r="T85" s="138"/>
      <c r="U85" s="137"/>
      <c r="V85" s="130"/>
      <c r="W85" s="135" t="s">
        <v>25</v>
      </c>
      <c r="X85" s="135"/>
      <c r="Y85" s="137"/>
      <c r="Z85" s="130"/>
      <c r="AA85" s="135" t="s">
        <v>25</v>
      </c>
      <c r="AB85" s="135"/>
      <c r="AC85" s="137"/>
      <c r="AD85" s="130"/>
      <c r="AE85" s="138" t="s">
        <v>25</v>
      </c>
      <c r="AF85" s="135"/>
      <c r="AG85" s="137"/>
    </row>
    <row r="86" spans="1:33" x14ac:dyDescent="0.25">
      <c r="A86" s="139" t="s">
        <v>111</v>
      </c>
      <c r="B86" s="140"/>
      <c r="C86" s="140"/>
      <c r="D86" s="140"/>
      <c r="E86" s="141"/>
      <c r="F86" s="141"/>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row>
    <row r="87" spans="1:33" x14ac:dyDescent="0.25">
      <c r="A87" s="139" t="s">
        <v>142</v>
      </c>
      <c r="B87" s="140"/>
      <c r="C87" s="140"/>
      <c r="D87" s="140"/>
      <c r="E87" s="141"/>
      <c r="F87" s="141"/>
      <c r="G87" s="139"/>
      <c r="H87" s="139"/>
      <c r="I87" s="139"/>
      <c r="J87" s="139"/>
      <c r="K87" s="139"/>
      <c r="L87" s="139"/>
      <c r="M87" s="139"/>
      <c r="N87" s="139"/>
      <c r="O87" s="139"/>
      <c r="P87" s="139"/>
      <c r="Q87" s="139"/>
      <c r="R87" s="139"/>
      <c r="S87" s="139"/>
    </row>
    <row r="88" spans="1:33" x14ac:dyDescent="0.25">
      <c r="A88" s="139"/>
      <c r="B88" s="140"/>
      <c r="C88" s="140"/>
      <c r="D88" s="140"/>
      <c r="E88" s="141"/>
      <c r="F88" s="141"/>
      <c r="G88" s="139"/>
      <c r="H88" s="139"/>
      <c r="I88" s="139"/>
      <c r="J88" s="139"/>
      <c r="K88" s="139"/>
      <c r="L88" s="139"/>
      <c r="M88" s="139"/>
      <c r="N88" s="139"/>
      <c r="O88" s="139"/>
      <c r="P88" s="139"/>
      <c r="Q88" s="139"/>
      <c r="R88" s="139"/>
      <c r="S88" s="139"/>
    </row>
  </sheetData>
  <mergeCells count="9">
    <mergeCell ref="F1:Y1"/>
    <mergeCell ref="Z1:AG1"/>
    <mergeCell ref="F2:I2"/>
    <mergeCell ref="J2:M2"/>
    <mergeCell ref="N2:Q2"/>
    <mergeCell ref="R2:U2"/>
    <mergeCell ref="V2:Y2"/>
    <mergeCell ref="Z2:AC2"/>
    <mergeCell ref="AD2:AG2"/>
  </mergeCells>
  <conditionalFormatting sqref="AD11 Z11 V11 R11 N11 J11 F11">
    <cfRule type="cellIs" dxfId="20890" priority="24" operator="greaterThan">
      <formula>$D$12</formula>
    </cfRule>
  </conditionalFormatting>
  <conditionalFormatting sqref="AD13 Z13 V13 R13 N13 F13 J13">
    <cfRule type="cellIs" dxfId="20889" priority="23" operator="greaterThan">
      <formula>$D$14</formula>
    </cfRule>
  </conditionalFormatting>
  <conditionalFormatting sqref="AD19 Z19 V19 R19 N19 J19 F19">
    <cfRule type="cellIs" dxfId="20888" priority="22" operator="greaterThan">
      <formula>$D$20</formula>
    </cfRule>
  </conditionalFormatting>
  <conditionalFormatting sqref="AD11 Z11 V11 R11 N11 J11 F11">
    <cfRule type="cellIs" dxfId="20887" priority="21" operator="greaterThan">
      <formula>$D$11</formula>
    </cfRule>
  </conditionalFormatting>
  <conditionalFormatting sqref="AD13 Z13 V13 R13 N13 F13 J13">
    <cfRule type="cellIs" dxfId="20886" priority="20" operator="greaterThan">
      <formula>$D$13</formula>
    </cfRule>
  </conditionalFormatting>
  <conditionalFormatting sqref="AD19 Z19 V19 R19 N19 J19 F19">
    <cfRule type="cellIs" dxfId="20885" priority="19" operator="greaterThan">
      <formula>$D$19</formula>
    </cfRule>
  </conditionalFormatting>
  <conditionalFormatting sqref="N22 J22 F22 R22">
    <cfRule type="cellIs" dxfId="20884" priority="18" operator="greaterThan">
      <formula>$D$22</formula>
    </cfRule>
  </conditionalFormatting>
  <conditionalFormatting sqref="AD23 Z23 V23 R23 N23 J23 F23">
    <cfRule type="cellIs" dxfId="20883" priority="17" operator="greaterThan">
      <formula>$D$23</formula>
    </cfRule>
  </conditionalFormatting>
  <conditionalFormatting sqref="AD24 Z24 V24 R24 N24 J24 F24">
    <cfRule type="cellIs" dxfId="20882" priority="16" operator="greaterThan">
      <formula>$D$24</formula>
    </cfRule>
  </conditionalFormatting>
  <conditionalFormatting sqref="AD26 Z26 V26 R26 N26 J26 F26">
    <cfRule type="cellIs" dxfId="20881" priority="15" operator="greaterThan">
      <formula>$D$26</formula>
    </cfRule>
  </conditionalFormatting>
  <conditionalFormatting sqref="AD27 Z27 V27 R27 N27 J27 F27">
    <cfRule type="cellIs" dxfId="20880" priority="14" operator="greaterThan">
      <formula>$D$27</formula>
    </cfRule>
  </conditionalFormatting>
  <conditionalFormatting sqref="AD29 Z29 V29 R29 N29 J29 F29">
    <cfRule type="cellIs" dxfId="20879" priority="13" operator="greaterThan">
      <formula>$D$29</formula>
    </cfRule>
  </conditionalFormatting>
  <conditionalFormatting sqref="AD32 Z32 V32 R32 N32 J32 F32 R30 J30 N30">
    <cfRule type="cellIs" dxfId="20878" priority="12" operator="greaterThan">
      <formula>$D$32</formula>
    </cfRule>
  </conditionalFormatting>
  <conditionalFormatting sqref="AD33 Z33 V33 R33 N33 J33 F33">
    <cfRule type="cellIs" dxfId="20877" priority="11" operator="greaterThan">
      <formula>$D$33</formula>
    </cfRule>
  </conditionalFormatting>
  <conditionalFormatting sqref="AD34 Z34 V34 R34 N34 J34 F34">
    <cfRule type="cellIs" dxfId="20876" priority="10" operator="greaterThan">
      <formula>$D$34</formula>
    </cfRule>
  </conditionalFormatting>
  <conditionalFormatting sqref="AD35 Z35 V35 R35 N35 J35 F35">
    <cfRule type="cellIs" dxfId="20875" priority="9" operator="greaterThan">
      <formula>$D$35</formula>
    </cfRule>
  </conditionalFormatting>
  <conditionalFormatting sqref="AD36 Z36 V36 R36 N36 J36 F36">
    <cfRule type="cellIs" dxfId="20874" priority="8" operator="greaterThan">
      <formula>$D$36</formula>
    </cfRule>
  </conditionalFormatting>
  <conditionalFormatting sqref="AD37 Z37 V37 R37 N37 J37 F37">
    <cfRule type="cellIs" dxfId="20873" priority="7" operator="greaterThan">
      <formula>$D$37</formula>
    </cfRule>
  </conditionalFormatting>
  <conditionalFormatting sqref="AD38 Z38 V38 R38 N38 J38 F38">
    <cfRule type="cellIs" dxfId="20872" priority="6" operator="greaterThan">
      <formula>$D$38</formula>
    </cfRule>
  </conditionalFormatting>
  <conditionalFormatting sqref="AD85 Z85 V85 R85 N85 J85 F85">
    <cfRule type="cellIs" dxfId="20871" priority="5" operator="greaterThan">
      <formula>$D$85</formula>
    </cfRule>
  </conditionalFormatting>
  <conditionalFormatting sqref="AD57 Z57 V57 R57:S57 N57 J57 F57">
    <cfRule type="cellIs" dxfId="20870" priority="4" operator="greaterThan">
      <formula>$D$57</formula>
    </cfRule>
  </conditionalFormatting>
  <pageMargins left="2.35" right="0.7" top="0.75" bottom="0.75" header="0.3" footer="0.3"/>
  <pageSetup paperSize="17" orientation="landscape" copies="4" r:id="rId1"/>
  <headerFooter>
    <oddHeader>&amp;CMcCollum Park Water Quality Data, Shallow Zone Q-3 2014</oddHeader>
    <oddFooter>&amp;L&amp;Z&amp;F&amp;RPage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N1048557"/>
  <sheetViews>
    <sheetView view="pageBreakPreview" topLeftCell="A4" zoomScale="85" zoomScaleNormal="145" zoomScaleSheetLayoutView="85" workbookViewId="0">
      <pane xSplit="5895" ySplit="1035" topLeftCell="A19" activePane="bottomRight"/>
      <selection activeCell="N90" sqref="N90"/>
      <selection pane="topRight" activeCell="N90" sqref="N90"/>
      <selection pane="bottomLeft" activeCell="N90" sqref="N90"/>
      <selection pane="bottomRight" activeCell="N90" sqref="N90"/>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256</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388"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389"/>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390"/>
      <c r="G6" s="489"/>
      <c r="H6" s="218">
        <v>43545</v>
      </c>
      <c r="I6" s="219" t="s">
        <v>15</v>
      </c>
      <c r="J6" s="219" t="s">
        <v>16</v>
      </c>
      <c r="K6" s="219" t="s">
        <v>190</v>
      </c>
      <c r="L6" s="220" t="s">
        <v>191</v>
      </c>
      <c r="M6" s="218">
        <v>43544</v>
      </c>
      <c r="N6" s="219" t="s">
        <v>15</v>
      </c>
      <c r="O6" s="219" t="s">
        <v>16</v>
      </c>
      <c r="P6" s="219" t="s">
        <v>190</v>
      </c>
      <c r="Q6" s="220" t="s">
        <v>191</v>
      </c>
      <c r="R6" s="218">
        <v>43544</v>
      </c>
      <c r="S6" s="219" t="s">
        <v>15</v>
      </c>
      <c r="T6" s="219" t="s">
        <v>16</v>
      </c>
      <c r="U6" s="219" t="s">
        <v>190</v>
      </c>
      <c r="V6" s="220" t="s">
        <v>191</v>
      </c>
      <c r="W6" s="218">
        <v>43545</v>
      </c>
      <c r="X6" s="219" t="s">
        <v>15</v>
      </c>
      <c r="Y6" s="219" t="s">
        <v>16</v>
      </c>
      <c r="Z6" s="219" t="s">
        <v>190</v>
      </c>
      <c r="AA6" s="220" t="s">
        <v>191</v>
      </c>
      <c r="AB6" s="218">
        <v>43544</v>
      </c>
      <c r="AC6" s="219" t="s">
        <v>15</v>
      </c>
      <c r="AD6" s="219" t="s">
        <v>16</v>
      </c>
      <c r="AE6" s="219" t="s">
        <v>190</v>
      </c>
      <c r="AF6" s="220" t="s">
        <v>191</v>
      </c>
      <c r="AG6" s="218">
        <v>43544</v>
      </c>
      <c r="AH6" s="219" t="s">
        <v>15</v>
      </c>
      <c r="AI6" s="219" t="s">
        <v>16</v>
      </c>
      <c r="AJ6" s="219" t="s">
        <v>190</v>
      </c>
      <c r="AK6" s="220" t="s">
        <v>191</v>
      </c>
      <c r="AL6" s="218">
        <v>43544</v>
      </c>
      <c r="AM6" s="219" t="s">
        <v>15</v>
      </c>
      <c r="AN6" s="219" t="s">
        <v>16</v>
      </c>
      <c r="AO6" s="219" t="s">
        <v>190</v>
      </c>
      <c r="AP6" s="220" t="s">
        <v>191</v>
      </c>
      <c r="AQ6" s="218"/>
      <c r="AR6" s="219" t="s">
        <v>15</v>
      </c>
      <c r="AS6" s="219" t="s">
        <v>16</v>
      </c>
      <c r="AT6" s="219" t="s">
        <v>190</v>
      </c>
      <c r="AU6" s="220" t="s">
        <v>191</v>
      </c>
      <c r="AV6" s="218">
        <v>43545</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178.82740000000001</v>
      </c>
      <c r="F8" s="224" t="s">
        <v>22</v>
      </c>
      <c r="G8" s="225" t="s">
        <v>22</v>
      </c>
      <c r="H8" s="226">
        <v>68</v>
      </c>
      <c r="I8" s="223"/>
      <c r="J8" s="223"/>
      <c r="K8" s="223" t="s">
        <v>233</v>
      </c>
      <c r="L8" s="227"/>
      <c r="M8" s="226">
        <v>58</v>
      </c>
      <c r="N8" s="223"/>
      <c r="O8" s="223"/>
      <c r="P8" s="223"/>
      <c r="Q8" s="227"/>
      <c r="R8" s="226">
        <v>270</v>
      </c>
      <c r="S8" s="223"/>
      <c r="T8" s="223"/>
      <c r="U8" s="223"/>
      <c r="V8" s="227"/>
      <c r="W8" s="226">
        <v>120</v>
      </c>
      <c r="X8" s="223"/>
      <c r="Y8" s="223"/>
      <c r="Z8" s="223" t="s">
        <v>233</v>
      </c>
      <c r="AA8" s="227"/>
      <c r="AB8" s="226">
        <v>500</v>
      </c>
      <c r="AC8" s="223"/>
      <c r="AD8" s="223"/>
      <c r="AE8" s="223"/>
      <c r="AF8" s="227"/>
      <c r="AG8" s="226">
        <v>100</v>
      </c>
      <c r="AH8" s="223"/>
      <c r="AI8" s="223"/>
      <c r="AJ8" s="223" t="s">
        <v>15</v>
      </c>
      <c r="AK8" s="227"/>
      <c r="AL8" s="226">
        <v>100</v>
      </c>
      <c r="AM8" s="223"/>
      <c r="AN8" s="223"/>
      <c r="AO8" s="223"/>
      <c r="AP8" s="227"/>
      <c r="AQ8" s="504" t="s">
        <v>205</v>
      </c>
      <c r="AR8" s="505"/>
      <c r="AS8" s="505"/>
      <c r="AT8" s="505"/>
      <c r="AU8" s="506"/>
      <c r="AV8" s="226">
        <v>110</v>
      </c>
      <c r="AW8" s="223"/>
      <c r="AX8" s="223"/>
      <c r="AY8" s="223" t="s">
        <v>233</v>
      </c>
      <c r="AZ8" s="227"/>
      <c r="BE8" s="20" t="s">
        <v>20</v>
      </c>
    </row>
    <row r="9" spans="1:57" s="214" customFormat="1" x14ac:dyDescent="0.25">
      <c r="A9" s="228" t="s">
        <v>23</v>
      </c>
      <c r="B9" s="222" t="s">
        <v>30</v>
      </c>
      <c r="C9" s="229"/>
      <c r="D9" s="229"/>
      <c r="E9" s="325">
        <v>0.33</v>
      </c>
      <c r="F9" s="230" t="s">
        <v>22</v>
      </c>
      <c r="G9" s="231" t="s">
        <v>22</v>
      </c>
      <c r="H9" s="369">
        <v>0.02</v>
      </c>
      <c r="I9" s="229" t="s">
        <v>25</v>
      </c>
      <c r="J9" s="229"/>
      <c r="K9" s="223"/>
      <c r="L9" s="233"/>
      <c r="M9" s="369">
        <v>0.02</v>
      </c>
      <c r="N9" s="229" t="s">
        <v>25</v>
      </c>
      <c r="O9" s="229"/>
      <c r="P9" s="229"/>
      <c r="Q9" s="233"/>
      <c r="R9" s="368">
        <v>6.5000000000000002E-2</v>
      </c>
      <c r="S9" s="229"/>
      <c r="T9" s="229"/>
      <c r="U9" s="229"/>
      <c r="V9" s="233"/>
      <c r="W9" s="371">
        <v>13.1</v>
      </c>
      <c r="X9" s="229"/>
      <c r="Y9" s="229"/>
      <c r="Z9" s="229"/>
      <c r="AA9" s="233"/>
      <c r="AB9" s="368">
        <v>5.0999999999999997E-2</v>
      </c>
      <c r="AC9" s="229"/>
      <c r="AD9" s="229"/>
      <c r="AE9" s="229"/>
      <c r="AF9" s="233"/>
      <c r="AG9" s="369">
        <v>0.02</v>
      </c>
      <c r="AH9" s="229" t="s">
        <v>25</v>
      </c>
      <c r="AI9" s="229"/>
      <c r="AJ9" s="229"/>
      <c r="AK9" s="233"/>
      <c r="AL9" s="369">
        <v>0.02</v>
      </c>
      <c r="AM9" s="229" t="s">
        <v>25</v>
      </c>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21</v>
      </c>
      <c r="C10" s="223"/>
      <c r="D10" s="223"/>
      <c r="E10" s="330">
        <v>179.04390000000001</v>
      </c>
      <c r="F10" s="235" t="s">
        <v>22</v>
      </c>
      <c r="G10" s="231" t="s">
        <v>22</v>
      </c>
      <c r="H10" s="370">
        <v>68</v>
      </c>
      <c r="I10" s="229"/>
      <c r="J10" s="229"/>
      <c r="K10" s="223" t="s">
        <v>233</v>
      </c>
      <c r="L10" s="233"/>
      <c r="M10" s="370">
        <v>58</v>
      </c>
      <c r="N10" s="229"/>
      <c r="O10" s="229"/>
      <c r="P10" s="223"/>
      <c r="Q10" s="233"/>
      <c r="R10" s="370">
        <v>270</v>
      </c>
      <c r="S10" s="229"/>
      <c r="T10" s="229"/>
      <c r="U10" s="229"/>
      <c r="V10" s="233"/>
      <c r="W10" s="370">
        <v>120</v>
      </c>
      <c r="X10" s="229"/>
      <c r="Y10" s="229"/>
      <c r="Z10" s="229" t="s">
        <v>233</v>
      </c>
      <c r="AA10" s="233"/>
      <c r="AB10" s="370">
        <v>500</v>
      </c>
      <c r="AC10" s="229"/>
      <c r="AD10" s="229"/>
      <c r="AE10" s="229"/>
      <c r="AF10" s="233"/>
      <c r="AG10" s="370">
        <v>100</v>
      </c>
      <c r="AH10" s="229"/>
      <c r="AI10" s="229"/>
      <c r="AJ10" s="229" t="s">
        <v>15</v>
      </c>
      <c r="AK10" s="233"/>
      <c r="AL10" s="370">
        <v>100</v>
      </c>
      <c r="AM10" s="229"/>
      <c r="AN10" s="229"/>
      <c r="AO10" s="229"/>
      <c r="AP10" s="233"/>
      <c r="AQ10" s="297"/>
      <c r="AR10" s="298"/>
      <c r="AS10" s="298"/>
      <c r="AT10" s="298"/>
      <c r="AU10" s="299"/>
      <c r="AV10" s="370">
        <v>110</v>
      </c>
      <c r="AW10" s="229"/>
      <c r="AX10" s="229"/>
      <c r="AY10" s="223" t="s">
        <v>233</v>
      </c>
      <c r="AZ10" s="233"/>
      <c r="BE10" s="33" t="s">
        <v>26</v>
      </c>
    </row>
    <row r="11" spans="1:57" s="214" customFormat="1" x14ac:dyDescent="0.25">
      <c r="A11" s="228" t="s">
        <v>27</v>
      </c>
      <c r="B11" s="222" t="s">
        <v>21</v>
      </c>
      <c r="C11" s="229"/>
      <c r="D11" s="229"/>
      <c r="E11" s="325">
        <v>32.6907</v>
      </c>
      <c r="F11" s="230" t="s">
        <v>22</v>
      </c>
      <c r="G11" s="231" t="s">
        <v>22</v>
      </c>
      <c r="H11" s="371">
        <v>17.399999999999999</v>
      </c>
      <c r="I11" s="229"/>
      <c r="J11" s="229"/>
      <c r="K11" s="223" t="s">
        <v>233</v>
      </c>
      <c r="L11" s="233"/>
      <c r="M11" s="371">
        <v>15.5</v>
      </c>
      <c r="N11" s="229"/>
      <c r="O11" s="229"/>
      <c r="P11" s="223" t="s">
        <v>233</v>
      </c>
      <c r="Q11" s="233"/>
      <c r="R11" s="371">
        <v>58.3</v>
      </c>
      <c r="S11" s="229"/>
      <c r="T11" s="229"/>
      <c r="U11" s="229"/>
      <c r="V11" s="233"/>
      <c r="W11" s="371">
        <v>14.6</v>
      </c>
      <c r="X11" s="229"/>
      <c r="Y11" s="229"/>
      <c r="Z11" s="229"/>
      <c r="AA11" s="233"/>
      <c r="AB11" s="371">
        <v>76</v>
      </c>
      <c r="AC11" s="229"/>
      <c r="AD11" s="229"/>
      <c r="AE11" s="229" t="s">
        <v>233</v>
      </c>
      <c r="AF11" s="233"/>
      <c r="AG11" s="371">
        <v>17.3</v>
      </c>
      <c r="AH11" s="229"/>
      <c r="AI11" s="229"/>
      <c r="AJ11" s="229" t="s">
        <v>15</v>
      </c>
      <c r="AK11" s="233"/>
      <c r="AL11" s="371">
        <v>19.600000000000001</v>
      </c>
      <c r="AM11" s="229"/>
      <c r="AN11" s="229"/>
      <c r="AO11" s="229" t="s">
        <v>15</v>
      </c>
      <c r="AP11" s="233"/>
      <c r="AQ11" s="300"/>
      <c r="AR11" s="298"/>
      <c r="AS11" s="298"/>
      <c r="AT11" s="298"/>
      <c r="AU11" s="299"/>
      <c r="AV11" s="371">
        <v>21.2</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10</v>
      </c>
      <c r="X12" s="229" t="s">
        <v>25</v>
      </c>
      <c r="Y12" s="229"/>
      <c r="Z12" s="229"/>
      <c r="AA12" s="233"/>
      <c r="AB12" s="370">
        <v>10</v>
      </c>
      <c r="AC12" s="229" t="s">
        <v>25</v>
      </c>
      <c r="AD12" s="229"/>
      <c r="AE12" s="229" t="s">
        <v>15</v>
      </c>
      <c r="AF12" s="233"/>
      <c r="AG12" s="370">
        <v>10</v>
      </c>
      <c r="AH12" s="229" t="s">
        <v>25</v>
      </c>
      <c r="AI12" s="229"/>
      <c r="AJ12" s="229"/>
      <c r="AK12" s="233"/>
      <c r="AL12" s="370">
        <v>10</v>
      </c>
      <c r="AM12" s="229" t="s">
        <v>25</v>
      </c>
      <c r="AN12" s="229"/>
      <c r="AO12" s="229"/>
      <c r="AP12" s="233"/>
      <c r="AQ12" s="297"/>
      <c r="AR12" s="298"/>
      <c r="AS12" s="298"/>
      <c r="AT12" s="298"/>
      <c r="AU12" s="299"/>
      <c r="AV12" s="370">
        <v>10</v>
      </c>
      <c r="AW12" s="229" t="s">
        <v>25</v>
      </c>
      <c r="AX12" s="229"/>
      <c r="AY12" s="229"/>
      <c r="AZ12" s="233"/>
      <c r="BE12" s="50" t="s">
        <v>28</v>
      </c>
    </row>
    <row r="13" spans="1:57" s="214" customFormat="1" x14ac:dyDescent="0.25">
      <c r="A13" s="228" t="s">
        <v>29</v>
      </c>
      <c r="B13" s="222" t="s">
        <v>30</v>
      </c>
      <c r="C13" s="229"/>
      <c r="D13" s="229"/>
      <c r="E13" s="325">
        <v>13.981</v>
      </c>
      <c r="F13" s="239">
        <v>250</v>
      </c>
      <c r="G13" s="231">
        <v>250</v>
      </c>
      <c r="H13" s="369">
        <v>9.24</v>
      </c>
      <c r="I13" s="229"/>
      <c r="J13" s="229"/>
      <c r="K13" s="223"/>
      <c r="L13" s="233"/>
      <c r="M13" s="371">
        <v>7</v>
      </c>
      <c r="N13" s="229"/>
      <c r="O13" s="229"/>
      <c r="P13" s="223" t="s">
        <v>233</v>
      </c>
      <c r="Q13" s="233"/>
      <c r="R13" s="369">
        <v>8.3699999999999992</v>
      </c>
      <c r="S13" s="229"/>
      <c r="T13" s="229"/>
      <c r="U13" s="229" t="s">
        <v>15</v>
      </c>
      <c r="V13" s="233"/>
      <c r="W13" s="369">
        <v>8.31</v>
      </c>
      <c r="X13" s="229"/>
      <c r="Y13" s="229"/>
      <c r="Z13" s="229"/>
      <c r="AA13" s="233"/>
      <c r="AB13" s="369">
        <v>7.49</v>
      </c>
      <c r="AC13" s="229"/>
      <c r="AD13" s="229"/>
      <c r="AE13" s="229" t="s">
        <v>15</v>
      </c>
      <c r="AF13" s="233"/>
      <c r="AG13" s="369">
        <v>5.97</v>
      </c>
      <c r="AH13" s="229"/>
      <c r="AI13" s="229"/>
      <c r="AJ13" s="229" t="s">
        <v>15</v>
      </c>
      <c r="AK13" s="233"/>
      <c r="AL13" s="369">
        <v>6.62</v>
      </c>
      <c r="AM13" s="229"/>
      <c r="AN13" s="229"/>
      <c r="AO13" s="229" t="s">
        <v>15</v>
      </c>
      <c r="AP13" s="233"/>
      <c r="AQ13" s="300"/>
      <c r="AR13" s="298"/>
      <c r="AS13" s="298"/>
      <c r="AT13" s="298"/>
      <c r="AU13" s="299"/>
      <c r="AV13" s="369">
        <v>9.64</v>
      </c>
      <c r="AW13" s="229"/>
      <c r="AX13" s="229"/>
      <c r="AY13" s="229"/>
      <c r="AZ13" s="233"/>
      <c r="BE13" s="33" t="s">
        <v>29</v>
      </c>
    </row>
    <row r="14" spans="1:57" s="214" customFormat="1" x14ac:dyDescent="0.25">
      <c r="A14" s="228" t="s">
        <v>31</v>
      </c>
      <c r="B14" s="222" t="s">
        <v>30</v>
      </c>
      <c r="C14" s="223"/>
      <c r="D14" s="223"/>
      <c r="E14" s="325">
        <v>427.3485</v>
      </c>
      <c r="F14" s="230" t="s">
        <v>22</v>
      </c>
      <c r="G14" s="240">
        <v>700</v>
      </c>
      <c r="H14" s="370">
        <v>250</v>
      </c>
      <c r="I14" s="229"/>
      <c r="J14" s="229"/>
      <c r="K14" s="223" t="s">
        <v>233</v>
      </c>
      <c r="L14" s="233"/>
      <c r="M14" s="370">
        <v>170</v>
      </c>
      <c r="N14" s="229"/>
      <c r="O14" s="229"/>
      <c r="P14" s="223"/>
      <c r="Q14" s="233"/>
      <c r="R14" s="370">
        <v>550</v>
      </c>
      <c r="S14" s="229"/>
      <c r="T14" s="229"/>
      <c r="U14" s="229"/>
      <c r="V14" s="233"/>
      <c r="W14" s="370">
        <v>300</v>
      </c>
      <c r="X14" s="229"/>
      <c r="Y14" s="229"/>
      <c r="Z14" s="229"/>
      <c r="AA14" s="233"/>
      <c r="AB14" s="370">
        <v>960</v>
      </c>
      <c r="AC14" s="229"/>
      <c r="AD14" s="229"/>
      <c r="AE14" s="229"/>
      <c r="AF14" s="233"/>
      <c r="AG14" s="370">
        <v>250</v>
      </c>
      <c r="AH14" s="229"/>
      <c r="AI14" s="229"/>
      <c r="AJ14" s="229" t="s">
        <v>15</v>
      </c>
      <c r="AK14" s="233"/>
      <c r="AL14" s="370">
        <v>260</v>
      </c>
      <c r="AM14" s="229"/>
      <c r="AN14" s="229"/>
      <c r="AO14" s="229" t="s">
        <v>15</v>
      </c>
      <c r="AP14" s="233"/>
      <c r="AQ14" s="297"/>
      <c r="AR14" s="298"/>
      <c r="AS14" s="298"/>
      <c r="AT14" s="298"/>
      <c r="AU14" s="299"/>
      <c r="AV14" s="370">
        <v>300</v>
      </c>
      <c r="AW14" s="229"/>
      <c r="AX14" s="229"/>
      <c r="AY14" s="229"/>
      <c r="AZ14" s="233"/>
      <c r="BE14" s="33" t="s">
        <v>31</v>
      </c>
    </row>
    <row r="15" spans="1:57" s="214" customFormat="1" x14ac:dyDescent="0.25">
      <c r="A15" s="228" t="s">
        <v>32</v>
      </c>
      <c r="B15" s="222" t="s">
        <v>21</v>
      </c>
      <c r="C15" s="229"/>
      <c r="D15" s="229"/>
      <c r="E15" s="325">
        <v>29.025099999999998</v>
      </c>
      <c r="F15" s="230" t="s">
        <v>22</v>
      </c>
      <c r="G15" s="231" t="s">
        <v>22</v>
      </c>
      <c r="H15" s="371">
        <v>15.4</v>
      </c>
      <c r="I15" s="229"/>
      <c r="J15" s="229"/>
      <c r="K15" s="223" t="s">
        <v>233</v>
      </c>
      <c r="L15" s="233"/>
      <c r="M15" s="369">
        <v>7.54</v>
      </c>
      <c r="N15" s="229"/>
      <c r="O15" s="229"/>
      <c r="P15" s="223" t="s">
        <v>233</v>
      </c>
      <c r="Q15" s="233"/>
      <c r="R15" s="371">
        <v>45.6</v>
      </c>
      <c r="S15" s="229"/>
      <c r="T15" s="229"/>
      <c r="U15" s="229"/>
      <c r="V15" s="233"/>
      <c r="W15" s="371">
        <v>10.6</v>
      </c>
      <c r="X15" s="229"/>
      <c r="Y15" s="229"/>
      <c r="Z15" s="229"/>
      <c r="AA15" s="233"/>
      <c r="AB15" s="371">
        <v>73.599999999999994</v>
      </c>
      <c r="AC15" s="229"/>
      <c r="AD15" s="229"/>
      <c r="AE15" s="229"/>
      <c r="AF15" s="233"/>
      <c r="AG15" s="371">
        <v>15.5</v>
      </c>
      <c r="AH15" s="229"/>
      <c r="AI15" s="229"/>
      <c r="AJ15" s="229" t="s">
        <v>15</v>
      </c>
      <c r="AK15" s="233"/>
      <c r="AL15" s="371">
        <v>16.2</v>
      </c>
      <c r="AM15" s="229"/>
      <c r="AN15" s="229"/>
      <c r="AO15" s="229" t="s">
        <v>15</v>
      </c>
      <c r="AP15" s="233"/>
      <c r="AQ15" s="300"/>
      <c r="AR15" s="298"/>
      <c r="AS15" s="298"/>
      <c r="AT15" s="298"/>
      <c r="AU15" s="299"/>
      <c r="AV15" s="371">
        <v>18.7</v>
      </c>
      <c r="AW15" s="229"/>
      <c r="AX15" s="229"/>
      <c r="AY15" s="223" t="s">
        <v>233</v>
      </c>
      <c r="AZ15" s="233"/>
      <c r="BE15" s="33" t="s">
        <v>32</v>
      </c>
    </row>
    <row r="16" spans="1:57" s="214" customFormat="1" x14ac:dyDescent="0.25">
      <c r="A16" s="228" t="s">
        <v>33</v>
      </c>
      <c r="B16" s="222" t="s">
        <v>30</v>
      </c>
      <c r="C16" s="229"/>
      <c r="D16" s="229"/>
      <c r="E16" s="325">
        <v>6.1</v>
      </c>
      <c r="F16" s="239">
        <v>10</v>
      </c>
      <c r="G16" s="240">
        <v>10</v>
      </c>
      <c r="H16" s="371">
        <v>2.9</v>
      </c>
      <c r="I16" s="229"/>
      <c r="J16" s="229"/>
      <c r="K16" s="229"/>
      <c r="L16" s="233"/>
      <c r="M16" s="371">
        <v>0.7</v>
      </c>
      <c r="N16" s="229"/>
      <c r="O16" s="229"/>
      <c r="P16" s="229" t="s">
        <v>15</v>
      </c>
      <c r="Q16" s="233"/>
      <c r="R16" s="369">
        <v>0.01</v>
      </c>
      <c r="S16" s="229" t="s">
        <v>25</v>
      </c>
      <c r="T16" s="229"/>
      <c r="U16" s="229"/>
      <c r="V16" s="233"/>
      <c r="W16" s="368">
        <v>9.0999999999999998E-2</v>
      </c>
      <c r="X16" s="229"/>
      <c r="Y16" s="229"/>
      <c r="Z16" s="229"/>
      <c r="AA16" s="233"/>
      <c r="AB16" s="369">
        <v>0.01</v>
      </c>
      <c r="AC16" s="229" t="s">
        <v>25</v>
      </c>
      <c r="AD16" s="229"/>
      <c r="AE16" s="229"/>
      <c r="AF16" s="233"/>
      <c r="AG16" s="369">
        <v>0.65</v>
      </c>
      <c r="AH16" s="229"/>
      <c r="AI16" s="229"/>
      <c r="AJ16" s="229" t="s">
        <v>233</v>
      </c>
      <c r="AK16" s="233"/>
      <c r="AL16" s="369">
        <v>0.93</v>
      </c>
      <c r="AM16" s="229"/>
      <c r="AN16" s="229"/>
      <c r="AO16" s="229" t="s">
        <v>233</v>
      </c>
      <c r="AP16" s="233"/>
      <c r="AQ16" s="300"/>
      <c r="AR16" s="298"/>
      <c r="AS16" s="298"/>
      <c r="AT16" s="298"/>
      <c r="AU16" s="299"/>
      <c r="AV16" s="371">
        <v>3.9</v>
      </c>
      <c r="AW16" s="229"/>
      <c r="AX16" s="229"/>
      <c r="AY16" s="229"/>
      <c r="AZ16" s="233"/>
      <c r="BE16" s="33" t="s">
        <v>33</v>
      </c>
    </row>
    <row r="17" spans="1:57" s="214" customFormat="1" x14ac:dyDescent="0.25">
      <c r="A17" s="228" t="s">
        <v>34</v>
      </c>
      <c r="B17" s="222" t="s">
        <v>24</v>
      </c>
      <c r="C17" s="229"/>
      <c r="D17" s="229"/>
      <c r="E17" s="325">
        <v>2E-3</v>
      </c>
      <c r="F17" s="239">
        <v>1</v>
      </c>
      <c r="G17" s="240">
        <v>1</v>
      </c>
      <c r="H17" s="368">
        <v>2E-3</v>
      </c>
      <c r="I17" s="229" t="s">
        <v>25</v>
      </c>
      <c r="J17" s="229"/>
      <c r="K17" s="229"/>
      <c r="L17" s="233"/>
      <c r="M17" s="368">
        <v>2E-3</v>
      </c>
      <c r="N17" s="229"/>
      <c r="O17" s="229"/>
      <c r="P17" s="229"/>
      <c r="Q17" s="233"/>
      <c r="R17" s="368">
        <v>2E-3</v>
      </c>
      <c r="S17" s="229" t="s">
        <v>25</v>
      </c>
      <c r="T17" s="229"/>
      <c r="U17" s="229"/>
      <c r="V17" s="233"/>
      <c r="W17" s="368">
        <v>2E-3</v>
      </c>
      <c r="X17" s="229" t="s">
        <v>25</v>
      </c>
      <c r="Y17" s="229"/>
      <c r="Z17" s="229"/>
      <c r="AA17" s="233"/>
      <c r="AB17" s="368">
        <v>2E-3</v>
      </c>
      <c r="AC17" s="229"/>
      <c r="AD17" s="229"/>
      <c r="AE17" s="229"/>
      <c r="AF17" s="233"/>
      <c r="AG17" s="368">
        <v>7.0000000000000001E-3</v>
      </c>
      <c r="AH17" s="229"/>
      <c r="AI17" s="229"/>
      <c r="AJ17" s="229"/>
      <c r="AK17" s="233"/>
      <c r="AL17" s="368">
        <v>2E-3</v>
      </c>
      <c r="AM17" s="229"/>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24</v>
      </c>
      <c r="C18" s="229"/>
      <c r="D18" s="229"/>
      <c r="E18" s="325" t="s">
        <v>254</v>
      </c>
      <c r="F18" s="239" t="s">
        <v>37</v>
      </c>
      <c r="G18" s="240" t="s">
        <v>37</v>
      </c>
      <c r="H18" s="369">
        <v>7.32</v>
      </c>
      <c r="I18" s="229"/>
      <c r="J18" s="229"/>
      <c r="K18" s="229" t="s">
        <v>15</v>
      </c>
      <c r="L18" s="233"/>
      <c r="M18" s="369">
        <v>6.55</v>
      </c>
      <c r="N18" s="229"/>
      <c r="O18" s="229"/>
      <c r="P18" s="229" t="s">
        <v>15</v>
      </c>
      <c r="Q18" s="233"/>
      <c r="R18" s="369">
        <v>7.1</v>
      </c>
      <c r="S18" s="229"/>
      <c r="T18" s="229"/>
      <c r="U18" s="229"/>
      <c r="V18" s="233"/>
      <c r="W18" s="369">
        <v>7.12</v>
      </c>
      <c r="X18" s="229"/>
      <c r="Y18" s="229"/>
      <c r="Z18" s="229" t="s">
        <v>15</v>
      </c>
      <c r="AA18" s="233"/>
      <c r="AB18" s="369">
        <v>7.04</v>
      </c>
      <c r="AC18" s="229"/>
      <c r="AD18" s="229"/>
      <c r="AE18" s="229" t="s">
        <v>15</v>
      </c>
      <c r="AF18" s="233"/>
      <c r="AG18" s="369">
        <v>7.11</v>
      </c>
      <c r="AH18" s="229"/>
      <c r="AI18" s="229"/>
      <c r="AJ18" s="229" t="s">
        <v>15</v>
      </c>
      <c r="AK18" s="233"/>
      <c r="AL18" s="369">
        <v>7.08</v>
      </c>
      <c r="AM18" s="229"/>
      <c r="AN18" s="229"/>
      <c r="AO18" s="229" t="s">
        <v>15</v>
      </c>
      <c r="AP18" s="233"/>
      <c r="AQ18" s="300"/>
      <c r="AR18" s="298"/>
      <c r="AS18" s="298"/>
      <c r="AT18" s="298"/>
      <c r="AU18" s="299"/>
      <c r="AV18" s="369">
        <v>7.3</v>
      </c>
      <c r="AW18" s="229"/>
      <c r="AX18" s="229"/>
      <c r="AY18" s="229" t="s">
        <v>15</v>
      </c>
      <c r="AZ18" s="233"/>
      <c r="BA18" s="241">
        <v>6.5</v>
      </c>
      <c r="BB18" s="214">
        <v>8.5</v>
      </c>
      <c r="BC18" s="214">
        <v>6.39</v>
      </c>
      <c r="BD18" s="241">
        <v>8.11</v>
      </c>
      <c r="BE18" s="33" t="s">
        <v>35</v>
      </c>
    </row>
    <row r="19" spans="1:57" s="214" customFormat="1" x14ac:dyDescent="0.25">
      <c r="A19" s="228" t="s">
        <v>38</v>
      </c>
      <c r="B19" s="222" t="s">
        <v>30</v>
      </c>
      <c r="C19" s="229"/>
      <c r="D19" s="229"/>
      <c r="E19" s="325">
        <v>3.38</v>
      </c>
      <c r="F19" s="230" t="s">
        <v>22</v>
      </c>
      <c r="G19" s="231" t="s">
        <v>22</v>
      </c>
      <c r="H19" s="369">
        <v>3.01</v>
      </c>
      <c r="I19" s="229"/>
      <c r="J19" s="229"/>
      <c r="K19" s="223" t="s">
        <v>233</v>
      </c>
      <c r="L19" s="233"/>
      <c r="M19" s="371">
        <v>1.8</v>
      </c>
      <c r="N19" s="229"/>
      <c r="O19" s="229"/>
      <c r="P19" s="223"/>
      <c r="Q19" s="233"/>
      <c r="R19" s="369">
        <v>2.82</v>
      </c>
      <c r="S19" s="229"/>
      <c r="T19" s="229"/>
      <c r="U19" s="229"/>
      <c r="V19" s="233"/>
      <c r="W19" s="369">
        <v>6.54</v>
      </c>
      <c r="X19" s="229"/>
      <c r="Y19" s="229"/>
      <c r="Z19" s="229"/>
      <c r="AA19" s="233"/>
      <c r="AB19" s="369">
        <v>4.5599999999999996</v>
      </c>
      <c r="AC19" s="229"/>
      <c r="AD19" s="229"/>
      <c r="AE19" s="229" t="s">
        <v>15</v>
      </c>
      <c r="AF19" s="233"/>
      <c r="AG19" s="369">
        <v>2.06</v>
      </c>
      <c r="AH19" s="229"/>
      <c r="AI19" s="229"/>
      <c r="AJ19" s="229" t="s">
        <v>15</v>
      </c>
      <c r="AK19" s="233"/>
      <c r="AL19" s="369">
        <v>1.96</v>
      </c>
      <c r="AM19" s="229"/>
      <c r="AN19" s="229"/>
      <c r="AO19" s="229"/>
      <c r="AP19" s="233"/>
      <c r="AQ19" s="300"/>
      <c r="AR19" s="298"/>
      <c r="AS19" s="298"/>
      <c r="AT19" s="298"/>
      <c r="AU19" s="299"/>
      <c r="AV19" s="369">
        <v>3.38</v>
      </c>
      <c r="AW19" s="229"/>
      <c r="AX19" s="229"/>
      <c r="AY19" s="223" t="s">
        <v>233</v>
      </c>
      <c r="AZ19" s="233"/>
      <c r="BE19" s="33" t="s">
        <v>38</v>
      </c>
    </row>
    <row r="20" spans="1:57" s="214" customFormat="1" x14ac:dyDescent="0.25">
      <c r="A20" s="228" t="s">
        <v>39</v>
      </c>
      <c r="B20" s="222" t="s">
        <v>21</v>
      </c>
      <c r="C20" s="229"/>
      <c r="D20" s="229"/>
      <c r="E20" s="325">
        <v>8.1834000000000007</v>
      </c>
      <c r="F20" s="230" t="s">
        <v>22</v>
      </c>
      <c r="G20" s="240">
        <v>20</v>
      </c>
      <c r="H20" s="371">
        <v>6.4</v>
      </c>
      <c r="I20" s="229"/>
      <c r="J20" s="229"/>
      <c r="K20" s="223"/>
      <c r="L20" s="233"/>
      <c r="M20" s="371">
        <v>9.9</v>
      </c>
      <c r="N20" s="229"/>
      <c r="O20" s="229"/>
      <c r="P20" s="229"/>
      <c r="Q20" s="233"/>
      <c r="R20" s="369">
        <v>9.6199999999999992</v>
      </c>
      <c r="S20" s="229"/>
      <c r="T20" s="229"/>
      <c r="U20" s="229" t="s">
        <v>15</v>
      </c>
      <c r="V20" s="233"/>
      <c r="W20" s="369">
        <v>7.24</v>
      </c>
      <c r="X20" s="229"/>
      <c r="Y20" s="229"/>
      <c r="Z20" s="229" t="s">
        <v>233</v>
      </c>
      <c r="AA20" s="233"/>
      <c r="AB20" s="371">
        <v>23.4</v>
      </c>
      <c r="AC20" s="229"/>
      <c r="AD20" s="229"/>
      <c r="AE20" s="229" t="s">
        <v>15</v>
      </c>
      <c r="AF20" s="233"/>
      <c r="AG20" s="369">
        <v>7.38</v>
      </c>
      <c r="AH20" s="229"/>
      <c r="AI20" s="229"/>
      <c r="AJ20" s="229" t="s">
        <v>15</v>
      </c>
      <c r="AK20" s="233"/>
      <c r="AL20" s="369">
        <v>7.81</v>
      </c>
      <c r="AM20" s="229"/>
      <c r="AN20" s="229"/>
      <c r="AO20" s="229" t="s">
        <v>15</v>
      </c>
      <c r="AP20" s="233"/>
      <c r="AQ20" s="297"/>
      <c r="AR20" s="298"/>
      <c r="AS20" s="298"/>
      <c r="AT20" s="298"/>
      <c r="AU20" s="299"/>
      <c r="AV20" s="369">
        <v>7.5</v>
      </c>
      <c r="AW20" s="229"/>
      <c r="AX20" s="229"/>
      <c r="AY20" s="229"/>
      <c r="AZ20" s="233"/>
      <c r="BE20" s="33" t="s">
        <v>39</v>
      </c>
    </row>
    <row r="21" spans="1:57" s="214" customFormat="1" x14ac:dyDescent="0.25">
      <c r="A21" s="228" t="s">
        <v>40</v>
      </c>
      <c r="B21" s="222" t="s">
        <v>21</v>
      </c>
      <c r="C21" s="229"/>
      <c r="D21" s="229"/>
      <c r="E21" s="325">
        <v>21.318000000000001</v>
      </c>
      <c r="F21" s="239">
        <v>250</v>
      </c>
      <c r="G21" s="240">
        <v>250</v>
      </c>
      <c r="H21" s="371">
        <v>12.3</v>
      </c>
      <c r="I21" s="229"/>
      <c r="J21" s="229"/>
      <c r="K21" s="229"/>
      <c r="L21" s="233"/>
      <c r="M21" s="369">
        <v>8.1300000000000008</v>
      </c>
      <c r="N21" s="229"/>
      <c r="O21" s="229"/>
      <c r="P21" s="229"/>
      <c r="Q21" s="233"/>
      <c r="R21" s="369">
        <v>6.39</v>
      </c>
      <c r="S21" s="229"/>
      <c r="T21" s="229"/>
      <c r="U21" s="229"/>
      <c r="V21" s="233"/>
      <c r="W21" s="371">
        <v>11.4</v>
      </c>
      <c r="X21" s="229"/>
      <c r="Y21" s="229"/>
      <c r="Z21" s="229"/>
      <c r="AA21" s="233"/>
      <c r="AB21" s="369">
        <v>0.57999999999999996</v>
      </c>
      <c r="AC21" s="229"/>
      <c r="AD21" s="229"/>
      <c r="AE21" s="229" t="s">
        <v>15</v>
      </c>
      <c r="AF21" s="233"/>
      <c r="AG21" s="369">
        <v>9.32</v>
      </c>
      <c r="AH21" s="229"/>
      <c r="AI21" s="229"/>
      <c r="AJ21" s="229"/>
      <c r="AK21" s="233"/>
      <c r="AL21" s="369">
        <v>9.3699999999999992</v>
      </c>
      <c r="AM21" s="229"/>
      <c r="AN21" s="229"/>
      <c r="AO21" s="229"/>
      <c r="AP21" s="233"/>
      <c r="AQ21" s="300"/>
      <c r="AR21" s="298"/>
      <c r="AS21" s="298"/>
      <c r="AT21" s="298"/>
      <c r="AU21" s="299"/>
      <c r="AV21" s="371">
        <v>12.5</v>
      </c>
      <c r="AW21" s="229"/>
      <c r="AX21" s="229"/>
      <c r="AY21" s="229"/>
      <c r="AZ21" s="233"/>
      <c r="BE21" s="33" t="s">
        <v>40</v>
      </c>
    </row>
    <row r="22" spans="1:57" s="214" customFormat="1" x14ac:dyDescent="0.25">
      <c r="A22" s="228" t="s">
        <v>41</v>
      </c>
      <c r="B22" s="222" t="s">
        <v>21</v>
      </c>
      <c r="C22" s="229"/>
      <c r="D22" s="229"/>
      <c r="E22" s="326">
        <v>250</v>
      </c>
      <c r="F22" s="242">
        <v>500</v>
      </c>
      <c r="G22" s="231">
        <v>500</v>
      </c>
      <c r="H22" s="370">
        <v>190</v>
      </c>
      <c r="I22" s="229"/>
      <c r="J22" s="229"/>
      <c r="K22" s="229"/>
      <c r="L22" s="233"/>
      <c r="M22" s="370">
        <v>160</v>
      </c>
      <c r="N22" s="229"/>
      <c r="O22" s="229"/>
      <c r="P22" s="229"/>
      <c r="Q22" s="233"/>
      <c r="R22" s="370">
        <v>360</v>
      </c>
      <c r="S22" s="229"/>
      <c r="T22" s="229"/>
      <c r="U22" s="229"/>
      <c r="V22" s="233"/>
      <c r="W22" s="370">
        <v>170</v>
      </c>
      <c r="X22" s="229"/>
      <c r="Y22" s="229"/>
      <c r="Z22" s="229"/>
      <c r="AA22" s="233"/>
      <c r="AB22" s="370">
        <v>550</v>
      </c>
      <c r="AC22" s="229"/>
      <c r="AD22" s="229"/>
      <c r="AE22" s="229"/>
      <c r="AF22" s="233"/>
      <c r="AG22" s="370">
        <v>200</v>
      </c>
      <c r="AH22" s="229"/>
      <c r="AI22" s="229"/>
      <c r="AJ22" s="229"/>
      <c r="AK22" s="233"/>
      <c r="AL22" s="370">
        <v>170</v>
      </c>
      <c r="AM22" s="229"/>
      <c r="AN22" s="229"/>
      <c r="AO22" s="229"/>
      <c r="AP22" s="233"/>
      <c r="AQ22" s="297"/>
      <c r="AR22" s="298"/>
      <c r="AS22" s="298"/>
      <c r="AT22" s="298"/>
      <c r="AU22" s="299"/>
      <c r="AV22" s="370">
        <v>220</v>
      </c>
      <c r="AW22" s="229"/>
      <c r="AX22" s="229"/>
      <c r="AY22" s="229"/>
      <c r="AZ22" s="233"/>
      <c r="BE22" s="33" t="s">
        <v>41</v>
      </c>
    </row>
    <row r="23" spans="1:57" s="214" customFormat="1" ht="15.75" thickBot="1" x14ac:dyDescent="0.3">
      <c r="A23" s="243" t="s">
        <v>42</v>
      </c>
      <c r="B23" s="222" t="s">
        <v>24</v>
      </c>
      <c r="C23" s="229"/>
      <c r="D23" s="244"/>
      <c r="E23" s="328">
        <v>18.331</v>
      </c>
      <c r="F23" s="245" t="s">
        <v>22</v>
      </c>
      <c r="G23" s="246" t="s">
        <v>22</v>
      </c>
      <c r="H23" s="247">
        <v>0.5</v>
      </c>
      <c r="I23" s="244" t="s">
        <v>25</v>
      </c>
      <c r="J23" s="244"/>
      <c r="K23" s="244"/>
      <c r="L23" s="248"/>
      <c r="M23" s="247">
        <v>0.5</v>
      </c>
      <c r="N23" s="244" t="s">
        <v>25</v>
      </c>
      <c r="O23" s="244"/>
      <c r="P23" s="244"/>
      <c r="Q23" s="248"/>
      <c r="R23" s="247">
        <v>2.4</v>
      </c>
      <c r="S23" s="244"/>
      <c r="T23" s="244"/>
      <c r="U23" s="244"/>
      <c r="V23" s="248"/>
      <c r="W23" s="247">
        <v>4.0999999999999996</v>
      </c>
      <c r="X23" s="244"/>
      <c r="Y23" s="244"/>
      <c r="Z23" s="244"/>
      <c r="AA23" s="248"/>
      <c r="AB23" s="247">
        <v>6.9</v>
      </c>
      <c r="AC23" s="244"/>
      <c r="AD23" s="244"/>
      <c r="AE23" s="244" t="s">
        <v>15</v>
      </c>
      <c r="AF23" s="248"/>
      <c r="AG23" s="338">
        <v>0.51</v>
      </c>
      <c r="AH23" s="244"/>
      <c r="AI23" s="244"/>
      <c r="AJ23" s="244"/>
      <c r="AK23" s="248"/>
      <c r="AL23" s="338">
        <v>0.62</v>
      </c>
      <c r="AM23" s="244"/>
      <c r="AN23" s="244"/>
      <c r="AO23" s="244"/>
      <c r="AP23" s="248"/>
      <c r="AQ23" s="302"/>
      <c r="AR23" s="303"/>
      <c r="AS23" s="303"/>
      <c r="AT23" s="303"/>
      <c r="AU23" s="304"/>
      <c r="AV23" s="247">
        <v>0.5</v>
      </c>
      <c r="AW23" s="244" t="s">
        <v>25</v>
      </c>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3.0000000000000001E-3</v>
      </c>
      <c r="F26" s="239">
        <v>0.01</v>
      </c>
      <c r="G26" s="231">
        <v>5.0000000000000002E-5</v>
      </c>
      <c r="H26" s="374">
        <v>2.1099999999999999E-3</v>
      </c>
      <c r="I26" s="375"/>
      <c r="J26" s="229"/>
      <c r="K26" s="229"/>
      <c r="L26" s="233"/>
      <c r="M26" s="374">
        <v>7.5000000000000002E-4</v>
      </c>
      <c r="N26" s="229"/>
      <c r="O26" s="229"/>
      <c r="P26" s="229"/>
      <c r="Q26" s="233"/>
      <c r="R26" s="373">
        <v>2.1399999999999999E-2</v>
      </c>
      <c r="S26" s="229"/>
      <c r="T26" s="229"/>
      <c r="U26" s="229"/>
      <c r="V26" s="233"/>
      <c r="W26" s="374">
        <v>8.5599999999999999E-3</v>
      </c>
      <c r="X26" s="375"/>
      <c r="Y26" s="229"/>
      <c r="Z26" s="229"/>
      <c r="AA26" s="233"/>
      <c r="AB26" s="373">
        <v>1.5599999999999999E-2</v>
      </c>
      <c r="AC26" s="375"/>
      <c r="AD26" s="229"/>
      <c r="AE26" s="229"/>
      <c r="AF26" s="233"/>
      <c r="AG26" s="374">
        <v>1.07E-3</v>
      </c>
      <c r="AH26" s="375"/>
      <c r="AI26" s="229"/>
      <c r="AJ26" s="229"/>
      <c r="AK26" s="233"/>
      <c r="AL26" s="372">
        <v>8.9700000000000001E-4</v>
      </c>
      <c r="AM26" s="375"/>
      <c r="AN26" s="229"/>
      <c r="AO26" s="229"/>
      <c r="AP26" s="233"/>
      <c r="AQ26" s="301"/>
      <c r="AR26" s="298"/>
      <c r="AS26" s="298"/>
      <c r="AT26" s="298"/>
      <c r="AU26" s="299"/>
      <c r="AV26" s="374">
        <v>2.31E-3</v>
      </c>
      <c r="AW26" s="229"/>
      <c r="AX26" s="229"/>
      <c r="AY26" s="229"/>
      <c r="AZ26" s="233"/>
      <c r="BE26" s="77" t="s">
        <v>46</v>
      </c>
    </row>
    <row r="27" spans="1:57" s="214" customFormat="1" x14ac:dyDescent="0.25">
      <c r="A27" s="228" t="s">
        <v>47</v>
      </c>
      <c r="B27" s="222" t="s">
        <v>30</v>
      </c>
      <c r="C27" s="229"/>
      <c r="D27" s="229"/>
      <c r="E27" s="325">
        <v>2.0500000000000001E-2</v>
      </c>
      <c r="F27" s="239">
        <v>2</v>
      </c>
      <c r="G27" s="231">
        <v>1</v>
      </c>
      <c r="H27" s="368">
        <v>1.0999999999999999E-2</v>
      </c>
      <c r="I27" s="375"/>
      <c r="J27" s="229"/>
      <c r="K27" s="229"/>
      <c r="L27" s="233"/>
      <c r="M27" s="368">
        <v>1.2E-2</v>
      </c>
      <c r="N27" s="229"/>
      <c r="O27" s="229"/>
      <c r="P27" s="229"/>
      <c r="Q27" s="233"/>
      <c r="R27" s="368">
        <v>2.7E-2</v>
      </c>
      <c r="S27" s="229"/>
      <c r="T27" s="229"/>
      <c r="U27" s="229"/>
      <c r="V27" s="233"/>
      <c r="W27" s="368">
        <v>3.4000000000000002E-2</v>
      </c>
      <c r="X27" s="375"/>
      <c r="Y27" s="229"/>
      <c r="Z27" s="229"/>
      <c r="AA27" s="233"/>
      <c r="AB27" s="368">
        <v>5.1999999999999998E-2</v>
      </c>
      <c r="AC27" s="375"/>
      <c r="AD27" s="229"/>
      <c r="AE27" s="229"/>
      <c r="AF27" s="233"/>
      <c r="AG27" s="368">
        <v>1.2999999999999999E-2</v>
      </c>
      <c r="AH27" s="375"/>
      <c r="AI27" s="229"/>
      <c r="AJ27" s="229" t="s">
        <v>15</v>
      </c>
      <c r="AK27" s="233"/>
      <c r="AL27" s="368">
        <v>1.4E-2</v>
      </c>
      <c r="AM27" s="385"/>
      <c r="AN27" s="229"/>
      <c r="AO27" s="229"/>
      <c r="AP27" s="233"/>
      <c r="AQ27" s="306"/>
      <c r="AR27" s="298"/>
      <c r="AS27" s="298"/>
      <c r="AT27" s="298"/>
      <c r="AU27" s="299"/>
      <c r="AV27" s="369">
        <v>0.01</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73">
        <v>5.0000000000000001E-4</v>
      </c>
      <c r="I28" s="385" t="s">
        <v>25</v>
      </c>
      <c r="J28" s="229"/>
      <c r="K28" s="229"/>
      <c r="L28" s="233"/>
      <c r="M28" s="373">
        <v>5.0000000000000001E-4</v>
      </c>
      <c r="N28" s="223" t="s">
        <v>25</v>
      </c>
      <c r="O28" s="229"/>
      <c r="P28" s="229"/>
      <c r="Q28" s="233"/>
      <c r="R28" s="373">
        <v>5.0000000000000001E-4</v>
      </c>
      <c r="S28" s="223" t="s">
        <v>25</v>
      </c>
      <c r="T28" s="229"/>
      <c r="U28" s="229"/>
      <c r="V28" s="233"/>
      <c r="W28" s="373">
        <v>5.0000000000000001E-4</v>
      </c>
      <c r="X28" s="385" t="s">
        <v>25</v>
      </c>
      <c r="Y28" s="229"/>
      <c r="Z28" s="229"/>
      <c r="AA28" s="233"/>
      <c r="AB28" s="373">
        <v>5.0000000000000001E-4</v>
      </c>
      <c r="AC28" s="375" t="s">
        <v>25</v>
      </c>
      <c r="AD28" s="229"/>
      <c r="AE28" s="229"/>
      <c r="AF28" s="233"/>
      <c r="AG28" s="373">
        <v>5.0000000000000001E-4</v>
      </c>
      <c r="AH28" s="375" t="s">
        <v>25</v>
      </c>
      <c r="AI28" s="229"/>
      <c r="AJ28" s="229"/>
      <c r="AK28" s="233"/>
      <c r="AL28" s="373">
        <v>5.0000000000000001E-4</v>
      </c>
      <c r="AM28" s="385" t="s">
        <v>25</v>
      </c>
      <c r="AN28" s="229"/>
      <c r="AO28" s="229"/>
      <c r="AP28" s="233"/>
      <c r="AQ28" s="306"/>
      <c r="AR28" s="298"/>
      <c r="AS28" s="298"/>
      <c r="AT28" s="298"/>
      <c r="AU28" s="299"/>
      <c r="AV28" s="373">
        <v>5.0000000000000001E-4</v>
      </c>
      <c r="AW28" s="229" t="s">
        <v>25</v>
      </c>
      <c r="AX28" s="229"/>
      <c r="AY28" s="229"/>
      <c r="AZ28" s="233"/>
      <c r="BE28" s="77" t="s">
        <v>48</v>
      </c>
    </row>
    <row r="29" spans="1:57" s="214" customFormat="1" x14ac:dyDescent="0.25">
      <c r="A29" s="228" t="s">
        <v>49</v>
      </c>
      <c r="B29" s="222" t="s">
        <v>21</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24</v>
      </c>
      <c r="C30" s="229"/>
      <c r="D30" s="229"/>
      <c r="E30" s="325">
        <v>7.4999999999999997E-3</v>
      </c>
      <c r="F30" s="239">
        <v>0.1</v>
      </c>
      <c r="G30" s="231">
        <v>0.05</v>
      </c>
      <c r="H30" s="368">
        <v>5.0000000000000001E-3</v>
      </c>
      <c r="I30" s="385" t="s">
        <v>25</v>
      </c>
      <c r="J30" s="229"/>
      <c r="K30" s="229"/>
      <c r="L30" s="233"/>
      <c r="M30" s="368">
        <v>5.0000000000000001E-3</v>
      </c>
      <c r="N30" s="223" t="s">
        <v>25</v>
      </c>
      <c r="O30" s="229"/>
      <c r="P30" s="229"/>
      <c r="Q30" s="233"/>
      <c r="R30" s="368">
        <v>5.0000000000000001E-3</v>
      </c>
      <c r="S30" s="223" t="s">
        <v>25</v>
      </c>
      <c r="T30" s="229"/>
      <c r="U30" s="229"/>
      <c r="V30" s="233"/>
      <c r="W30" s="368">
        <v>5.0000000000000001E-3</v>
      </c>
      <c r="X30" s="385" t="s">
        <v>25</v>
      </c>
      <c r="Y30" s="229"/>
      <c r="Z30" s="229"/>
      <c r="AA30" s="233"/>
      <c r="AB30" s="368">
        <v>5.0000000000000001E-3</v>
      </c>
      <c r="AC30" s="375" t="s">
        <v>25</v>
      </c>
      <c r="AD30" s="229"/>
      <c r="AE30" s="229"/>
      <c r="AF30" s="233"/>
      <c r="AG30" s="368">
        <v>5.0000000000000001E-3</v>
      </c>
      <c r="AH30" s="375" t="s">
        <v>25</v>
      </c>
      <c r="AI30" s="229"/>
      <c r="AJ30" s="229"/>
      <c r="AK30" s="233"/>
      <c r="AL30" s="368">
        <v>5.0000000000000001E-3</v>
      </c>
      <c r="AM30" s="385" t="s">
        <v>25</v>
      </c>
      <c r="AN30" s="229"/>
      <c r="AO30" s="229"/>
      <c r="AP30" s="233"/>
      <c r="AQ30" s="306"/>
      <c r="AR30" s="298"/>
      <c r="AS30" s="298"/>
      <c r="AT30" s="298"/>
      <c r="AU30" s="299"/>
      <c r="AV30" s="368">
        <v>5.0000000000000001E-3</v>
      </c>
      <c r="AW30" s="229" t="s">
        <v>25</v>
      </c>
      <c r="AX30" s="229"/>
      <c r="AY30" s="229" t="s">
        <v>233</v>
      </c>
      <c r="AZ30" s="233"/>
      <c r="BE30" s="77" t="s">
        <v>50</v>
      </c>
    </row>
    <row r="31" spans="1:57" s="214" customFormat="1" x14ac:dyDescent="0.25">
      <c r="A31" s="228" t="s">
        <v>51</v>
      </c>
      <c r="B31" s="222" t="s">
        <v>24</v>
      </c>
      <c r="C31" s="229"/>
      <c r="D31" s="229"/>
      <c r="E31" s="325">
        <v>5.4999999999999997E-3</v>
      </c>
      <c r="F31" s="239" t="s">
        <v>22</v>
      </c>
      <c r="G31" s="231" t="s">
        <v>22</v>
      </c>
      <c r="H31" s="368">
        <v>5.0000000000000001E-3</v>
      </c>
      <c r="I31" s="385" t="s">
        <v>25</v>
      </c>
      <c r="J31" s="229"/>
      <c r="K31" s="229"/>
      <c r="L31" s="233"/>
      <c r="M31" s="368">
        <v>5.0000000000000001E-3</v>
      </c>
      <c r="N31" s="223" t="s">
        <v>25</v>
      </c>
      <c r="O31" s="229"/>
      <c r="P31" s="229"/>
      <c r="Q31" s="233"/>
      <c r="R31" s="368">
        <v>5.0000000000000001E-3</v>
      </c>
      <c r="S31" s="223" t="s">
        <v>25</v>
      </c>
      <c r="T31" s="229"/>
      <c r="U31" s="229"/>
      <c r="V31" s="233"/>
      <c r="W31" s="368">
        <v>5.0000000000000001E-3</v>
      </c>
      <c r="X31" s="385" t="s">
        <v>25</v>
      </c>
      <c r="Y31" s="229"/>
      <c r="Z31" s="229"/>
      <c r="AA31" s="233"/>
      <c r="AB31" s="368">
        <v>5.0000000000000001E-3</v>
      </c>
      <c r="AC31" s="375" t="s">
        <v>25</v>
      </c>
      <c r="AD31" s="229"/>
      <c r="AE31" s="229"/>
      <c r="AF31" s="233"/>
      <c r="AG31" s="368">
        <v>5.0000000000000001E-3</v>
      </c>
      <c r="AH31" s="375" t="s">
        <v>25</v>
      </c>
      <c r="AI31" s="229"/>
      <c r="AJ31" s="229"/>
      <c r="AK31" s="233"/>
      <c r="AL31" s="368">
        <v>5.0000000000000001E-3</v>
      </c>
      <c r="AM31" s="385" t="s">
        <v>25</v>
      </c>
      <c r="AN31" s="229"/>
      <c r="AO31" s="229"/>
      <c r="AP31" s="233"/>
      <c r="AQ31" s="301"/>
      <c r="AR31" s="298"/>
      <c r="AS31" s="298"/>
      <c r="AT31" s="298"/>
      <c r="AU31" s="299"/>
      <c r="AV31" s="368">
        <v>5.0000000000000001E-3</v>
      </c>
      <c r="AW31" s="229" t="s">
        <v>25</v>
      </c>
      <c r="AX31" s="229"/>
      <c r="AY31" s="229"/>
      <c r="AZ31" s="233"/>
      <c r="BE31" s="77" t="s">
        <v>51</v>
      </c>
    </row>
    <row r="32" spans="1:57" s="214" customFormat="1" x14ac:dyDescent="0.25">
      <c r="A32" s="228" t="s">
        <v>52</v>
      </c>
      <c r="B32" s="222" t="s">
        <v>30</v>
      </c>
      <c r="C32" s="229"/>
      <c r="D32" s="229"/>
      <c r="E32" s="325">
        <v>51.8842</v>
      </c>
      <c r="F32" s="239">
        <v>1.3</v>
      </c>
      <c r="G32" s="231">
        <v>1</v>
      </c>
      <c r="H32" s="368">
        <v>5.0000000000000001E-3</v>
      </c>
      <c r="I32" s="385" t="s">
        <v>25</v>
      </c>
      <c r="J32" s="229"/>
      <c r="K32" s="229"/>
      <c r="L32" s="233"/>
      <c r="M32" s="368">
        <v>5.0000000000000001E-3</v>
      </c>
      <c r="N32" s="223" t="s">
        <v>25</v>
      </c>
      <c r="O32" s="229"/>
      <c r="P32" s="229"/>
      <c r="Q32" s="233"/>
      <c r="R32" s="368">
        <v>5.0000000000000001E-3</v>
      </c>
      <c r="S32" s="223" t="s">
        <v>25</v>
      </c>
      <c r="T32" s="229"/>
      <c r="U32" s="229"/>
      <c r="V32" s="233"/>
      <c r="W32" s="368">
        <v>5.0000000000000001E-3</v>
      </c>
      <c r="X32" s="385" t="s">
        <v>25</v>
      </c>
      <c r="Y32" s="229"/>
      <c r="Z32" s="229"/>
      <c r="AA32" s="233"/>
      <c r="AB32" s="368">
        <v>5.0000000000000001E-3</v>
      </c>
      <c r="AC32" s="375" t="s">
        <v>25</v>
      </c>
      <c r="AD32" s="229"/>
      <c r="AE32" s="229"/>
      <c r="AF32" s="233"/>
      <c r="AG32" s="368">
        <v>5.0000000000000001E-3</v>
      </c>
      <c r="AH32" s="375" t="s">
        <v>25</v>
      </c>
      <c r="AI32" s="229"/>
      <c r="AJ32" s="229"/>
      <c r="AK32" s="233"/>
      <c r="AL32" s="368">
        <v>5.0000000000000001E-3</v>
      </c>
      <c r="AM32" s="385" t="s">
        <v>25</v>
      </c>
      <c r="AN32" s="229"/>
      <c r="AO32" s="229"/>
      <c r="AP32" s="233"/>
      <c r="AQ32" s="301"/>
      <c r="AR32" s="298"/>
      <c r="AS32" s="298"/>
      <c r="AT32" s="298"/>
      <c r="AU32" s="299"/>
      <c r="AV32" s="368">
        <v>5.0000000000000001E-3</v>
      </c>
      <c r="AW32" s="229" t="s">
        <v>25</v>
      </c>
      <c r="AX32" s="229"/>
      <c r="AY32" s="229"/>
      <c r="AZ32" s="233"/>
      <c r="BE32" s="77" t="s">
        <v>52</v>
      </c>
    </row>
    <row r="33" spans="1:57" s="214" customFormat="1" x14ac:dyDescent="0.25">
      <c r="A33" s="228" t="s">
        <v>53</v>
      </c>
      <c r="B33" s="222" t="s">
        <v>30</v>
      </c>
      <c r="C33" s="229"/>
      <c r="D33" s="229"/>
      <c r="E33" s="325">
        <v>4.2999999999999997E-2</v>
      </c>
      <c r="F33" s="239">
        <v>0.3</v>
      </c>
      <c r="G33" s="231">
        <v>0.3</v>
      </c>
      <c r="H33" s="368">
        <v>1.2E-2</v>
      </c>
      <c r="I33" s="385"/>
      <c r="J33" s="229"/>
      <c r="K33" s="229"/>
      <c r="L33" s="233"/>
      <c r="M33" s="369">
        <v>0.01</v>
      </c>
      <c r="N33" s="223" t="s">
        <v>25</v>
      </c>
      <c r="O33" s="229"/>
      <c r="P33" s="229"/>
      <c r="Q33" s="233"/>
      <c r="R33" s="368">
        <v>0.64500000000000002</v>
      </c>
      <c r="S33" s="229"/>
      <c r="T33" s="229"/>
      <c r="U33" s="229"/>
      <c r="V33" s="233"/>
      <c r="W33" s="369">
        <v>0.27</v>
      </c>
      <c r="X33" s="375"/>
      <c r="Y33" s="229"/>
      <c r="Z33" s="229" t="s">
        <v>233</v>
      </c>
      <c r="AA33" s="233"/>
      <c r="AB33" s="368">
        <v>0.71699999999999997</v>
      </c>
      <c r="AC33" s="375"/>
      <c r="AD33" s="229"/>
      <c r="AE33" s="229" t="s">
        <v>233</v>
      </c>
      <c r="AF33" s="233"/>
      <c r="AG33" s="369">
        <v>0.01</v>
      </c>
      <c r="AH33" s="375" t="s">
        <v>25</v>
      </c>
      <c r="AI33" s="229"/>
      <c r="AJ33" s="229"/>
      <c r="AK33" s="233"/>
      <c r="AL33" s="369">
        <v>0.01</v>
      </c>
      <c r="AM33" s="375" t="s">
        <v>25</v>
      </c>
      <c r="AN33" s="229"/>
      <c r="AO33" s="229"/>
      <c r="AP33" s="233"/>
      <c r="AQ33" s="301"/>
      <c r="AR33" s="298"/>
      <c r="AS33" s="298"/>
      <c r="AT33" s="298"/>
      <c r="AU33" s="299"/>
      <c r="AV33" s="369">
        <v>0.01</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30</v>
      </c>
      <c r="C35" s="229"/>
      <c r="D35" s="229"/>
      <c r="E35" s="325">
        <v>17.348600000000001</v>
      </c>
      <c r="F35" s="239">
        <v>0.05</v>
      </c>
      <c r="G35" s="231">
        <v>0.05</v>
      </c>
      <c r="H35" s="368">
        <v>5.0000000000000001E-3</v>
      </c>
      <c r="I35" s="375" t="s">
        <v>25</v>
      </c>
      <c r="J35" s="229"/>
      <c r="K35" s="229"/>
      <c r="L35" s="233"/>
      <c r="M35" s="368">
        <v>6.4000000000000001E-2</v>
      </c>
      <c r="N35" s="229"/>
      <c r="O35" s="229"/>
      <c r="P35" s="229"/>
      <c r="Q35" s="233"/>
      <c r="R35" s="368">
        <v>2.3540000000000001</v>
      </c>
      <c r="S35" s="229"/>
      <c r="T35" s="229"/>
      <c r="U35" s="229"/>
      <c r="V35" s="233"/>
      <c r="W35" s="368">
        <v>1.385</v>
      </c>
      <c r="X35" s="375"/>
      <c r="Y35" s="229"/>
      <c r="Z35" s="229" t="s">
        <v>233</v>
      </c>
      <c r="AA35" s="233"/>
      <c r="AB35" s="368">
        <v>1.9750000000000001</v>
      </c>
      <c r="AC35" s="375"/>
      <c r="AD35" s="229"/>
      <c r="AE35" s="229"/>
      <c r="AF35" s="233"/>
      <c r="AG35" s="368">
        <v>1.0999999999999999E-2</v>
      </c>
      <c r="AH35" s="375"/>
      <c r="AI35" s="229"/>
      <c r="AJ35" s="229" t="s">
        <v>15</v>
      </c>
      <c r="AK35" s="233"/>
      <c r="AL35" s="368">
        <v>8.9999999999999993E-3</v>
      </c>
      <c r="AM35" s="375"/>
      <c r="AN35" s="229"/>
      <c r="AO35" s="229" t="s">
        <v>15</v>
      </c>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68">
        <v>6.0000000000000001E-3</v>
      </c>
      <c r="I36" s="385"/>
      <c r="J36" s="229"/>
      <c r="K36" s="229"/>
      <c r="L36" s="233"/>
      <c r="M36" s="368">
        <v>5.0000000000000001E-3</v>
      </c>
      <c r="N36" s="223" t="s">
        <v>25</v>
      </c>
      <c r="O36" s="229"/>
      <c r="P36" s="229"/>
      <c r="Q36" s="233"/>
      <c r="R36" s="368">
        <v>5.0000000000000001E-3</v>
      </c>
      <c r="S36" s="229" t="s">
        <v>25</v>
      </c>
      <c r="T36" s="229"/>
      <c r="U36" s="229"/>
      <c r="V36" s="233"/>
      <c r="W36" s="368">
        <v>8.0000000000000002E-3</v>
      </c>
      <c r="X36" s="385"/>
      <c r="Y36" s="229"/>
      <c r="Z36" s="229"/>
      <c r="AA36" s="233"/>
      <c r="AB36" s="369">
        <v>0.01</v>
      </c>
      <c r="AC36" s="375"/>
      <c r="AD36" s="229"/>
      <c r="AE36" s="229"/>
      <c r="AF36" s="233"/>
      <c r="AG36" s="368">
        <v>5.0000000000000001E-3</v>
      </c>
      <c r="AH36" s="375" t="s">
        <v>25</v>
      </c>
      <c r="AI36" s="229"/>
      <c r="AJ36" s="229"/>
      <c r="AK36" s="233"/>
      <c r="AL36" s="368">
        <v>8.0000000000000002E-3</v>
      </c>
      <c r="AM36" s="385"/>
      <c r="AN36" s="229"/>
      <c r="AO36" s="229"/>
      <c r="AP36" s="233"/>
      <c r="AQ36" s="301"/>
      <c r="AR36" s="298"/>
      <c r="AS36" s="298"/>
      <c r="AT36" s="298"/>
      <c r="AU36" s="299"/>
      <c r="AV36" s="368">
        <v>6.0000000000000001E-3</v>
      </c>
      <c r="AW36" s="229"/>
      <c r="AX36" s="229"/>
      <c r="AY36" s="229"/>
      <c r="AZ36" s="233"/>
      <c r="BE36" s="77" t="s">
        <v>56</v>
      </c>
    </row>
    <row r="37" spans="1:57" s="214" customFormat="1" x14ac:dyDescent="0.25">
      <c r="A37" s="228" t="s">
        <v>57</v>
      </c>
      <c r="B37" s="222" t="s">
        <v>24</v>
      </c>
      <c r="C37" s="229"/>
      <c r="D37" s="229"/>
      <c r="E37" s="325">
        <v>1E-3</v>
      </c>
      <c r="F37" s="230">
        <v>0.05</v>
      </c>
      <c r="G37" s="231">
        <v>0.01</v>
      </c>
      <c r="H37" s="374">
        <v>1.33E-3</v>
      </c>
      <c r="I37" s="375"/>
      <c r="J37" s="229"/>
      <c r="K37" s="229"/>
      <c r="L37" s="233"/>
      <c r="M37" s="373">
        <v>2.9999999999999997E-4</v>
      </c>
      <c r="N37" s="223" t="s">
        <v>25</v>
      </c>
      <c r="O37" s="229"/>
      <c r="P37" s="229"/>
      <c r="Q37" s="233"/>
      <c r="R37" s="373">
        <v>2.9999999999999997E-4</v>
      </c>
      <c r="S37" s="229" t="s">
        <v>25</v>
      </c>
      <c r="T37" s="229"/>
      <c r="U37" s="229"/>
      <c r="V37" s="233"/>
      <c r="W37" s="373">
        <v>2.9999999999999997E-4</v>
      </c>
      <c r="X37" s="385" t="s">
        <v>25</v>
      </c>
      <c r="Y37" s="229"/>
      <c r="Z37" s="229"/>
      <c r="AA37" s="233"/>
      <c r="AB37" s="373">
        <v>2.9999999999999997E-4</v>
      </c>
      <c r="AC37" s="375" t="s">
        <v>25</v>
      </c>
      <c r="AD37" s="229"/>
      <c r="AE37" s="229"/>
      <c r="AF37" s="233"/>
      <c r="AG37" s="373">
        <v>2.9999999999999997E-4</v>
      </c>
      <c r="AH37" s="375" t="s">
        <v>25</v>
      </c>
      <c r="AI37" s="229"/>
      <c r="AJ37" s="229"/>
      <c r="AK37" s="233"/>
      <c r="AL37" s="373">
        <v>2.9999999999999997E-4</v>
      </c>
      <c r="AM37" s="375" t="s">
        <v>25</v>
      </c>
      <c r="AN37" s="229"/>
      <c r="AO37" s="229"/>
      <c r="AP37" s="233"/>
      <c r="AQ37" s="307"/>
      <c r="AR37" s="298"/>
      <c r="AS37" s="298"/>
      <c r="AT37" s="298"/>
      <c r="AU37" s="299"/>
      <c r="AV37" s="374">
        <v>4.0999999999999999E-4</v>
      </c>
      <c r="AW37" s="229"/>
      <c r="AX37" s="229"/>
      <c r="AY37" s="229"/>
      <c r="AZ37" s="233"/>
      <c r="BE37" s="77" t="s">
        <v>57</v>
      </c>
    </row>
    <row r="38" spans="1:57" s="214" customFormat="1" x14ac:dyDescent="0.25">
      <c r="A38" s="228" t="s">
        <v>58</v>
      </c>
      <c r="B38" s="222" t="s">
        <v>24</v>
      </c>
      <c r="C38" s="229"/>
      <c r="D38" s="229"/>
      <c r="E38" s="325">
        <v>3.2501000000000002</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369">
        <v>0.01</v>
      </c>
      <c r="I40" s="385" t="s">
        <v>25</v>
      </c>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c r="AX40" s="229"/>
      <c r="AY40" s="229"/>
      <c r="AZ40" s="233"/>
      <c r="BE40" s="77" t="s">
        <v>60</v>
      </c>
    </row>
    <row r="41" spans="1:57" s="214" customFormat="1" ht="15.75" thickBot="1" x14ac:dyDescent="0.3">
      <c r="A41" s="243" t="s">
        <v>61</v>
      </c>
      <c r="B41" s="222" t="s">
        <v>30</v>
      </c>
      <c r="C41" s="244"/>
      <c r="D41" s="244"/>
      <c r="E41" s="328">
        <v>0.02</v>
      </c>
      <c r="F41" s="245">
        <v>5</v>
      </c>
      <c r="G41" s="246">
        <v>5</v>
      </c>
      <c r="H41" s="368">
        <v>6.0000000000000001E-3</v>
      </c>
      <c r="I41" s="385"/>
      <c r="J41" s="263"/>
      <c r="K41" s="263"/>
      <c r="L41" s="264"/>
      <c r="M41" s="368">
        <v>5.0000000000000001E-3</v>
      </c>
      <c r="N41" s="244" t="s">
        <v>25</v>
      </c>
      <c r="O41" s="244"/>
      <c r="P41" s="244"/>
      <c r="Q41" s="248"/>
      <c r="R41" s="368">
        <v>5.0000000000000001E-3</v>
      </c>
      <c r="S41" s="229" t="s">
        <v>25</v>
      </c>
      <c r="T41" s="244"/>
      <c r="U41" s="244"/>
      <c r="V41" s="248"/>
      <c r="W41" s="368">
        <v>6.0000000000000001E-3</v>
      </c>
      <c r="X41" s="385"/>
      <c r="Y41" s="244"/>
      <c r="Z41" s="244"/>
      <c r="AA41" s="248"/>
      <c r="AB41" s="368">
        <v>5.0000000000000001E-3</v>
      </c>
      <c r="AC41" s="375" t="s">
        <v>25</v>
      </c>
      <c r="AD41" s="244"/>
      <c r="AE41" s="244"/>
      <c r="AF41" s="248"/>
      <c r="AG41" s="368">
        <v>5.0000000000000001E-3</v>
      </c>
      <c r="AH41" s="386" t="s">
        <v>25</v>
      </c>
      <c r="AI41" s="244"/>
      <c r="AJ41" s="244"/>
      <c r="AK41" s="248"/>
      <c r="AL41" s="368">
        <v>5.0000000000000001E-3</v>
      </c>
      <c r="AM41" s="385" t="s">
        <v>25</v>
      </c>
      <c r="AN41" s="244"/>
      <c r="AO41" s="244"/>
      <c r="AP41" s="248"/>
      <c r="AQ41" s="308"/>
      <c r="AR41" s="303"/>
      <c r="AS41" s="303"/>
      <c r="AT41" s="303"/>
      <c r="AU41" s="304"/>
      <c r="AV41" s="368">
        <v>5.0000000000000001E-3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59">
        <v>0.43</v>
      </c>
      <c r="S72" s="229"/>
      <c r="T72" s="267"/>
      <c r="U72" s="267"/>
      <c r="V72" s="273"/>
      <c r="W72" s="371">
        <v>0.2</v>
      </c>
      <c r="X72" s="229" t="s">
        <v>25</v>
      </c>
      <c r="Y72" s="267"/>
      <c r="Z72" s="267"/>
      <c r="AA72" s="273"/>
      <c r="AB72" s="371">
        <v>0.2</v>
      </c>
      <c r="AC72" s="229" t="s">
        <v>25</v>
      </c>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69">
        <v>0.01</v>
      </c>
      <c r="AH74" s="229" t="s">
        <v>25</v>
      </c>
      <c r="AI74" s="267"/>
      <c r="AJ74" s="267"/>
      <c r="AK74" s="273"/>
      <c r="AL74" s="369">
        <v>0.01</v>
      </c>
      <c r="AM74" s="229" t="s">
        <v>25</v>
      </c>
      <c r="AN74" s="267"/>
      <c r="AO74" s="267"/>
      <c r="AP74" s="273"/>
      <c r="AQ74" s="300"/>
      <c r="AR74" s="298"/>
      <c r="AS74" s="310"/>
      <c r="AT74" s="310"/>
      <c r="AU74" s="311"/>
      <c r="AV74" s="369">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3.5</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71">
        <v>0.8</v>
      </c>
      <c r="AH81" s="229" t="s">
        <v>25</v>
      </c>
      <c r="AI81" s="267"/>
      <c r="AJ81" s="267"/>
      <c r="AK81" s="273"/>
      <c r="AL81" s="371">
        <v>0.8</v>
      </c>
      <c r="AM81" s="229" t="s">
        <v>25</v>
      </c>
      <c r="AN81" s="267"/>
      <c r="AO81" s="267"/>
      <c r="AP81" s="273"/>
      <c r="AQ81" s="312"/>
      <c r="AR81" s="298"/>
      <c r="AS81" s="310"/>
      <c r="AT81" s="310"/>
      <c r="AU81" s="311"/>
      <c r="AV81" s="371">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24</v>
      </c>
      <c r="C86" s="229"/>
      <c r="D86" s="229"/>
      <c r="E86" s="395">
        <v>1.8842000000000001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7">
        <v>0.33</v>
      </c>
      <c r="S89" s="263"/>
      <c r="T89" s="275"/>
      <c r="U89" s="275"/>
      <c r="V89" s="276"/>
      <c r="W89" s="377">
        <v>0.01</v>
      </c>
      <c r="X89" s="263" t="s">
        <v>25</v>
      </c>
      <c r="Y89" s="275"/>
      <c r="Z89" s="275"/>
      <c r="AA89" s="276"/>
      <c r="AB89" s="360">
        <v>3.11</v>
      </c>
      <c r="AC89" s="263"/>
      <c r="AD89" s="275"/>
      <c r="AE89" s="275"/>
      <c r="AF89" s="276"/>
      <c r="AG89" s="377">
        <v>0.01</v>
      </c>
      <c r="AH89" s="263" t="s">
        <v>25</v>
      </c>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1:AZ1"/>
    <mergeCell ref="A2:AZ2"/>
    <mergeCell ref="B4:B6"/>
    <mergeCell ref="C4:C6"/>
    <mergeCell ref="D4:D6"/>
    <mergeCell ref="E4:E6"/>
    <mergeCell ref="G4:G6"/>
    <mergeCell ref="H4:AP4"/>
    <mergeCell ref="AQ4:AZ4"/>
    <mergeCell ref="H5:L5"/>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s>
  <conditionalFormatting sqref="AV10">
    <cfRule type="cellIs" dxfId="9862" priority="515" operator="greaterThan">
      <formula>$E$10</formula>
    </cfRule>
  </conditionalFormatting>
  <conditionalFormatting sqref="AV11">
    <cfRule type="cellIs" dxfId="9861" priority="514" operator="greaterThan">
      <formula>$E$11</formula>
    </cfRule>
  </conditionalFormatting>
  <conditionalFormatting sqref="AV12">
    <cfRule type="cellIs" dxfId="9860" priority="513" operator="greaterThan">
      <formula>$E$12</formula>
    </cfRule>
  </conditionalFormatting>
  <conditionalFormatting sqref="AV13:AV14">
    <cfRule type="cellIs" dxfId="9859" priority="511" operator="greaterThan">
      <formula>$E13</formula>
    </cfRule>
    <cfRule type="cellIs" dxfId="9858" priority="512" operator="greaterThan">
      <formula>$G13</formula>
    </cfRule>
  </conditionalFormatting>
  <conditionalFormatting sqref="AV14">
    <cfRule type="cellIs" dxfId="9857" priority="509" operator="greaterThan">
      <formula>$E$14</formula>
    </cfRule>
    <cfRule type="cellIs" dxfId="9856" priority="510" operator="greaterThan">
      <formula>$G$14</formula>
    </cfRule>
  </conditionalFormatting>
  <conditionalFormatting sqref="AV15">
    <cfRule type="cellIs" dxfId="9855" priority="508" operator="greaterThan">
      <formula>$E$15</formula>
    </cfRule>
  </conditionalFormatting>
  <conditionalFormatting sqref="AV19">
    <cfRule type="cellIs" dxfId="9854" priority="507" operator="greaterThan">
      <formula>$E$19</formula>
    </cfRule>
  </conditionalFormatting>
  <conditionalFormatting sqref="AV23">
    <cfRule type="cellIs" dxfId="9853" priority="506" operator="greaterThan">
      <formula>$E$23</formula>
    </cfRule>
  </conditionalFormatting>
  <conditionalFormatting sqref="AV8">
    <cfRule type="cellIs" dxfId="9852" priority="505" operator="greaterThan">
      <formula>$E$8</formula>
    </cfRule>
  </conditionalFormatting>
  <conditionalFormatting sqref="AV9">
    <cfRule type="cellIs" dxfId="9851" priority="504" operator="greaterThan">
      <formula>$E$9</formula>
    </cfRule>
  </conditionalFormatting>
  <conditionalFormatting sqref="AV18">
    <cfRule type="cellIs" dxfId="9850" priority="500" operator="lessThan">
      <formula>$BC$18</formula>
    </cfRule>
    <cfRule type="cellIs" dxfId="9849" priority="501" operator="greaterThan">
      <formula>$BD$18</formula>
    </cfRule>
    <cfRule type="cellIs" dxfId="9848" priority="502" operator="lessThan">
      <formula>$BA$18</formula>
    </cfRule>
    <cfRule type="cellIs" dxfId="9847" priority="503" operator="greaterThan">
      <formula>$BB$18</formula>
    </cfRule>
  </conditionalFormatting>
  <conditionalFormatting sqref="AV48">
    <cfRule type="cellIs" dxfId="9846" priority="469" operator="greaterThan">
      <formula>$F$48</formula>
    </cfRule>
  </conditionalFormatting>
  <conditionalFormatting sqref="AV72">
    <cfRule type="cellIs" dxfId="9845" priority="499" operator="greaterThan">
      <formula>$F$72</formula>
    </cfRule>
  </conditionalFormatting>
  <conditionalFormatting sqref="AV55">
    <cfRule type="cellIs" dxfId="9844" priority="498" operator="greaterThan">
      <formula>$G$55</formula>
    </cfRule>
  </conditionalFormatting>
  <conditionalFormatting sqref="AV60">
    <cfRule type="cellIs" dxfId="9843" priority="497" operator="greaterThan">
      <formula>$G$60</formula>
    </cfRule>
  </conditionalFormatting>
  <conditionalFormatting sqref="AV63">
    <cfRule type="cellIs" dxfId="9842" priority="496" operator="greaterThan">
      <formula>$G$63</formula>
    </cfRule>
  </conditionalFormatting>
  <conditionalFormatting sqref="AV66">
    <cfRule type="cellIs" dxfId="9841" priority="494" operator="greaterThan">
      <formula>$G$66</formula>
    </cfRule>
    <cfRule type="cellIs" dxfId="9840" priority="495" operator="greaterThan">
      <formula>$F$66</formula>
    </cfRule>
  </conditionalFormatting>
  <conditionalFormatting sqref="AV53">
    <cfRule type="cellIs" dxfId="9839" priority="493" operator="greaterThan">
      <formula>$F$53</formula>
    </cfRule>
  </conditionalFormatting>
  <conditionalFormatting sqref="AV52">
    <cfRule type="cellIs" dxfId="9838" priority="491" operator="greaterThan">
      <formula>$F$52</formula>
    </cfRule>
  </conditionalFormatting>
  <conditionalFormatting sqref="AV61">
    <cfRule type="cellIs" dxfId="9837" priority="488" operator="greaterThan">
      <formula>$F$61</formula>
    </cfRule>
  </conditionalFormatting>
  <conditionalFormatting sqref="AV62">
    <cfRule type="cellIs" dxfId="9836" priority="486" operator="greaterThan">
      <formula>$G$62</formula>
    </cfRule>
  </conditionalFormatting>
  <conditionalFormatting sqref="AV54">
    <cfRule type="cellIs" dxfId="9835" priority="489" operator="greaterThan">
      <formula>$G$54</formula>
    </cfRule>
    <cfRule type="cellIs" dxfId="9834" priority="490" operator="greaterThan">
      <formula>$F$54</formula>
    </cfRule>
  </conditionalFormatting>
  <conditionalFormatting sqref="AV61">
    <cfRule type="cellIs" dxfId="9833" priority="487" operator="greaterThan">
      <formula>$G$61</formula>
    </cfRule>
  </conditionalFormatting>
  <conditionalFormatting sqref="AV67">
    <cfRule type="cellIs" dxfId="9832" priority="485" operator="greaterThan">
      <formula>$F$67</formula>
    </cfRule>
  </conditionalFormatting>
  <conditionalFormatting sqref="AV68">
    <cfRule type="cellIs" dxfId="9831" priority="484" operator="greaterThan">
      <formula>$G$68</formula>
    </cfRule>
  </conditionalFormatting>
  <conditionalFormatting sqref="AV70">
    <cfRule type="cellIs" dxfId="9830" priority="483" operator="greaterThan">
      <formula>$G$70</formula>
    </cfRule>
  </conditionalFormatting>
  <conditionalFormatting sqref="AV73">
    <cfRule type="cellIs" dxfId="9829" priority="482" operator="greaterThan">
      <formula>$G$73</formula>
    </cfRule>
  </conditionalFormatting>
  <conditionalFormatting sqref="AV75">
    <cfRule type="cellIs" dxfId="9828" priority="481" operator="greaterThan">
      <formula>$F$75</formula>
    </cfRule>
  </conditionalFormatting>
  <conditionalFormatting sqref="AV76">
    <cfRule type="cellIs" dxfId="9827" priority="480" operator="greaterThan">
      <formula>$F$76</formula>
    </cfRule>
  </conditionalFormatting>
  <conditionalFormatting sqref="AV78">
    <cfRule type="cellIs" dxfId="9826" priority="479" operator="greaterThan">
      <formula>$G$78</formula>
    </cfRule>
  </conditionalFormatting>
  <conditionalFormatting sqref="AV80">
    <cfRule type="cellIs" dxfId="9825" priority="478" operator="greaterThan">
      <formula>$F$80</formula>
    </cfRule>
  </conditionalFormatting>
  <conditionalFormatting sqref="AV82">
    <cfRule type="cellIs" dxfId="9824" priority="477" operator="greaterThan">
      <formula>$F$82</formula>
    </cfRule>
  </conditionalFormatting>
  <conditionalFormatting sqref="AV81">
    <cfRule type="cellIs" dxfId="9823" priority="475" operator="greaterThan">
      <formula>$G$81</formula>
    </cfRule>
    <cfRule type="cellIs" dxfId="9822" priority="476" operator="greaterThan">
      <formula>$F$81</formula>
    </cfRule>
  </conditionalFormatting>
  <conditionalFormatting sqref="AV84">
    <cfRule type="cellIs" dxfId="9821" priority="474" operator="greaterThan">
      <formula>$G$84</formula>
    </cfRule>
  </conditionalFormatting>
  <conditionalFormatting sqref="AV86">
    <cfRule type="cellIs" dxfId="9820" priority="472" operator="greaterThan">
      <formula>$G$86</formula>
    </cfRule>
    <cfRule type="cellIs" dxfId="9819" priority="473" operator="greaterThan">
      <formula>$F$86</formula>
    </cfRule>
  </conditionalFormatting>
  <conditionalFormatting sqref="AV89">
    <cfRule type="cellIs" dxfId="9818" priority="470" operator="greaterThan">
      <formula>$G$89</formula>
    </cfRule>
    <cfRule type="cellIs" dxfId="9817" priority="471" operator="greaterThan">
      <formula>$F$89</formula>
    </cfRule>
  </conditionalFormatting>
  <conditionalFormatting sqref="AV53">
    <cfRule type="cellIs" dxfId="9816" priority="492" operator="greaterThan">
      <formula>$G$53</formula>
    </cfRule>
  </conditionalFormatting>
  <conditionalFormatting sqref="AQ27">
    <cfRule type="cellIs" dxfId="9815" priority="467" operator="greaterThan">
      <formula>$E$27</formula>
    </cfRule>
    <cfRule type="cellIs" dxfId="9814" priority="468" operator="greaterThan">
      <formula>$G$27</formula>
    </cfRule>
  </conditionalFormatting>
  <conditionalFormatting sqref="AQ28">
    <cfRule type="cellIs" dxfId="9813" priority="465" operator="greaterThan">
      <formula>$E$28</formula>
    </cfRule>
    <cfRule type="cellIs" dxfId="9812" priority="466" operator="greaterThan">
      <formula>$G$28</formula>
    </cfRule>
  </conditionalFormatting>
  <conditionalFormatting sqref="AQ30">
    <cfRule type="cellIs" dxfId="9811" priority="463" operator="greaterThan">
      <formula>$E$30</formula>
    </cfRule>
    <cfRule type="cellIs" dxfId="9810" priority="464" operator="greaterThan">
      <formula>$G$30</formula>
    </cfRule>
  </conditionalFormatting>
  <conditionalFormatting sqref="AQ31">
    <cfRule type="cellIs" dxfId="9809" priority="462" operator="greaterThan">
      <formula>$E$31</formula>
    </cfRule>
  </conditionalFormatting>
  <conditionalFormatting sqref="AQ32">
    <cfRule type="cellIs" dxfId="9808" priority="460" operator="greaterThan">
      <formula>$E$32</formula>
    </cfRule>
    <cfRule type="cellIs" dxfId="9807" priority="461" operator="greaterThan">
      <formula>$G$32</formula>
    </cfRule>
  </conditionalFormatting>
  <conditionalFormatting sqref="AQ33">
    <cfRule type="cellIs" dxfId="9806" priority="458" operator="greaterThan">
      <formula>$E$33</formula>
    </cfRule>
    <cfRule type="cellIs" dxfId="9805" priority="459" operator="greaterThan">
      <formula>$G$33</formula>
    </cfRule>
  </conditionalFormatting>
  <conditionalFormatting sqref="AQ34">
    <cfRule type="cellIs" dxfId="9804" priority="455" operator="greaterThan">
      <formula>$E$34</formula>
    </cfRule>
    <cfRule type="cellIs" dxfId="9803" priority="456" operator="greaterThan">
      <formula>$G$34</formula>
    </cfRule>
    <cfRule type="cellIs" dxfId="9802" priority="457" operator="greaterThan">
      <formula>$F$34</formula>
    </cfRule>
  </conditionalFormatting>
  <conditionalFormatting sqref="AQ35">
    <cfRule type="cellIs" dxfId="9801" priority="453" operator="greaterThan">
      <formula>$E$35</formula>
    </cfRule>
    <cfRule type="cellIs" dxfId="9800" priority="454" operator="greaterThan">
      <formula>$G$35</formula>
    </cfRule>
  </conditionalFormatting>
  <conditionalFormatting sqref="AQ36">
    <cfRule type="cellIs" dxfId="9799" priority="451" operator="greaterThan">
      <formula>$E$36</formula>
    </cfRule>
    <cfRule type="cellIs" dxfId="9798" priority="452" operator="greaterThan">
      <formula>$G$36</formula>
    </cfRule>
  </conditionalFormatting>
  <conditionalFormatting sqref="AQ37">
    <cfRule type="cellIs" dxfId="9797" priority="450" operator="greaterThan">
      <formula>$E$37</formula>
    </cfRule>
  </conditionalFormatting>
  <conditionalFormatting sqref="AQ38">
    <cfRule type="cellIs" dxfId="9796" priority="448" operator="greaterThan">
      <formula>$E$38</formula>
    </cfRule>
    <cfRule type="cellIs" dxfId="9795" priority="449" operator="greaterThan">
      <formula>$G$38</formula>
    </cfRule>
  </conditionalFormatting>
  <conditionalFormatting sqref="AQ39">
    <cfRule type="cellIs" dxfId="9794" priority="446" operator="greaterThan">
      <formula>$E$39</formula>
    </cfRule>
    <cfRule type="cellIs" dxfId="9793" priority="447" operator="greaterThan">
      <formula>$G$39</formula>
    </cfRule>
  </conditionalFormatting>
  <conditionalFormatting sqref="AQ40">
    <cfRule type="cellIs" dxfId="9792" priority="444" operator="greaterThan">
      <formula>$E$40</formula>
    </cfRule>
    <cfRule type="cellIs" dxfId="9791" priority="445" operator="greaterThan">
      <formula>$G$40</formula>
    </cfRule>
  </conditionalFormatting>
  <conditionalFormatting sqref="AQ41">
    <cfRule type="cellIs" dxfId="9790" priority="442" operator="greaterThan">
      <formula>$E$41</formula>
    </cfRule>
    <cfRule type="cellIs" dxfId="9789" priority="443" operator="greaterThan">
      <formula>$G$41</formula>
    </cfRule>
  </conditionalFormatting>
  <conditionalFormatting sqref="AQ37">
    <cfRule type="cellIs" dxfId="9788" priority="441" operator="greaterThan">
      <formula>$G$37</formula>
    </cfRule>
  </conditionalFormatting>
  <conditionalFormatting sqref="AQ72">
    <cfRule type="cellIs" dxfId="9787" priority="440" operator="greaterThan">
      <formula>$F$72</formula>
    </cfRule>
  </conditionalFormatting>
  <conditionalFormatting sqref="AQ55">
    <cfRule type="cellIs" dxfId="9786" priority="439" operator="greaterThan">
      <formula>$G$55</formula>
    </cfRule>
  </conditionalFormatting>
  <conditionalFormatting sqref="AQ60">
    <cfRule type="cellIs" dxfId="9785" priority="438" operator="greaterThan">
      <formula>$G$60</formula>
    </cfRule>
  </conditionalFormatting>
  <conditionalFormatting sqref="AQ63">
    <cfRule type="cellIs" dxfId="9784" priority="437" operator="greaterThan">
      <formula>$G$63</formula>
    </cfRule>
  </conditionalFormatting>
  <conditionalFormatting sqref="AQ66">
    <cfRule type="cellIs" dxfId="9783" priority="435" operator="greaterThan">
      <formula>$G$66</formula>
    </cfRule>
    <cfRule type="cellIs" dxfId="9782" priority="436" operator="greaterThan">
      <formula>$F$66</formula>
    </cfRule>
  </conditionalFormatting>
  <conditionalFormatting sqref="AQ53">
    <cfRule type="cellIs" dxfId="9781" priority="434" operator="greaterThan">
      <formula>$F$53</formula>
    </cfRule>
  </conditionalFormatting>
  <conditionalFormatting sqref="AQ52">
    <cfRule type="cellIs" dxfId="9780" priority="432" operator="greaterThan">
      <formula>$F$52</formula>
    </cfRule>
  </conditionalFormatting>
  <conditionalFormatting sqref="AQ61">
    <cfRule type="cellIs" dxfId="9779" priority="429" operator="greaterThan">
      <formula>$F$61</formula>
    </cfRule>
  </conditionalFormatting>
  <conditionalFormatting sqref="AQ62">
    <cfRule type="cellIs" dxfId="9778" priority="427" operator="greaterThan">
      <formula>$G$62</formula>
    </cfRule>
  </conditionalFormatting>
  <conditionalFormatting sqref="AQ54">
    <cfRule type="cellIs" dxfId="9777" priority="430" operator="greaterThan">
      <formula>$G$54</formula>
    </cfRule>
    <cfRule type="cellIs" dxfId="9776" priority="431" operator="greaterThan">
      <formula>$F$54</formula>
    </cfRule>
  </conditionalFormatting>
  <conditionalFormatting sqref="AQ61">
    <cfRule type="cellIs" dxfId="9775" priority="428" operator="greaterThan">
      <formula>$G$61</formula>
    </cfRule>
  </conditionalFormatting>
  <conditionalFormatting sqref="AQ67">
    <cfRule type="cellIs" dxfId="9774" priority="426" operator="greaterThan">
      <formula>$F$67</formula>
    </cfRule>
  </conditionalFormatting>
  <conditionalFormatting sqref="AQ68">
    <cfRule type="cellIs" dxfId="9773" priority="425" operator="greaterThan">
      <formula>$G$68</formula>
    </cfRule>
  </conditionalFormatting>
  <conditionalFormatting sqref="AQ70">
    <cfRule type="cellIs" dxfId="9772" priority="424" operator="greaterThan">
      <formula>$G$70</formula>
    </cfRule>
  </conditionalFormatting>
  <conditionalFormatting sqref="AQ73">
    <cfRule type="cellIs" dxfId="9771" priority="423" operator="greaterThan">
      <formula>$G$73</formula>
    </cfRule>
  </conditionalFormatting>
  <conditionalFormatting sqref="AQ75">
    <cfRule type="cellIs" dxfId="9770" priority="422" operator="greaterThan">
      <formula>$F$75</formula>
    </cfRule>
  </conditionalFormatting>
  <conditionalFormatting sqref="AQ76">
    <cfRule type="cellIs" dxfId="9769" priority="421" operator="greaterThan">
      <formula>$F$76</formula>
    </cfRule>
  </conditionalFormatting>
  <conditionalFormatting sqref="AQ78">
    <cfRule type="cellIs" dxfId="9768" priority="420" operator="greaterThan">
      <formula>$G$78</formula>
    </cfRule>
  </conditionalFormatting>
  <conditionalFormatting sqref="AQ80">
    <cfRule type="cellIs" dxfId="9767" priority="419" operator="greaterThan">
      <formula>$F$80</formula>
    </cfRule>
  </conditionalFormatting>
  <conditionalFormatting sqref="AQ82">
    <cfRule type="cellIs" dxfId="9766" priority="418" operator="greaterThan">
      <formula>$F$82</formula>
    </cfRule>
  </conditionalFormatting>
  <conditionalFormatting sqref="AQ81">
    <cfRule type="cellIs" dxfId="9765" priority="416" operator="greaterThan">
      <formula>$G$81</formula>
    </cfRule>
    <cfRule type="cellIs" dxfId="9764" priority="417" operator="greaterThan">
      <formula>$F$81</formula>
    </cfRule>
  </conditionalFormatting>
  <conditionalFormatting sqref="AQ84">
    <cfRule type="cellIs" dxfId="9763" priority="415" operator="greaterThan">
      <formula>$G$84</formula>
    </cfRule>
  </conditionalFormatting>
  <conditionalFormatting sqref="AQ86">
    <cfRule type="cellIs" dxfId="9762" priority="413" operator="greaterThan">
      <formula>$G$86</formula>
    </cfRule>
    <cfRule type="cellIs" dxfId="9761" priority="414" operator="greaterThan">
      <formula>$F$86</formula>
    </cfRule>
  </conditionalFormatting>
  <conditionalFormatting sqref="AQ89">
    <cfRule type="cellIs" dxfId="9760" priority="411" operator="greaterThan">
      <formula>$G$89</formula>
    </cfRule>
    <cfRule type="cellIs" dxfId="9759" priority="412" operator="greaterThan">
      <formula>$F$89</formula>
    </cfRule>
  </conditionalFormatting>
  <conditionalFormatting sqref="AQ53">
    <cfRule type="cellIs" dxfId="9758" priority="433" operator="greaterThan">
      <formula>$G$53</formula>
    </cfRule>
  </conditionalFormatting>
  <conditionalFormatting sqref="AB48">
    <cfRule type="cellIs" dxfId="9757" priority="382" operator="greaterThan">
      <formula>$F$48</formula>
    </cfRule>
  </conditionalFormatting>
  <conditionalFormatting sqref="AB72">
    <cfRule type="cellIs" dxfId="9756" priority="410" operator="greaterThan">
      <formula>$F$72</formula>
    </cfRule>
  </conditionalFormatting>
  <conditionalFormatting sqref="AB55">
    <cfRule type="cellIs" dxfId="9755" priority="409" operator="greaterThan">
      <formula>$G$55</formula>
    </cfRule>
  </conditionalFormatting>
  <conditionalFormatting sqref="AB60">
    <cfRule type="cellIs" dxfId="9754" priority="408" operator="greaterThan">
      <formula>$G$60</formula>
    </cfRule>
  </conditionalFormatting>
  <conditionalFormatting sqref="AB63">
    <cfRule type="cellIs" dxfId="9753" priority="407" operator="greaterThan">
      <formula>$G$63</formula>
    </cfRule>
  </conditionalFormatting>
  <conditionalFormatting sqref="AB66">
    <cfRule type="cellIs" dxfId="9752" priority="405" operator="greaterThan">
      <formula>$G$66</formula>
    </cfRule>
    <cfRule type="cellIs" dxfId="9751" priority="406" operator="greaterThan">
      <formula>$F$66</formula>
    </cfRule>
  </conditionalFormatting>
  <conditionalFormatting sqref="AB53">
    <cfRule type="cellIs" dxfId="9750" priority="404" operator="greaterThan">
      <formula>$F$53</formula>
    </cfRule>
  </conditionalFormatting>
  <conditionalFormatting sqref="AB52">
    <cfRule type="cellIs" dxfId="9749" priority="402" operator="greaterThan">
      <formula>$F$52</formula>
    </cfRule>
  </conditionalFormatting>
  <conditionalFormatting sqref="AB61">
    <cfRule type="cellIs" dxfId="9748" priority="399" operator="greaterThan">
      <formula>$F$61</formula>
    </cfRule>
  </conditionalFormatting>
  <conditionalFormatting sqref="AB62">
    <cfRule type="cellIs" dxfId="9747" priority="397" operator="greaterThan">
      <formula>$G$62</formula>
    </cfRule>
  </conditionalFormatting>
  <conditionalFormatting sqref="AB54">
    <cfRule type="cellIs" dxfId="9746" priority="400" operator="greaterThan">
      <formula>$G$54</formula>
    </cfRule>
    <cfRule type="cellIs" dxfId="9745" priority="401" operator="greaterThan">
      <formula>$F$54</formula>
    </cfRule>
  </conditionalFormatting>
  <conditionalFormatting sqref="AB61">
    <cfRule type="cellIs" dxfId="9744" priority="398" operator="greaterThan">
      <formula>$G$61</formula>
    </cfRule>
  </conditionalFormatting>
  <conditionalFormatting sqref="AB67">
    <cfRule type="cellIs" dxfId="9743" priority="396" operator="greaterThan">
      <formula>$F$67</formula>
    </cfRule>
  </conditionalFormatting>
  <conditionalFormatting sqref="AB68">
    <cfRule type="cellIs" dxfId="9742" priority="395" operator="greaterThan">
      <formula>$G$68</formula>
    </cfRule>
  </conditionalFormatting>
  <conditionalFormatting sqref="AB70">
    <cfRule type="cellIs" dxfId="9741" priority="394" operator="greaterThan">
      <formula>$G$70</formula>
    </cfRule>
  </conditionalFormatting>
  <conditionalFormatting sqref="AB73">
    <cfRule type="cellIs" dxfId="9740" priority="393" operator="greaterThan">
      <formula>$G$73</formula>
    </cfRule>
  </conditionalFormatting>
  <conditionalFormatting sqref="AB75">
    <cfRule type="cellIs" dxfId="9739" priority="392" operator="greaterThan">
      <formula>$F$75</formula>
    </cfRule>
  </conditionalFormatting>
  <conditionalFormatting sqref="AB76">
    <cfRule type="cellIs" dxfId="9738" priority="391" operator="greaterThan">
      <formula>$F$76</formula>
    </cfRule>
  </conditionalFormatting>
  <conditionalFormatting sqref="AB78">
    <cfRule type="cellIs" dxfId="9737" priority="390" operator="greaterThan">
      <formula>$G$78</formula>
    </cfRule>
  </conditionalFormatting>
  <conditionalFormatting sqref="AB80">
    <cfRule type="cellIs" dxfId="9736" priority="389" operator="greaterThan">
      <formula>$F$80</formula>
    </cfRule>
  </conditionalFormatting>
  <conditionalFormatting sqref="AB82">
    <cfRule type="cellIs" dxfId="9735" priority="388" operator="greaterThan">
      <formula>$F$82</formula>
    </cfRule>
  </conditionalFormatting>
  <conditionalFormatting sqref="AB81">
    <cfRule type="cellIs" dxfId="9734" priority="386" operator="greaterThan">
      <formula>$G$81</formula>
    </cfRule>
    <cfRule type="cellIs" dxfId="9733" priority="387" operator="greaterThan">
      <formula>$F$81</formula>
    </cfRule>
  </conditionalFormatting>
  <conditionalFormatting sqref="AB84">
    <cfRule type="cellIs" dxfId="9732" priority="385" operator="greaterThan">
      <formula>$G$84</formula>
    </cfRule>
  </conditionalFormatting>
  <conditionalFormatting sqref="AB86">
    <cfRule type="cellIs" dxfId="9731" priority="383" operator="greaterThan">
      <formula>$G$86</formula>
    </cfRule>
    <cfRule type="cellIs" dxfId="9730" priority="384" operator="greaterThan">
      <formula>$F$86</formula>
    </cfRule>
  </conditionalFormatting>
  <conditionalFormatting sqref="AB53">
    <cfRule type="cellIs" dxfId="9729" priority="403" operator="greaterThan">
      <formula>$G$53</formula>
    </cfRule>
  </conditionalFormatting>
  <conditionalFormatting sqref="AL48">
    <cfRule type="cellIs" dxfId="9728" priority="351" operator="greaterThan">
      <formula>$F$48</formula>
    </cfRule>
  </conditionalFormatting>
  <conditionalFormatting sqref="AL72">
    <cfRule type="cellIs" dxfId="9727" priority="381" operator="greaterThan">
      <formula>$F$72</formula>
    </cfRule>
  </conditionalFormatting>
  <conditionalFormatting sqref="AL55">
    <cfRule type="cellIs" dxfId="9726" priority="380" operator="greaterThan">
      <formula>$G$55</formula>
    </cfRule>
  </conditionalFormatting>
  <conditionalFormatting sqref="AL60">
    <cfRule type="cellIs" dxfId="9725" priority="379" operator="greaterThan">
      <formula>$G$60</formula>
    </cfRule>
  </conditionalFormatting>
  <conditionalFormatting sqref="AL63">
    <cfRule type="cellIs" dxfId="9724" priority="378" operator="greaterThan">
      <formula>$G$63</formula>
    </cfRule>
  </conditionalFormatting>
  <conditionalFormatting sqref="AL66">
    <cfRule type="cellIs" dxfId="9723" priority="376" operator="greaterThan">
      <formula>$G$66</formula>
    </cfRule>
    <cfRule type="cellIs" dxfId="9722" priority="377" operator="greaterThan">
      <formula>$F$66</formula>
    </cfRule>
  </conditionalFormatting>
  <conditionalFormatting sqref="AL53">
    <cfRule type="cellIs" dxfId="9721" priority="375" operator="greaterThan">
      <formula>$F$53</formula>
    </cfRule>
  </conditionalFormatting>
  <conditionalFormatting sqref="AL52">
    <cfRule type="cellIs" dxfId="9720" priority="373" operator="greaterThan">
      <formula>$F$52</formula>
    </cfRule>
  </conditionalFormatting>
  <conditionalFormatting sqref="AL61">
    <cfRule type="cellIs" dxfId="9719" priority="370" operator="greaterThan">
      <formula>$F$61</formula>
    </cfRule>
  </conditionalFormatting>
  <conditionalFormatting sqref="AL62">
    <cfRule type="cellIs" dxfId="9718" priority="368" operator="greaterThan">
      <formula>$G$62</formula>
    </cfRule>
  </conditionalFormatting>
  <conditionalFormatting sqref="AL54">
    <cfRule type="cellIs" dxfId="9717" priority="371" operator="greaterThan">
      <formula>$G$54</formula>
    </cfRule>
    <cfRule type="cellIs" dxfId="9716" priority="372" operator="greaterThan">
      <formula>$F$54</formula>
    </cfRule>
  </conditionalFormatting>
  <conditionalFormatting sqref="AL61">
    <cfRule type="cellIs" dxfId="9715" priority="369" operator="greaterThan">
      <formula>$G$61</formula>
    </cfRule>
  </conditionalFormatting>
  <conditionalFormatting sqref="AL67">
    <cfRule type="cellIs" dxfId="9714" priority="367" operator="greaterThan">
      <formula>$F$67</formula>
    </cfRule>
  </conditionalFormatting>
  <conditionalFormatting sqref="AL68">
    <cfRule type="cellIs" dxfId="9713" priority="366" operator="greaterThan">
      <formula>$G$68</formula>
    </cfRule>
  </conditionalFormatting>
  <conditionalFormatting sqref="AL70">
    <cfRule type="cellIs" dxfId="9712" priority="365" operator="greaterThan">
      <formula>$G$70</formula>
    </cfRule>
  </conditionalFormatting>
  <conditionalFormatting sqref="AL73">
    <cfRule type="cellIs" dxfId="9711" priority="364" operator="greaterThan">
      <formula>$G$73</formula>
    </cfRule>
  </conditionalFormatting>
  <conditionalFormatting sqref="AL75">
    <cfRule type="cellIs" dxfId="9710" priority="363" operator="greaterThan">
      <formula>$F$75</formula>
    </cfRule>
  </conditionalFormatting>
  <conditionalFormatting sqref="AL76">
    <cfRule type="cellIs" dxfId="9709" priority="362" operator="greaterThan">
      <formula>$F$76</formula>
    </cfRule>
  </conditionalFormatting>
  <conditionalFormatting sqref="AL78">
    <cfRule type="cellIs" dxfId="9708" priority="361" operator="greaterThan">
      <formula>$G$78</formula>
    </cfRule>
  </conditionalFormatting>
  <conditionalFormatting sqref="AL80">
    <cfRule type="cellIs" dxfId="9707" priority="360" operator="greaterThan">
      <formula>$F$80</formula>
    </cfRule>
  </conditionalFormatting>
  <conditionalFormatting sqref="AL82">
    <cfRule type="cellIs" dxfId="9706" priority="359" operator="greaterThan">
      <formula>$F$82</formula>
    </cfRule>
  </conditionalFormatting>
  <conditionalFormatting sqref="AL81">
    <cfRule type="cellIs" dxfId="9705" priority="357" operator="greaterThan">
      <formula>$G$81</formula>
    </cfRule>
    <cfRule type="cellIs" dxfId="9704" priority="358" operator="greaterThan">
      <formula>$F$81</formula>
    </cfRule>
  </conditionalFormatting>
  <conditionalFormatting sqref="AL84">
    <cfRule type="cellIs" dxfId="9703" priority="356" operator="greaterThan">
      <formula>$G$84</formula>
    </cfRule>
  </conditionalFormatting>
  <conditionalFormatting sqref="AL86">
    <cfRule type="cellIs" dxfId="9702" priority="354" operator="greaterThan">
      <formula>$G$86</formula>
    </cfRule>
    <cfRule type="cellIs" dxfId="9701" priority="355" operator="greaterThan">
      <formula>$F$86</formula>
    </cfRule>
  </conditionalFormatting>
  <conditionalFormatting sqref="AL89">
    <cfRule type="cellIs" dxfId="9700" priority="352" operator="greaterThan">
      <formula>$G$89</formula>
    </cfRule>
    <cfRule type="cellIs" dxfId="9699" priority="353" operator="greaterThan">
      <formula>$F$89</formula>
    </cfRule>
  </conditionalFormatting>
  <conditionalFormatting sqref="AL53">
    <cfRule type="cellIs" dxfId="9698" priority="374" operator="greaterThan">
      <formula>$G$53</formula>
    </cfRule>
  </conditionalFormatting>
  <conditionalFormatting sqref="AG48">
    <cfRule type="cellIs" dxfId="9697" priority="320" operator="greaterThan">
      <formula>$F$48</formula>
    </cfRule>
  </conditionalFormatting>
  <conditionalFormatting sqref="AG72">
    <cfRule type="cellIs" dxfId="9696" priority="350" operator="greaterThan">
      <formula>$F$72</formula>
    </cfRule>
  </conditionalFormatting>
  <conditionalFormatting sqref="AG55">
    <cfRule type="cellIs" dxfId="9695" priority="349" operator="greaterThan">
      <formula>$G$55</formula>
    </cfRule>
  </conditionalFormatting>
  <conditionalFormatting sqref="AG60">
    <cfRule type="cellIs" dxfId="9694" priority="348" operator="greaterThan">
      <formula>$G$60</formula>
    </cfRule>
  </conditionalFormatting>
  <conditionalFormatting sqref="AG63">
    <cfRule type="cellIs" dxfId="9693" priority="347" operator="greaterThan">
      <formula>$G$63</formula>
    </cfRule>
  </conditionalFormatting>
  <conditionalFormatting sqref="AG66">
    <cfRule type="cellIs" dxfId="9692" priority="345" operator="greaterThan">
      <formula>$G$66</formula>
    </cfRule>
    <cfRule type="cellIs" dxfId="9691" priority="346" operator="greaterThan">
      <formula>$F$66</formula>
    </cfRule>
  </conditionalFormatting>
  <conditionalFormatting sqref="AG53">
    <cfRule type="cellIs" dxfId="9690" priority="344" operator="greaterThan">
      <formula>$F$53</formula>
    </cfRule>
  </conditionalFormatting>
  <conditionalFormatting sqref="AG52">
    <cfRule type="cellIs" dxfId="9689" priority="342" operator="greaterThan">
      <formula>$F$52</formula>
    </cfRule>
  </conditionalFormatting>
  <conditionalFormatting sqref="AG61">
    <cfRule type="cellIs" dxfId="9688" priority="339" operator="greaterThan">
      <formula>$F$61</formula>
    </cfRule>
  </conditionalFormatting>
  <conditionalFormatting sqref="AG62">
    <cfRule type="cellIs" dxfId="9687" priority="337" operator="greaterThan">
      <formula>$G$62</formula>
    </cfRule>
  </conditionalFormatting>
  <conditionalFormatting sqref="AG54">
    <cfRule type="cellIs" dxfId="9686" priority="340" operator="greaterThan">
      <formula>$G$54</formula>
    </cfRule>
    <cfRule type="cellIs" dxfId="9685" priority="341" operator="greaterThan">
      <formula>$F$54</formula>
    </cfRule>
  </conditionalFormatting>
  <conditionalFormatting sqref="AG61">
    <cfRule type="cellIs" dxfId="9684" priority="338" operator="greaterThan">
      <formula>$G$61</formula>
    </cfRule>
  </conditionalFormatting>
  <conditionalFormatting sqref="AG67">
    <cfRule type="cellIs" dxfId="9683" priority="336" operator="greaterThan">
      <formula>$F$67</formula>
    </cfRule>
  </conditionalFormatting>
  <conditionalFormatting sqref="AG68">
    <cfRule type="cellIs" dxfId="9682" priority="335" operator="greaterThan">
      <formula>$G$68</formula>
    </cfRule>
  </conditionalFormatting>
  <conditionalFormatting sqref="AG70">
    <cfRule type="cellIs" dxfId="9681" priority="334" operator="greaterThan">
      <formula>$G$70</formula>
    </cfRule>
  </conditionalFormatting>
  <conditionalFormatting sqref="AG73">
    <cfRule type="cellIs" dxfId="9680" priority="333" operator="greaterThan">
      <formula>$G$73</formula>
    </cfRule>
  </conditionalFormatting>
  <conditionalFormatting sqref="AG75">
    <cfRule type="cellIs" dxfId="9679" priority="332" operator="greaterThan">
      <formula>$F$75</formula>
    </cfRule>
  </conditionalFormatting>
  <conditionalFormatting sqref="AG76">
    <cfRule type="cellIs" dxfId="9678" priority="331" operator="greaterThan">
      <formula>$F$76</formula>
    </cfRule>
  </conditionalFormatting>
  <conditionalFormatting sqref="AG78">
    <cfRule type="cellIs" dxfId="9677" priority="330" operator="greaterThan">
      <formula>$G$78</formula>
    </cfRule>
  </conditionalFormatting>
  <conditionalFormatting sqref="AG80">
    <cfRule type="cellIs" dxfId="9676" priority="329" operator="greaterThan">
      <formula>$F$80</formula>
    </cfRule>
  </conditionalFormatting>
  <conditionalFormatting sqref="AG82">
    <cfRule type="cellIs" dxfId="9675" priority="328" operator="greaterThan">
      <formula>$F$82</formula>
    </cfRule>
  </conditionalFormatting>
  <conditionalFormatting sqref="AG81">
    <cfRule type="cellIs" dxfId="9674" priority="326" operator="greaterThan">
      <formula>$G$81</formula>
    </cfRule>
    <cfRule type="cellIs" dxfId="9673" priority="327" operator="greaterThan">
      <formula>$F$81</formula>
    </cfRule>
  </conditionalFormatting>
  <conditionalFormatting sqref="AG84">
    <cfRule type="cellIs" dxfId="9672" priority="325" operator="greaterThan">
      <formula>$G$84</formula>
    </cfRule>
  </conditionalFormatting>
  <conditionalFormatting sqref="AG86">
    <cfRule type="cellIs" dxfId="9671" priority="323" operator="greaterThan">
      <formula>$G$86</formula>
    </cfRule>
    <cfRule type="cellIs" dxfId="9670" priority="324" operator="greaterThan">
      <formula>$F$86</formula>
    </cfRule>
  </conditionalFormatting>
  <conditionalFormatting sqref="AG89">
    <cfRule type="cellIs" dxfId="9669" priority="321" operator="greaterThan">
      <formula>$G$89</formula>
    </cfRule>
    <cfRule type="cellIs" dxfId="9668" priority="322" operator="greaterThan">
      <formula>$F$89</formula>
    </cfRule>
  </conditionalFormatting>
  <conditionalFormatting sqref="AG53">
    <cfRule type="cellIs" dxfId="9667" priority="343" operator="greaterThan">
      <formula>$G$53</formula>
    </cfRule>
  </conditionalFormatting>
  <conditionalFormatting sqref="M48">
    <cfRule type="cellIs" dxfId="9666" priority="289" operator="greaterThan">
      <formula>$F$48</formula>
    </cfRule>
  </conditionalFormatting>
  <conditionalFormatting sqref="M72">
    <cfRule type="cellIs" dxfId="9665" priority="319" operator="greaterThan">
      <formula>$F$72</formula>
    </cfRule>
  </conditionalFormatting>
  <conditionalFormatting sqref="M55">
    <cfRule type="cellIs" dxfId="9664" priority="318" operator="greaterThan">
      <formula>$G$55</formula>
    </cfRule>
  </conditionalFormatting>
  <conditionalFormatting sqref="M60">
    <cfRule type="cellIs" dxfId="9663" priority="317" operator="greaterThan">
      <formula>$G$60</formula>
    </cfRule>
  </conditionalFormatting>
  <conditionalFormatting sqref="M63">
    <cfRule type="cellIs" dxfId="9662" priority="316" operator="greaterThan">
      <formula>$G$63</formula>
    </cfRule>
  </conditionalFormatting>
  <conditionalFormatting sqref="M66">
    <cfRule type="cellIs" dxfId="9661" priority="314" operator="greaterThan">
      <formula>$G$66</formula>
    </cfRule>
    <cfRule type="cellIs" dxfId="9660" priority="315" operator="greaterThan">
      <formula>$F$66</formula>
    </cfRule>
  </conditionalFormatting>
  <conditionalFormatting sqref="M53">
    <cfRule type="cellIs" dxfId="9659" priority="313" operator="greaterThan">
      <formula>$F$53</formula>
    </cfRule>
  </conditionalFormatting>
  <conditionalFormatting sqref="M52">
    <cfRule type="cellIs" dxfId="9658" priority="311" operator="greaterThan">
      <formula>$F$52</formula>
    </cfRule>
  </conditionalFormatting>
  <conditionalFormatting sqref="M61">
    <cfRule type="cellIs" dxfId="9657" priority="308" operator="greaterThan">
      <formula>$F$61</formula>
    </cfRule>
  </conditionalFormatting>
  <conditionalFormatting sqref="M62">
    <cfRule type="cellIs" dxfId="9656" priority="306" operator="greaterThan">
      <formula>$G$62</formula>
    </cfRule>
  </conditionalFormatting>
  <conditionalFormatting sqref="M54">
    <cfRule type="cellIs" dxfId="9655" priority="309" operator="greaterThan">
      <formula>$G$54</formula>
    </cfRule>
    <cfRule type="cellIs" dxfId="9654" priority="310" operator="greaterThan">
      <formula>$F$54</formula>
    </cfRule>
  </conditionalFormatting>
  <conditionalFormatting sqref="M61">
    <cfRule type="cellIs" dxfId="9653" priority="307" operator="greaterThan">
      <formula>$G$61</formula>
    </cfRule>
  </conditionalFormatting>
  <conditionalFormatting sqref="M67">
    <cfRule type="cellIs" dxfId="9652" priority="305" operator="greaterThan">
      <formula>$F$67</formula>
    </cfRule>
  </conditionalFormatting>
  <conditionalFormatting sqref="M68">
    <cfRule type="cellIs" dxfId="9651" priority="304" operator="greaterThan">
      <formula>$G$68</formula>
    </cfRule>
  </conditionalFormatting>
  <conditionalFormatting sqref="M70">
    <cfRule type="cellIs" dxfId="9650" priority="303" operator="greaterThan">
      <formula>$G$70</formula>
    </cfRule>
  </conditionalFormatting>
  <conditionalFormatting sqref="M73">
    <cfRule type="cellIs" dxfId="9649" priority="302" operator="greaterThan">
      <formula>$G$73</formula>
    </cfRule>
  </conditionalFormatting>
  <conditionalFormatting sqref="M75">
    <cfRule type="cellIs" dxfId="9648" priority="301" operator="greaterThan">
      <formula>$F$75</formula>
    </cfRule>
  </conditionalFormatting>
  <conditionalFormatting sqref="M76">
    <cfRule type="cellIs" dxfId="9647" priority="300" operator="greaterThan">
      <formula>$F$76</formula>
    </cfRule>
  </conditionalFormatting>
  <conditionalFormatting sqref="M78">
    <cfRule type="cellIs" dxfId="9646" priority="299" operator="greaterThan">
      <formula>$G$78</formula>
    </cfRule>
  </conditionalFormatting>
  <conditionalFormatting sqref="M80">
    <cfRule type="cellIs" dxfId="9645" priority="298" operator="greaterThan">
      <formula>$F$80</formula>
    </cfRule>
  </conditionalFormatting>
  <conditionalFormatting sqref="M82">
    <cfRule type="cellIs" dxfId="9644" priority="297" operator="greaterThan">
      <formula>$F$82</formula>
    </cfRule>
  </conditionalFormatting>
  <conditionalFormatting sqref="M81">
    <cfRule type="cellIs" dxfId="9643" priority="295" operator="greaterThan">
      <formula>$G$81</formula>
    </cfRule>
    <cfRule type="cellIs" dxfId="9642" priority="296" operator="greaterThan">
      <formula>$F$81</formula>
    </cfRule>
  </conditionalFormatting>
  <conditionalFormatting sqref="M84">
    <cfRule type="cellIs" dxfId="9641" priority="294" operator="greaterThan">
      <formula>$G$84</formula>
    </cfRule>
  </conditionalFormatting>
  <conditionalFormatting sqref="M86">
    <cfRule type="cellIs" dxfId="9640" priority="292" operator="greaterThan">
      <formula>$G$86</formula>
    </cfRule>
    <cfRule type="cellIs" dxfId="9639" priority="293" operator="greaterThan">
      <formula>$F$86</formula>
    </cfRule>
  </conditionalFormatting>
  <conditionalFormatting sqref="M89">
    <cfRule type="cellIs" dxfId="9638" priority="290" operator="greaterThan">
      <formula>$G$89</formula>
    </cfRule>
    <cfRule type="cellIs" dxfId="9637" priority="291" operator="greaterThan">
      <formula>$F$89</formula>
    </cfRule>
  </conditionalFormatting>
  <conditionalFormatting sqref="M53">
    <cfRule type="cellIs" dxfId="9636" priority="312" operator="greaterThan">
      <formula>$G$53</formula>
    </cfRule>
  </conditionalFormatting>
  <conditionalFormatting sqref="H48">
    <cfRule type="cellIs" dxfId="9635" priority="258" operator="greaterThan">
      <formula>$F$48</formula>
    </cfRule>
  </conditionalFormatting>
  <conditionalFormatting sqref="H72">
    <cfRule type="cellIs" dxfId="9634" priority="288" operator="greaterThan">
      <formula>$F$72</formula>
    </cfRule>
  </conditionalFormatting>
  <conditionalFormatting sqref="H55">
    <cfRule type="cellIs" dxfId="9633" priority="287" operator="greaterThan">
      <formula>$G$55</formula>
    </cfRule>
  </conditionalFormatting>
  <conditionalFormatting sqref="H60">
    <cfRule type="cellIs" dxfId="9632" priority="286" operator="greaterThan">
      <formula>$G$60</formula>
    </cfRule>
  </conditionalFormatting>
  <conditionalFormatting sqref="H63">
    <cfRule type="cellIs" dxfId="9631" priority="285" operator="greaterThan">
      <formula>$G$63</formula>
    </cfRule>
  </conditionalFormatting>
  <conditionalFormatting sqref="H66">
    <cfRule type="cellIs" dxfId="9630" priority="283" operator="greaterThan">
      <formula>$G$66</formula>
    </cfRule>
    <cfRule type="cellIs" dxfId="9629" priority="284" operator="greaterThan">
      <formula>$F$66</formula>
    </cfRule>
  </conditionalFormatting>
  <conditionalFormatting sqref="H53">
    <cfRule type="cellIs" dxfId="9628" priority="282" operator="greaterThan">
      <formula>$F$53</formula>
    </cfRule>
  </conditionalFormatting>
  <conditionalFormatting sqref="H52">
    <cfRule type="cellIs" dxfId="9627" priority="280" operator="greaterThan">
      <formula>$F$52</formula>
    </cfRule>
  </conditionalFormatting>
  <conditionalFormatting sqref="H61">
    <cfRule type="cellIs" dxfId="9626" priority="277" operator="greaterThan">
      <formula>$F$61</formula>
    </cfRule>
  </conditionalFormatting>
  <conditionalFormatting sqref="H62">
    <cfRule type="cellIs" dxfId="9625" priority="275" operator="greaterThan">
      <formula>$G$62</formula>
    </cfRule>
  </conditionalFormatting>
  <conditionalFormatting sqref="H54">
    <cfRule type="cellIs" dxfId="9624" priority="278" operator="greaterThan">
      <formula>$G$54</formula>
    </cfRule>
    <cfRule type="cellIs" dxfId="9623" priority="279" operator="greaterThan">
      <formula>$F$54</formula>
    </cfRule>
  </conditionalFormatting>
  <conditionalFormatting sqref="H61">
    <cfRule type="cellIs" dxfId="9622" priority="276" operator="greaterThan">
      <formula>$G$61</formula>
    </cfRule>
  </conditionalFormatting>
  <conditionalFormatting sqref="H67">
    <cfRule type="cellIs" dxfId="9621" priority="274" operator="greaterThan">
      <formula>$F$67</formula>
    </cfRule>
  </conditionalFormatting>
  <conditionalFormatting sqref="H68">
    <cfRule type="cellIs" dxfId="9620" priority="273" operator="greaterThan">
      <formula>$G$68</formula>
    </cfRule>
  </conditionalFormatting>
  <conditionalFormatting sqref="H70">
    <cfRule type="cellIs" dxfId="9619" priority="272" operator="greaterThan">
      <formula>$G$70</formula>
    </cfRule>
  </conditionalFormatting>
  <conditionalFormatting sqref="H73">
    <cfRule type="cellIs" dxfId="9618" priority="271" operator="greaterThan">
      <formula>$G$73</formula>
    </cfRule>
  </conditionalFormatting>
  <conditionalFormatting sqref="H75">
    <cfRule type="cellIs" dxfId="9617" priority="270" operator="greaterThan">
      <formula>$F$75</formula>
    </cfRule>
  </conditionalFormatting>
  <conditionalFormatting sqref="H76">
    <cfRule type="cellIs" dxfId="9616" priority="269" operator="greaterThan">
      <formula>$F$76</formula>
    </cfRule>
  </conditionalFormatting>
  <conditionalFormatting sqref="H78">
    <cfRule type="cellIs" dxfId="9615" priority="268" operator="greaterThan">
      <formula>$G$78</formula>
    </cfRule>
  </conditionalFormatting>
  <conditionalFormatting sqref="H80">
    <cfRule type="cellIs" dxfId="9614" priority="267" operator="greaterThan">
      <formula>$F$80</formula>
    </cfRule>
  </conditionalFormatting>
  <conditionalFormatting sqref="H82">
    <cfRule type="cellIs" dxfId="9613" priority="266" operator="greaterThan">
      <formula>$F$82</formula>
    </cfRule>
  </conditionalFormatting>
  <conditionalFormatting sqref="H81">
    <cfRule type="cellIs" dxfId="9612" priority="264" operator="greaterThan">
      <formula>$G$81</formula>
    </cfRule>
    <cfRule type="cellIs" dxfId="9611" priority="265" operator="greaterThan">
      <formula>$F$81</formula>
    </cfRule>
  </conditionalFormatting>
  <conditionalFormatting sqref="H84">
    <cfRule type="cellIs" dxfId="9610" priority="263" operator="greaterThan">
      <formula>$G$84</formula>
    </cfRule>
  </conditionalFormatting>
  <conditionalFormatting sqref="H86">
    <cfRule type="cellIs" dxfId="9609" priority="261" operator="greaterThan">
      <formula>$G$86</formula>
    </cfRule>
    <cfRule type="cellIs" dxfId="9608" priority="262" operator="greaterThan">
      <formula>$F$86</formula>
    </cfRule>
  </conditionalFormatting>
  <conditionalFormatting sqref="H89">
    <cfRule type="cellIs" dxfId="9607" priority="259" operator="greaterThan">
      <formula>$G$89</formula>
    </cfRule>
    <cfRule type="cellIs" dxfId="9606" priority="260" operator="greaterThan">
      <formula>$F$89</formula>
    </cfRule>
  </conditionalFormatting>
  <conditionalFormatting sqref="H53">
    <cfRule type="cellIs" dxfId="9605" priority="281" operator="greaterThan">
      <formula>$G$53</formula>
    </cfRule>
  </conditionalFormatting>
  <conditionalFormatting sqref="AQ29">
    <cfRule type="cellIs" dxfId="9604" priority="256" operator="greaterThan">
      <formula>$E$29</formula>
    </cfRule>
  </conditionalFormatting>
  <conditionalFormatting sqref="AQ29">
    <cfRule type="cellIs" dxfId="9603" priority="257" operator="greaterThan">
      <formula>$G$29</formula>
    </cfRule>
  </conditionalFormatting>
  <conditionalFormatting sqref="R43">
    <cfRule type="cellIs" dxfId="9602" priority="255" operator="greaterThan">
      <formula>$G$43</formula>
    </cfRule>
  </conditionalFormatting>
  <conditionalFormatting sqref="R45">
    <cfRule type="cellIs" dxfId="9601" priority="254" operator="greaterThan">
      <formula>$F$45</formula>
    </cfRule>
  </conditionalFormatting>
  <conditionalFormatting sqref="R46">
    <cfRule type="cellIs" dxfId="9600" priority="253" operator="greaterThan">
      <formula>$G$46</formula>
    </cfRule>
  </conditionalFormatting>
  <conditionalFormatting sqref="R48">
    <cfRule type="cellIs" dxfId="9599" priority="224" operator="greaterThan">
      <formula>$F$48</formula>
    </cfRule>
  </conditionalFormatting>
  <conditionalFormatting sqref="R72">
    <cfRule type="cellIs" dxfId="9598" priority="252" operator="greaterThan">
      <formula>$F$72</formula>
    </cfRule>
  </conditionalFormatting>
  <conditionalFormatting sqref="R55">
    <cfRule type="cellIs" dxfId="9597" priority="251" operator="greaterThan">
      <formula>$G$55</formula>
    </cfRule>
  </conditionalFormatting>
  <conditionalFormatting sqref="R60">
    <cfRule type="cellIs" dxfId="9596" priority="250" operator="greaterThan">
      <formula>$G$60</formula>
    </cfRule>
  </conditionalFormatting>
  <conditionalFormatting sqref="R63">
    <cfRule type="cellIs" dxfId="9595" priority="249" operator="greaterThan">
      <formula>$G$63</formula>
    </cfRule>
  </conditionalFormatting>
  <conditionalFormatting sqref="R66">
    <cfRule type="cellIs" dxfId="9594" priority="247" operator="greaterThan">
      <formula>$G$66</formula>
    </cfRule>
    <cfRule type="cellIs" dxfId="9593" priority="248" operator="greaterThan">
      <formula>$F$66</formula>
    </cfRule>
  </conditionalFormatting>
  <conditionalFormatting sqref="R53">
    <cfRule type="cellIs" dxfId="9592" priority="246" operator="greaterThan">
      <formula>$F$53</formula>
    </cfRule>
  </conditionalFormatting>
  <conditionalFormatting sqref="R52">
    <cfRule type="cellIs" dxfId="9591" priority="244" operator="greaterThan">
      <formula>$F$52</formula>
    </cfRule>
  </conditionalFormatting>
  <conditionalFormatting sqref="R61">
    <cfRule type="cellIs" dxfId="9590" priority="241" operator="greaterThan">
      <formula>$F$61</formula>
    </cfRule>
  </conditionalFormatting>
  <conditionalFormatting sqref="R62">
    <cfRule type="cellIs" dxfId="9589" priority="239" operator="greaterThan">
      <formula>$G$62</formula>
    </cfRule>
  </conditionalFormatting>
  <conditionalFormatting sqref="R54">
    <cfRule type="cellIs" dxfId="9588" priority="242" operator="greaterThan">
      <formula>$G$54</formula>
    </cfRule>
    <cfRule type="cellIs" dxfId="9587" priority="243" operator="greaterThan">
      <formula>$F$54</formula>
    </cfRule>
  </conditionalFormatting>
  <conditionalFormatting sqref="R61">
    <cfRule type="cellIs" dxfId="9586" priority="240" operator="greaterThan">
      <formula>$G$61</formula>
    </cfRule>
  </conditionalFormatting>
  <conditionalFormatting sqref="R67">
    <cfRule type="cellIs" dxfId="9585" priority="238" operator="greaterThan">
      <formula>$F$67</formula>
    </cfRule>
  </conditionalFormatting>
  <conditionalFormatting sqref="R68">
    <cfRule type="cellIs" dxfId="9584" priority="237" operator="greaterThan">
      <formula>$G$68</formula>
    </cfRule>
  </conditionalFormatting>
  <conditionalFormatting sqref="R70">
    <cfRule type="cellIs" dxfId="9583" priority="236" operator="greaterThan">
      <formula>$G$70</formula>
    </cfRule>
  </conditionalFormatting>
  <conditionalFormatting sqref="R73">
    <cfRule type="cellIs" dxfId="9582" priority="235" operator="greaterThan">
      <formula>$G$73</formula>
    </cfRule>
  </conditionalFormatting>
  <conditionalFormatting sqref="R75">
    <cfRule type="cellIs" dxfId="9581" priority="234" operator="greaterThan">
      <formula>$F$75</formula>
    </cfRule>
  </conditionalFormatting>
  <conditionalFormatting sqref="R76">
    <cfRule type="cellIs" dxfId="9580" priority="233" operator="greaterThan">
      <formula>$F$76</formula>
    </cfRule>
  </conditionalFormatting>
  <conditionalFormatting sqref="R78">
    <cfRule type="cellIs" dxfId="9579" priority="232" operator="greaterThan">
      <formula>$G$78</formula>
    </cfRule>
  </conditionalFormatting>
  <conditionalFormatting sqref="R80">
    <cfRule type="cellIs" dxfId="9578" priority="231" operator="greaterThan">
      <formula>$F$80</formula>
    </cfRule>
  </conditionalFormatting>
  <conditionalFormatting sqref="R82">
    <cfRule type="cellIs" dxfId="9577" priority="230" operator="greaterThan">
      <formula>$F$82</formula>
    </cfRule>
  </conditionalFormatting>
  <conditionalFormatting sqref="R81">
    <cfRule type="cellIs" dxfId="9576" priority="228" operator="greaterThan">
      <formula>$G$81</formula>
    </cfRule>
    <cfRule type="cellIs" dxfId="9575" priority="229" operator="greaterThan">
      <formula>$F$81</formula>
    </cfRule>
  </conditionalFormatting>
  <conditionalFormatting sqref="R84">
    <cfRule type="cellIs" dxfId="9574" priority="227" operator="greaterThan">
      <formula>$G$84</formula>
    </cfRule>
  </conditionalFormatting>
  <conditionalFormatting sqref="R86">
    <cfRule type="cellIs" dxfId="9573" priority="225" operator="greaterThan">
      <formula>$G$86</formula>
    </cfRule>
    <cfRule type="cellIs" dxfId="9572" priority="226" operator="greaterThan">
      <formula>$F$86</formula>
    </cfRule>
  </conditionalFormatting>
  <conditionalFormatting sqref="R53">
    <cfRule type="cellIs" dxfId="9571" priority="245" operator="greaterThan">
      <formula>$G$53</formula>
    </cfRule>
  </conditionalFormatting>
  <conditionalFormatting sqref="W48">
    <cfRule type="cellIs" dxfId="9570" priority="193" operator="greaterThan">
      <formula>$F$48</formula>
    </cfRule>
  </conditionalFormatting>
  <conditionalFormatting sqref="W72">
    <cfRule type="cellIs" dxfId="9569" priority="223" operator="greaterThan">
      <formula>$F$72</formula>
    </cfRule>
  </conditionalFormatting>
  <conditionalFormatting sqref="W55">
    <cfRule type="cellIs" dxfId="9568" priority="222" operator="greaterThan">
      <formula>$G$55</formula>
    </cfRule>
  </conditionalFormatting>
  <conditionalFormatting sqref="W60">
    <cfRule type="cellIs" dxfId="9567" priority="221" operator="greaterThan">
      <formula>$G$60</formula>
    </cfRule>
  </conditionalFormatting>
  <conditionalFormatting sqref="W63">
    <cfRule type="cellIs" dxfId="9566" priority="220" operator="greaterThan">
      <formula>$G$63</formula>
    </cfRule>
  </conditionalFormatting>
  <conditionalFormatting sqref="W66">
    <cfRule type="cellIs" dxfId="9565" priority="218" operator="greaterThan">
      <formula>$G$66</formula>
    </cfRule>
    <cfRule type="cellIs" dxfId="9564" priority="219" operator="greaterThan">
      <formula>$F$66</formula>
    </cfRule>
  </conditionalFormatting>
  <conditionalFormatting sqref="W53">
    <cfRule type="cellIs" dxfId="9563" priority="217" operator="greaterThan">
      <formula>$F$53</formula>
    </cfRule>
  </conditionalFormatting>
  <conditionalFormatting sqref="W52">
    <cfRule type="cellIs" dxfId="9562" priority="215" operator="greaterThan">
      <formula>$F$52</formula>
    </cfRule>
  </conditionalFormatting>
  <conditionalFormatting sqref="W61">
    <cfRule type="cellIs" dxfId="9561" priority="212" operator="greaterThan">
      <formula>$F$61</formula>
    </cfRule>
  </conditionalFormatting>
  <conditionalFormatting sqref="W62">
    <cfRule type="cellIs" dxfId="9560" priority="210" operator="greaterThan">
      <formula>$G$62</formula>
    </cfRule>
  </conditionalFormatting>
  <conditionalFormatting sqref="W54">
    <cfRule type="cellIs" dxfId="9559" priority="213" operator="greaterThan">
      <formula>$G$54</formula>
    </cfRule>
    <cfRule type="cellIs" dxfId="9558" priority="214" operator="greaterThan">
      <formula>$F$54</formula>
    </cfRule>
  </conditionalFormatting>
  <conditionalFormatting sqref="W61">
    <cfRule type="cellIs" dxfId="9557" priority="211" operator="greaterThan">
      <formula>$G$61</formula>
    </cfRule>
  </conditionalFormatting>
  <conditionalFormatting sqref="W67">
    <cfRule type="cellIs" dxfId="9556" priority="209" operator="greaterThan">
      <formula>$F$67</formula>
    </cfRule>
  </conditionalFormatting>
  <conditionalFormatting sqref="W68">
    <cfRule type="cellIs" dxfId="9555" priority="208" operator="greaterThan">
      <formula>$G$68</formula>
    </cfRule>
  </conditionalFormatting>
  <conditionalFormatting sqref="W70">
    <cfRule type="cellIs" dxfId="9554" priority="207" operator="greaterThan">
      <formula>$G$70</formula>
    </cfRule>
  </conditionalFormatting>
  <conditionalFormatting sqref="W73">
    <cfRule type="cellIs" dxfId="9553" priority="206" operator="greaterThan">
      <formula>$G$73</formula>
    </cfRule>
  </conditionalFormatting>
  <conditionalFormatting sqref="W75">
    <cfRule type="cellIs" dxfId="9552" priority="205" operator="greaterThan">
      <formula>$F$75</formula>
    </cfRule>
  </conditionalFormatting>
  <conditionalFormatting sqref="W76">
    <cfRule type="cellIs" dxfId="9551" priority="204" operator="greaterThan">
      <formula>$F$76</formula>
    </cfRule>
  </conditionalFormatting>
  <conditionalFormatting sqref="W78">
    <cfRule type="cellIs" dxfId="9550" priority="203" operator="greaterThan">
      <formula>$G$78</formula>
    </cfRule>
  </conditionalFormatting>
  <conditionalFormatting sqref="W80">
    <cfRule type="cellIs" dxfId="9549" priority="202" operator="greaterThan">
      <formula>$F$80</formula>
    </cfRule>
  </conditionalFormatting>
  <conditionalFormatting sqref="W82">
    <cfRule type="cellIs" dxfId="9548" priority="201" operator="greaterThan">
      <formula>$F$82</formula>
    </cfRule>
  </conditionalFormatting>
  <conditionalFormatting sqref="W81">
    <cfRule type="cellIs" dxfId="9547" priority="199" operator="greaterThan">
      <formula>$G$81</formula>
    </cfRule>
    <cfRule type="cellIs" dxfId="9546" priority="200" operator="greaterThan">
      <formula>$F$81</formula>
    </cfRule>
  </conditionalFormatting>
  <conditionalFormatting sqref="W84">
    <cfRule type="cellIs" dxfId="9545" priority="198" operator="greaterThan">
      <formula>$G$84</formula>
    </cfRule>
  </conditionalFormatting>
  <conditionalFormatting sqref="W86">
    <cfRule type="cellIs" dxfId="9544" priority="196" operator="greaterThan">
      <formula>$G$86</formula>
    </cfRule>
    <cfRule type="cellIs" dxfId="9543" priority="197" operator="greaterThan">
      <formula>$F$86</formula>
    </cfRule>
  </conditionalFormatting>
  <conditionalFormatting sqref="W89">
    <cfRule type="cellIs" dxfId="9542" priority="194" operator="greaterThan">
      <formula>$G$89</formula>
    </cfRule>
    <cfRule type="cellIs" dxfId="9541" priority="195" operator="greaterThan">
      <formula>$F$89</formula>
    </cfRule>
  </conditionalFormatting>
  <conditionalFormatting sqref="W53">
    <cfRule type="cellIs" dxfId="9540" priority="216" operator="greaterThan">
      <formula>$G$53</formula>
    </cfRule>
  </conditionalFormatting>
  <conditionalFormatting sqref="AQ10">
    <cfRule type="cellIs" dxfId="9539" priority="192" operator="greaterThan">
      <formula>$E$10</formula>
    </cfRule>
  </conditionalFormatting>
  <conditionalFormatting sqref="AQ11">
    <cfRule type="cellIs" dxfId="9538" priority="191" operator="greaterThan">
      <formula>$E$11</formula>
    </cfRule>
  </conditionalFormatting>
  <conditionalFormatting sqref="AQ12">
    <cfRule type="cellIs" dxfId="9537" priority="190" operator="greaterThan">
      <formula>$E$12</formula>
    </cfRule>
  </conditionalFormatting>
  <conditionalFormatting sqref="AQ13">
    <cfRule type="cellIs" dxfId="9536" priority="188" operator="greaterThan">
      <formula>$E$13</formula>
    </cfRule>
    <cfRule type="cellIs" dxfId="9535" priority="189" operator="greaterThan">
      <formula>$G$13</formula>
    </cfRule>
  </conditionalFormatting>
  <conditionalFormatting sqref="AQ14">
    <cfRule type="cellIs" dxfId="9534" priority="186" operator="greaterThan">
      <formula>$E$14</formula>
    </cfRule>
    <cfRule type="cellIs" dxfId="9533" priority="187" operator="greaterThan">
      <formula>$G$14</formula>
    </cfRule>
  </conditionalFormatting>
  <conditionalFormatting sqref="AQ15">
    <cfRule type="cellIs" dxfId="9532" priority="185" operator="greaterThan">
      <formula>$E$15</formula>
    </cfRule>
  </conditionalFormatting>
  <conditionalFormatting sqref="AQ16">
    <cfRule type="cellIs" dxfId="9531" priority="184" operator="greaterThan">
      <formula>$E$16</formula>
    </cfRule>
  </conditionalFormatting>
  <conditionalFormatting sqref="AQ16">
    <cfRule type="cellIs" dxfId="9530" priority="183" operator="greaterThan">
      <formula>$G$16</formula>
    </cfRule>
  </conditionalFormatting>
  <conditionalFormatting sqref="AQ17">
    <cfRule type="cellIs" dxfId="9529" priority="181" operator="greaterThan">
      <formula>$E$17</formula>
    </cfRule>
  </conditionalFormatting>
  <conditionalFormatting sqref="AQ17">
    <cfRule type="cellIs" dxfId="9528" priority="182" operator="greaterThan">
      <formula>$G$17</formula>
    </cfRule>
  </conditionalFormatting>
  <conditionalFormatting sqref="AQ19">
    <cfRule type="cellIs" dxfId="9527" priority="180" operator="greaterThan">
      <formula>$E$19</formula>
    </cfRule>
  </conditionalFormatting>
  <conditionalFormatting sqref="AQ20">
    <cfRule type="cellIs" dxfId="9526" priority="178" operator="greaterThan">
      <formula>$E$20</formula>
    </cfRule>
    <cfRule type="cellIs" dxfId="9525" priority="179" operator="greaterThan">
      <formula>$G$20</formula>
    </cfRule>
  </conditionalFormatting>
  <conditionalFormatting sqref="AQ21">
    <cfRule type="cellIs" dxfId="9524" priority="176" operator="greaterThan">
      <formula>$E$21</formula>
    </cfRule>
    <cfRule type="cellIs" dxfId="9523" priority="177" operator="greaterThan">
      <formula>$G$21</formula>
    </cfRule>
  </conditionalFormatting>
  <conditionalFormatting sqref="AQ22">
    <cfRule type="cellIs" dxfId="9522" priority="174" operator="greaterThan">
      <formula>$E$22</formula>
    </cfRule>
    <cfRule type="cellIs" dxfId="9521" priority="175" operator="greaterThan">
      <formula>$G$22</formula>
    </cfRule>
  </conditionalFormatting>
  <conditionalFormatting sqref="AQ23">
    <cfRule type="cellIs" dxfId="9520" priority="173" operator="greaterThan">
      <formula>$E$23</formula>
    </cfRule>
  </conditionalFormatting>
  <conditionalFormatting sqref="AQ9">
    <cfRule type="cellIs" dxfId="9519" priority="172" operator="greaterThan">
      <formula>$E$9</formula>
    </cfRule>
  </conditionalFormatting>
  <conditionalFormatting sqref="AQ18">
    <cfRule type="cellIs" dxfId="9518" priority="168" operator="lessThan">
      <formula>$AS$18</formula>
    </cfRule>
    <cfRule type="cellIs" dxfId="9517" priority="169" operator="greaterThan">
      <formula>$AT$18</formula>
    </cfRule>
    <cfRule type="cellIs" dxfId="9516" priority="170" operator="lessThan">
      <formula>$AQ$18</formula>
    </cfRule>
    <cfRule type="cellIs" dxfId="9515" priority="171" operator="greaterThan">
      <formula>$AR$18</formula>
    </cfRule>
  </conditionalFormatting>
  <conditionalFormatting sqref="M43">
    <cfRule type="cellIs" dxfId="9514" priority="167" operator="greaterThan">
      <formula>$G$43</formula>
    </cfRule>
  </conditionalFormatting>
  <conditionalFormatting sqref="M45 H45">
    <cfRule type="cellIs" dxfId="9513" priority="166" operator="greaterThan">
      <formula>$F$45</formula>
    </cfRule>
  </conditionalFormatting>
  <conditionalFormatting sqref="M46 H46">
    <cfRule type="cellIs" dxfId="9512" priority="165" operator="greaterThan">
      <formula>$G$46</formula>
    </cfRule>
  </conditionalFormatting>
  <conditionalFormatting sqref="AL43 AG43 AB43 W43">
    <cfRule type="cellIs" dxfId="9511" priority="164" operator="greaterThan">
      <formula>$G$43</formula>
    </cfRule>
  </conditionalFormatting>
  <conditionalFormatting sqref="AL45 AG45 AB45 W45">
    <cfRule type="cellIs" dxfId="9510" priority="163" operator="greaterThan">
      <formula>$F$45</formula>
    </cfRule>
  </conditionalFormatting>
  <conditionalFormatting sqref="AL46 AG46 AB46 W46">
    <cfRule type="cellIs" dxfId="9509" priority="162" operator="greaterThan">
      <formula>$G$46</formula>
    </cfRule>
  </conditionalFormatting>
  <conditionalFormatting sqref="AV43">
    <cfRule type="cellIs" dxfId="9508" priority="161" operator="greaterThan">
      <formula>$G$43</formula>
    </cfRule>
  </conditionalFormatting>
  <conditionalFormatting sqref="AV45 AQ45">
    <cfRule type="cellIs" dxfId="9507" priority="160" operator="greaterThan">
      <formula>$F$45</formula>
    </cfRule>
  </conditionalFormatting>
  <conditionalFormatting sqref="AV46 AQ46">
    <cfRule type="cellIs" dxfId="9506" priority="159" operator="greaterThan">
      <formula>$G$46</formula>
    </cfRule>
  </conditionalFormatting>
  <conditionalFormatting sqref="AQ26">
    <cfRule type="cellIs" dxfId="9505" priority="158" operator="greaterThan">
      <formula>$E$9</formula>
    </cfRule>
  </conditionalFormatting>
  <conditionalFormatting sqref="AQ44">
    <cfRule type="cellIs" dxfId="9504" priority="157" operator="greaterThan">
      <formula>$E$9</formula>
    </cfRule>
  </conditionalFormatting>
  <conditionalFormatting sqref="AQ49">
    <cfRule type="cellIs" dxfId="9503" priority="156" operator="greaterThan">
      <formula>$E$9</formula>
    </cfRule>
  </conditionalFormatting>
  <conditionalFormatting sqref="AB89">
    <cfRule type="cellIs" dxfId="9502" priority="154" operator="greaterThan">
      <formula>$E$89</formula>
    </cfRule>
    <cfRule type="cellIs" dxfId="9501" priority="155" operator="greaterThan">
      <formula>$G$89</formula>
    </cfRule>
  </conditionalFormatting>
  <conditionalFormatting sqref="AV20:AV22 AV16:AV17">
    <cfRule type="cellIs" dxfId="9500" priority="152" operator="greaterThan">
      <formula>$E16</formula>
    </cfRule>
    <cfRule type="cellIs" dxfId="9499" priority="153" operator="greaterThan">
      <formula>$G16</formula>
    </cfRule>
  </conditionalFormatting>
  <conditionalFormatting sqref="AL10">
    <cfRule type="cellIs" dxfId="9498" priority="151" operator="greaterThan">
      <formula>$E$10</formula>
    </cfRule>
  </conditionalFormatting>
  <conditionalFormatting sqref="AL11">
    <cfRule type="cellIs" dxfId="9497" priority="150" operator="greaterThan">
      <formula>$E$11</formula>
    </cfRule>
  </conditionalFormatting>
  <conditionalFormatting sqref="AL12">
    <cfRule type="cellIs" dxfId="9496" priority="149" operator="greaterThan">
      <formula>$E$12</formula>
    </cfRule>
  </conditionalFormatting>
  <conditionalFormatting sqref="AL13:AL14">
    <cfRule type="cellIs" dxfId="9495" priority="147" operator="greaterThan">
      <formula>$E13</formula>
    </cfRule>
    <cfRule type="cellIs" dxfId="9494" priority="148" operator="greaterThan">
      <formula>$G13</formula>
    </cfRule>
  </conditionalFormatting>
  <conditionalFormatting sqref="AL14">
    <cfRule type="cellIs" dxfId="9493" priority="145" operator="greaterThan">
      <formula>$E$14</formula>
    </cfRule>
    <cfRule type="cellIs" dxfId="9492" priority="146" operator="greaterThan">
      <formula>$G$14</formula>
    </cfRule>
  </conditionalFormatting>
  <conditionalFormatting sqref="AL15">
    <cfRule type="cellIs" dxfId="9491" priority="144" operator="greaterThan">
      <formula>$E$15</formula>
    </cfRule>
  </conditionalFormatting>
  <conditionalFormatting sqref="AL19">
    <cfRule type="cellIs" dxfId="9490" priority="143" operator="greaterThan">
      <formula>$E$19</formula>
    </cfRule>
  </conditionalFormatting>
  <conditionalFormatting sqref="AL23">
    <cfRule type="cellIs" dxfId="9489" priority="142" operator="greaterThan">
      <formula>$E$23</formula>
    </cfRule>
  </conditionalFormatting>
  <conditionalFormatting sqref="AL8">
    <cfRule type="cellIs" dxfId="9488" priority="141" operator="greaterThan">
      <formula>$E$8</formula>
    </cfRule>
  </conditionalFormatting>
  <conditionalFormatting sqref="AL9">
    <cfRule type="cellIs" dxfId="9487" priority="140" operator="greaterThan">
      <formula>$E$9</formula>
    </cfRule>
  </conditionalFormatting>
  <conditionalFormatting sqref="AL18">
    <cfRule type="cellIs" dxfId="9486" priority="136" operator="lessThan">
      <formula>$BC$18</formula>
    </cfRule>
    <cfRule type="cellIs" dxfId="9485" priority="137" operator="greaterThan">
      <formula>$BD$18</formula>
    </cfRule>
    <cfRule type="cellIs" dxfId="9484" priority="138" operator="lessThan">
      <formula>$BA$18</formula>
    </cfRule>
    <cfRule type="cellIs" dxfId="9483" priority="139" operator="greaterThan">
      <formula>$BB$18</formula>
    </cfRule>
  </conditionalFormatting>
  <conditionalFormatting sqref="AL20:AL22 AL16:AL17">
    <cfRule type="cellIs" dxfId="9482" priority="134" operator="greaterThan">
      <formula>$E16</formula>
    </cfRule>
    <cfRule type="cellIs" dxfId="9481" priority="135" operator="greaterThan">
      <formula>$G16</formula>
    </cfRule>
  </conditionalFormatting>
  <conditionalFormatting sqref="AG10">
    <cfRule type="cellIs" dxfId="9480" priority="133" operator="greaterThan">
      <formula>$E$10</formula>
    </cfRule>
  </conditionalFormatting>
  <conditionalFormatting sqref="AG11">
    <cfRule type="cellIs" dxfId="9479" priority="132" operator="greaterThan">
      <formula>$E$11</formula>
    </cfRule>
  </conditionalFormatting>
  <conditionalFormatting sqref="AG12">
    <cfRule type="cellIs" dxfId="9478" priority="131" operator="greaterThan">
      <formula>$E$12</formula>
    </cfRule>
  </conditionalFormatting>
  <conditionalFormatting sqref="AG13:AG14">
    <cfRule type="cellIs" dxfId="9477" priority="129" operator="greaterThan">
      <formula>$E13</formula>
    </cfRule>
    <cfRule type="cellIs" dxfId="9476" priority="130" operator="greaterThan">
      <formula>$G13</formula>
    </cfRule>
  </conditionalFormatting>
  <conditionalFormatting sqref="AG14">
    <cfRule type="cellIs" dxfId="9475" priority="127" operator="greaterThan">
      <formula>$E$14</formula>
    </cfRule>
    <cfRule type="cellIs" dxfId="9474" priority="128" operator="greaterThan">
      <formula>$G$14</formula>
    </cfRule>
  </conditionalFormatting>
  <conditionalFormatting sqref="AG15">
    <cfRule type="cellIs" dxfId="9473" priority="126" operator="greaterThan">
      <formula>$E$15</formula>
    </cfRule>
  </conditionalFormatting>
  <conditionalFormatting sqref="AG19">
    <cfRule type="cellIs" dxfId="9472" priority="125" operator="greaterThan">
      <formula>$E$19</formula>
    </cfRule>
  </conditionalFormatting>
  <conditionalFormatting sqref="AG23">
    <cfRule type="cellIs" dxfId="9471" priority="124" operator="greaterThan">
      <formula>$E$23</formula>
    </cfRule>
  </conditionalFormatting>
  <conditionalFormatting sqref="AG8">
    <cfRule type="cellIs" dxfId="9470" priority="123" operator="greaterThan">
      <formula>$E$8</formula>
    </cfRule>
  </conditionalFormatting>
  <conditionalFormatting sqref="AG9">
    <cfRule type="cellIs" dxfId="9469" priority="122" operator="greaterThan">
      <formula>$E$9</formula>
    </cfRule>
  </conditionalFormatting>
  <conditionalFormatting sqref="AG18">
    <cfRule type="cellIs" dxfId="9468" priority="118" operator="lessThan">
      <formula>$BC$18</formula>
    </cfRule>
    <cfRule type="cellIs" dxfId="9467" priority="119" operator="greaterThan">
      <formula>$BD$18</formula>
    </cfRule>
    <cfRule type="cellIs" dxfId="9466" priority="120" operator="lessThan">
      <formula>$BA$18</formula>
    </cfRule>
    <cfRule type="cellIs" dxfId="9465" priority="121" operator="greaterThan">
      <formula>$BB$18</formula>
    </cfRule>
  </conditionalFormatting>
  <conditionalFormatting sqref="AG20:AG22 AG16:AG17">
    <cfRule type="cellIs" dxfId="9464" priority="116" operator="greaterThan">
      <formula>$E16</formula>
    </cfRule>
    <cfRule type="cellIs" dxfId="9463" priority="117" operator="greaterThan">
      <formula>$G16</formula>
    </cfRule>
  </conditionalFormatting>
  <conditionalFormatting sqref="AB10">
    <cfRule type="cellIs" dxfId="9462" priority="115" operator="greaterThan">
      <formula>$E$10</formula>
    </cfRule>
  </conditionalFormatting>
  <conditionalFormatting sqref="AB11">
    <cfRule type="cellIs" dxfId="9461" priority="114" operator="greaterThan">
      <formula>$E$11</formula>
    </cfRule>
  </conditionalFormatting>
  <conditionalFormatting sqref="AB12">
    <cfRule type="cellIs" dxfId="9460" priority="113" operator="greaterThan">
      <formula>$E$12</formula>
    </cfRule>
  </conditionalFormatting>
  <conditionalFormatting sqref="AB14">
    <cfRule type="cellIs" dxfId="9459" priority="109" operator="greaterThan">
      <formula>$E$14</formula>
    </cfRule>
    <cfRule type="cellIs" dxfId="9458" priority="112" operator="greaterThan">
      <formula>$G14</formula>
    </cfRule>
  </conditionalFormatting>
  <conditionalFormatting sqref="AB15">
    <cfRule type="cellIs" dxfId="9457" priority="108" operator="greaterThan">
      <formula>$E$15</formula>
    </cfRule>
  </conditionalFormatting>
  <conditionalFormatting sqref="AB19">
    <cfRule type="cellIs" dxfId="9456" priority="107" operator="greaterThan">
      <formula>$E$19</formula>
    </cfRule>
  </conditionalFormatting>
  <conditionalFormatting sqref="AB23">
    <cfRule type="cellIs" dxfId="9455" priority="106" operator="greaterThan">
      <formula>$E$23</formula>
    </cfRule>
  </conditionalFormatting>
  <conditionalFormatting sqref="AB8">
    <cfRule type="cellIs" dxfId="9454" priority="105" operator="greaterThan">
      <formula>$E$8</formula>
    </cfRule>
  </conditionalFormatting>
  <conditionalFormatting sqref="AB9">
    <cfRule type="cellIs" dxfId="9453" priority="104" operator="greaterThan">
      <formula>$E$9</formula>
    </cfRule>
  </conditionalFormatting>
  <conditionalFormatting sqref="AB18">
    <cfRule type="cellIs" dxfId="9452" priority="100" operator="lessThan">
      <formula>$BC$18</formula>
    </cfRule>
    <cfRule type="cellIs" dxfId="9451" priority="101" operator="greaterThan">
      <formula>$BD$18</formula>
    </cfRule>
    <cfRule type="cellIs" dxfId="9450" priority="102" operator="lessThan">
      <formula>$BA$18</formula>
    </cfRule>
    <cfRule type="cellIs" dxfId="9449" priority="103" operator="greaterThan">
      <formula>$BB$18</formula>
    </cfRule>
  </conditionalFormatting>
  <conditionalFormatting sqref="AB20:AB22 AB16:AB17">
    <cfRule type="cellIs" dxfId="9448" priority="98" operator="greaterThan">
      <formula>$E16</formula>
    </cfRule>
    <cfRule type="cellIs" dxfId="9447" priority="99" operator="greaterThan">
      <formula>$G16</formula>
    </cfRule>
  </conditionalFormatting>
  <conditionalFormatting sqref="W10">
    <cfRule type="cellIs" dxfId="9446" priority="97" operator="greaterThan">
      <formula>$E$10</formula>
    </cfRule>
  </conditionalFormatting>
  <conditionalFormatting sqref="W11">
    <cfRule type="cellIs" dxfId="9445" priority="96" operator="greaterThan">
      <formula>$E$11</formula>
    </cfRule>
  </conditionalFormatting>
  <conditionalFormatting sqref="W12">
    <cfRule type="cellIs" dxfId="9444" priority="95" operator="greaterThan">
      <formula>$E$12</formula>
    </cfRule>
  </conditionalFormatting>
  <conditionalFormatting sqref="W13:W14">
    <cfRule type="cellIs" dxfId="9443" priority="93" operator="greaterThan">
      <formula>$E13</formula>
    </cfRule>
    <cfRule type="cellIs" dxfId="9442" priority="94" operator="greaterThan">
      <formula>$G13</formula>
    </cfRule>
  </conditionalFormatting>
  <conditionalFormatting sqref="W14">
    <cfRule type="cellIs" dxfId="9441" priority="91" operator="greaterThan">
      <formula>$E$14</formula>
    </cfRule>
    <cfRule type="cellIs" dxfId="9440" priority="92" operator="greaterThan">
      <formula>$G$14</formula>
    </cfRule>
  </conditionalFormatting>
  <conditionalFormatting sqref="W15">
    <cfRule type="cellIs" dxfId="9439" priority="90" operator="greaterThan">
      <formula>$E$15</formula>
    </cfRule>
  </conditionalFormatting>
  <conditionalFormatting sqref="W19">
    <cfRule type="cellIs" dxfId="9438" priority="89" operator="greaterThan">
      <formula>$E$19</formula>
    </cfRule>
  </conditionalFormatting>
  <conditionalFormatting sqref="W23">
    <cfRule type="cellIs" dxfId="9437" priority="88" operator="greaterThan">
      <formula>$E$23</formula>
    </cfRule>
  </conditionalFormatting>
  <conditionalFormatting sqref="W8">
    <cfRule type="cellIs" dxfId="9436" priority="87" operator="greaterThan">
      <formula>$E$8</formula>
    </cfRule>
  </conditionalFormatting>
  <conditionalFormatting sqref="W9">
    <cfRule type="cellIs" dxfId="9435" priority="86" operator="greaterThan">
      <formula>$E$9</formula>
    </cfRule>
  </conditionalFormatting>
  <conditionalFormatting sqref="W18">
    <cfRule type="cellIs" dxfId="9434" priority="82" operator="lessThan">
      <formula>$BC$18</formula>
    </cfRule>
    <cfRule type="cellIs" dxfId="9433" priority="83" operator="greaterThan">
      <formula>$BD$18</formula>
    </cfRule>
    <cfRule type="cellIs" dxfId="9432" priority="84" operator="lessThan">
      <formula>$BA$18</formula>
    </cfRule>
    <cfRule type="cellIs" dxfId="9431" priority="85" operator="greaterThan">
      <formula>$BB$18</formula>
    </cfRule>
  </conditionalFormatting>
  <conditionalFormatting sqref="W20:W22 W16:W17">
    <cfRule type="cellIs" dxfId="9430" priority="80" operator="greaterThan">
      <formula>$E16</formula>
    </cfRule>
    <cfRule type="cellIs" dxfId="9429" priority="81" operator="greaterThan">
      <formula>$G16</formula>
    </cfRule>
  </conditionalFormatting>
  <conditionalFormatting sqref="R10">
    <cfRule type="cellIs" dxfId="9428" priority="79" operator="greaterThan">
      <formula>$E$10</formula>
    </cfRule>
  </conditionalFormatting>
  <conditionalFormatting sqref="R11">
    <cfRule type="cellIs" dxfId="9427" priority="78" operator="greaterThan">
      <formula>$E$11</formula>
    </cfRule>
  </conditionalFormatting>
  <conditionalFormatting sqref="R12">
    <cfRule type="cellIs" dxfId="9426" priority="77" operator="greaterThan">
      <formula>$E$12</formula>
    </cfRule>
  </conditionalFormatting>
  <conditionalFormatting sqref="R13:R14">
    <cfRule type="cellIs" dxfId="9425" priority="75" operator="greaterThan">
      <formula>$E13</formula>
    </cfRule>
    <cfRule type="cellIs" dxfId="9424" priority="76" operator="greaterThan">
      <formula>$G13</formula>
    </cfRule>
  </conditionalFormatting>
  <conditionalFormatting sqref="R14">
    <cfRule type="cellIs" dxfId="9423" priority="73" operator="greaterThan">
      <formula>$E$14</formula>
    </cfRule>
    <cfRule type="cellIs" dxfId="9422" priority="74" operator="greaterThan">
      <formula>$G$14</formula>
    </cfRule>
  </conditionalFormatting>
  <conditionalFormatting sqref="R15">
    <cfRule type="cellIs" dxfId="9421" priority="72" operator="greaterThan">
      <formula>$E$15</formula>
    </cfRule>
  </conditionalFormatting>
  <conditionalFormatting sqref="R19">
    <cfRule type="cellIs" dxfId="9420" priority="71" operator="greaterThan">
      <formula>$E$19</formula>
    </cfRule>
  </conditionalFormatting>
  <conditionalFormatting sqref="R23">
    <cfRule type="cellIs" dxfId="9419" priority="70" operator="greaterThan">
      <formula>$E$23</formula>
    </cfRule>
  </conditionalFormatting>
  <conditionalFormatting sqref="R8">
    <cfRule type="cellIs" dxfId="9418" priority="69" operator="greaterThan">
      <formula>$E$8</formula>
    </cfRule>
  </conditionalFormatting>
  <conditionalFormatting sqref="R9">
    <cfRule type="cellIs" dxfId="9417" priority="68" operator="greaterThan">
      <formula>$E$9</formula>
    </cfRule>
  </conditionalFormatting>
  <conditionalFormatting sqref="R18">
    <cfRule type="cellIs" dxfId="9416" priority="64" operator="lessThan">
      <formula>$BC$18</formula>
    </cfRule>
    <cfRule type="cellIs" dxfId="9415" priority="65" operator="greaterThan">
      <formula>$BD$18</formula>
    </cfRule>
    <cfRule type="cellIs" dxfId="9414" priority="66" operator="lessThan">
      <formula>$BA$18</formula>
    </cfRule>
    <cfRule type="cellIs" dxfId="9413" priority="67" operator="greaterThan">
      <formula>$BB$18</formula>
    </cfRule>
  </conditionalFormatting>
  <conditionalFormatting sqref="R20:R22 R16:R17">
    <cfRule type="cellIs" dxfId="9412" priority="62" operator="greaterThan">
      <formula>$E16</formula>
    </cfRule>
    <cfRule type="cellIs" dxfId="9411" priority="63" operator="greaterThan">
      <formula>$G16</formula>
    </cfRule>
  </conditionalFormatting>
  <conditionalFormatting sqref="M10">
    <cfRule type="cellIs" dxfId="9410" priority="61" operator="greaterThan">
      <formula>$E$10</formula>
    </cfRule>
  </conditionalFormatting>
  <conditionalFormatting sqref="M11">
    <cfRule type="cellIs" dxfId="9409" priority="60" operator="greaterThan">
      <formula>$E$11</formula>
    </cfRule>
  </conditionalFormatting>
  <conditionalFormatting sqref="M12">
    <cfRule type="cellIs" dxfId="9408" priority="59" operator="greaterThan">
      <formula>$E$12</formula>
    </cfRule>
  </conditionalFormatting>
  <conditionalFormatting sqref="M13:M14">
    <cfRule type="cellIs" dxfId="9407" priority="57" operator="greaterThan">
      <formula>$E13</formula>
    </cfRule>
    <cfRule type="cellIs" dxfId="9406" priority="58" operator="greaterThan">
      <formula>$G13</formula>
    </cfRule>
  </conditionalFormatting>
  <conditionalFormatting sqref="M14">
    <cfRule type="cellIs" dxfId="9405" priority="55" operator="greaterThan">
      <formula>$E$14</formula>
    </cfRule>
    <cfRule type="cellIs" dxfId="9404" priority="56" operator="greaterThan">
      <formula>$G$14</formula>
    </cfRule>
  </conditionalFormatting>
  <conditionalFormatting sqref="M15">
    <cfRule type="cellIs" dxfId="9403" priority="54" operator="greaterThan">
      <formula>$E$15</formula>
    </cfRule>
  </conditionalFormatting>
  <conditionalFormatting sqref="M19">
    <cfRule type="cellIs" dxfId="9402" priority="53" operator="greaterThan">
      <formula>$E$19</formula>
    </cfRule>
  </conditionalFormatting>
  <conditionalFormatting sqref="M23">
    <cfRule type="cellIs" dxfId="9401" priority="52" operator="greaterThan">
      <formula>$E$23</formula>
    </cfRule>
  </conditionalFormatting>
  <conditionalFormatting sqref="M8">
    <cfRule type="cellIs" dxfId="9400" priority="51" operator="greaterThan">
      <formula>$E$8</formula>
    </cfRule>
  </conditionalFormatting>
  <conditionalFormatting sqref="M9">
    <cfRule type="cellIs" dxfId="9399" priority="50" operator="greaterThan">
      <formula>$E$9</formula>
    </cfRule>
  </conditionalFormatting>
  <conditionalFormatting sqref="M18">
    <cfRule type="cellIs" dxfId="9398" priority="46" operator="lessThan">
      <formula>$BC$18</formula>
    </cfRule>
    <cfRule type="cellIs" dxfId="9397" priority="47" operator="greaterThan">
      <formula>$BD$18</formula>
    </cfRule>
    <cfRule type="cellIs" dxfId="9396" priority="48" operator="lessThan">
      <formula>$BA$18</formula>
    </cfRule>
    <cfRule type="cellIs" dxfId="9395" priority="49" operator="greaterThan">
      <formula>$BB$18</formula>
    </cfRule>
  </conditionalFormatting>
  <conditionalFormatting sqref="M20:M22 M16:M17">
    <cfRule type="cellIs" dxfId="9394" priority="44" operator="greaterThan">
      <formula>$E16</formula>
    </cfRule>
    <cfRule type="cellIs" dxfId="9393" priority="45" operator="greaterThan">
      <formula>$G16</formula>
    </cfRule>
  </conditionalFormatting>
  <conditionalFormatting sqref="H10">
    <cfRule type="cellIs" dxfId="9392" priority="43" operator="greaterThan">
      <formula>$E$10</formula>
    </cfRule>
  </conditionalFormatting>
  <conditionalFormatting sqref="H11">
    <cfRule type="cellIs" dxfId="9391" priority="42" operator="greaterThan">
      <formula>$E$11</formula>
    </cfRule>
  </conditionalFormatting>
  <conditionalFormatting sqref="H12">
    <cfRule type="cellIs" dxfId="9390" priority="41" operator="greaterThan">
      <formula>$E$12</formula>
    </cfRule>
  </conditionalFormatting>
  <conditionalFormatting sqref="H13:H14">
    <cfRule type="cellIs" dxfId="9389" priority="39" operator="greaterThan">
      <formula>$E13</formula>
    </cfRule>
    <cfRule type="cellIs" dxfId="9388" priority="40" operator="greaterThan">
      <formula>$G13</formula>
    </cfRule>
  </conditionalFormatting>
  <conditionalFormatting sqref="H14">
    <cfRule type="cellIs" dxfId="9387" priority="37" operator="greaterThan">
      <formula>$E$14</formula>
    </cfRule>
    <cfRule type="cellIs" dxfId="9386" priority="38" operator="greaterThan">
      <formula>$G$14</formula>
    </cfRule>
  </conditionalFormatting>
  <conditionalFormatting sqref="H15">
    <cfRule type="cellIs" dxfId="9385" priority="36" operator="greaterThan">
      <formula>$E$15</formula>
    </cfRule>
  </conditionalFormatting>
  <conditionalFormatting sqref="H19">
    <cfRule type="cellIs" dxfId="9384" priority="35" operator="greaterThan">
      <formula>$E$19</formula>
    </cfRule>
  </conditionalFormatting>
  <conditionalFormatting sqref="H23">
    <cfRule type="cellIs" dxfId="9383" priority="34" operator="greaterThan">
      <formula>$E$23</formula>
    </cfRule>
  </conditionalFormatting>
  <conditionalFormatting sqref="H8">
    <cfRule type="cellIs" dxfId="9382" priority="33" operator="greaterThan">
      <formula>$E$8</formula>
    </cfRule>
  </conditionalFormatting>
  <conditionalFormatting sqref="H9">
    <cfRule type="cellIs" dxfId="9381" priority="32" operator="greaterThan">
      <formula>$E$9</formula>
    </cfRule>
  </conditionalFormatting>
  <conditionalFormatting sqref="H18">
    <cfRule type="cellIs" dxfId="9380" priority="28" operator="lessThan">
      <formula>$BC$18</formula>
    </cfRule>
    <cfRule type="cellIs" dxfId="9379" priority="29" operator="greaterThan">
      <formula>$BD$18</formula>
    </cfRule>
    <cfRule type="cellIs" dxfId="9378" priority="30" operator="lessThan">
      <formula>$BA$18</formula>
    </cfRule>
    <cfRule type="cellIs" dxfId="9377" priority="31" operator="greaterThan">
      <formula>$BB$18</formula>
    </cfRule>
  </conditionalFormatting>
  <conditionalFormatting sqref="H20:H22 H16:H17">
    <cfRule type="cellIs" dxfId="9376" priority="26" operator="greaterThan">
      <formula>$E16</formula>
    </cfRule>
    <cfRule type="cellIs" dxfId="9375" priority="27" operator="greaterThan">
      <formula>$G16</formula>
    </cfRule>
  </conditionalFormatting>
  <conditionalFormatting sqref="H31">
    <cfRule type="cellIs" dxfId="9374" priority="23" operator="greaterThan">
      <formula>$E19</formula>
    </cfRule>
  </conditionalFormatting>
  <conditionalFormatting sqref="H25:H30">
    <cfRule type="cellIs" dxfId="9373" priority="24" operator="greaterThan">
      <formula>$E25</formula>
    </cfRule>
    <cfRule type="cellIs" dxfId="9372" priority="25" operator="greaterThan">
      <formula>$G25</formula>
    </cfRule>
  </conditionalFormatting>
  <conditionalFormatting sqref="H26">
    <cfRule type="cellIs" dxfId="9371" priority="21" operator="greaterThan">
      <formula>$E26</formula>
    </cfRule>
    <cfRule type="cellIs" dxfId="9370" priority="22" operator="greaterThan">
      <formula>$G26</formula>
    </cfRule>
  </conditionalFormatting>
  <conditionalFormatting sqref="H41 H32:H39">
    <cfRule type="cellIs" dxfId="9369" priority="19" operator="greaterThan">
      <formula>$E32</formula>
    </cfRule>
    <cfRule type="cellIs" dxfId="9368" priority="20" operator="greaterThan">
      <formula>$G32</formula>
    </cfRule>
  </conditionalFormatting>
  <conditionalFormatting sqref="M31">
    <cfRule type="cellIs" dxfId="9367" priority="16" operator="greaterThan">
      <formula>$E19</formula>
    </cfRule>
  </conditionalFormatting>
  <conditionalFormatting sqref="M25:M30">
    <cfRule type="cellIs" dxfId="9366" priority="17" operator="greaterThan">
      <formula>$E25</formula>
    </cfRule>
    <cfRule type="cellIs" dxfId="9365" priority="18" operator="greaterThan">
      <formula>$G25</formula>
    </cfRule>
  </conditionalFormatting>
  <conditionalFormatting sqref="M26">
    <cfRule type="cellIs" dxfId="9364" priority="14" operator="greaterThan">
      <formula>$E26</formula>
    </cfRule>
    <cfRule type="cellIs" dxfId="9363" priority="15" operator="greaterThan">
      <formula>$G26</formula>
    </cfRule>
  </conditionalFormatting>
  <conditionalFormatting sqref="M41 M32:M39">
    <cfRule type="cellIs" dxfId="9362" priority="12" operator="greaterThan">
      <formula>$E32</formula>
    </cfRule>
    <cfRule type="cellIs" dxfId="9361" priority="13" operator="greaterThan">
      <formula>$G32</formula>
    </cfRule>
  </conditionalFormatting>
  <conditionalFormatting sqref="AV31 AL31 AG31 AB31 W31 R31">
    <cfRule type="cellIs" dxfId="9360" priority="9" operator="greaterThan">
      <formula>$E19</formula>
    </cfRule>
  </conditionalFormatting>
  <conditionalFormatting sqref="AV25:AV30 AL25:AL30 AG25:AG30 AB25:AB30 W25:W30 R25:R30">
    <cfRule type="cellIs" dxfId="9359" priority="10" operator="greaterThan">
      <formula>$E25</formula>
    </cfRule>
    <cfRule type="cellIs" dxfId="9358" priority="11" operator="greaterThan">
      <formula>$G25</formula>
    </cfRule>
  </conditionalFormatting>
  <conditionalFormatting sqref="AV26 AL26 AG26 AB26 W26 R26">
    <cfRule type="cellIs" dxfId="9357" priority="7" operator="greaterThan">
      <formula>$E26</formula>
    </cfRule>
    <cfRule type="cellIs" dxfId="9356" priority="8" operator="greaterThan">
      <formula>$G26</formula>
    </cfRule>
  </conditionalFormatting>
  <conditionalFormatting sqref="AV41 AV32:AV39 AL41 AL32:AL39 AG41 AG32:AG39 AB41 AB32:AB39 W41 W32:W39 R41 R32:R39">
    <cfRule type="cellIs" dxfId="9355" priority="5" operator="greaterThan">
      <formula>$E32</formula>
    </cfRule>
    <cfRule type="cellIs" dxfId="9354" priority="6" operator="greaterThan">
      <formula>$G32</formula>
    </cfRule>
  </conditionalFormatting>
  <conditionalFormatting sqref="R89">
    <cfRule type="cellIs" dxfId="9353" priority="3" operator="greaterThan">
      <formula>$E89</formula>
    </cfRule>
    <cfRule type="cellIs" dxfId="9352" priority="4" operator="greaterThan">
      <formula>$G89</formula>
    </cfRule>
  </conditionalFormatting>
  <conditionalFormatting sqref="H43">
    <cfRule type="cellIs" dxfId="9351" priority="1" operator="greaterThan">
      <formula>$E43</formula>
    </cfRule>
    <cfRule type="cellIs" dxfId="9350" priority="2" operator="greaterThan">
      <formula>$G43</formula>
    </cfRule>
  </conditionalFormatting>
  <printOptions horizontalCentered="1"/>
  <pageMargins left="1" right="1" top="0.6" bottom="0.6" header="0.3" footer="0.3"/>
  <pageSetup paperSize="17" scale="47" orientation="landscape" r:id="rId1"/>
  <headerFooter>
    <oddFooter>&amp;L&amp;8&amp;Z&amp;F&amp;RPage &amp;P of &amp;N</oddFooter>
  </headerFooter>
  <rowBreaks count="1" manualBreakCount="1">
    <brk id="46" max="5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BD1048558"/>
  <sheetViews>
    <sheetView view="pageBreakPreview" topLeftCell="A5" zoomScale="85" zoomScaleNormal="145" zoomScaleSheetLayoutView="85" workbookViewId="0">
      <pane xSplit="5880" ySplit="1035" activePane="bottomRight"/>
      <selection activeCell="AN78" sqref="AN78"/>
      <selection pane="topRight" activeCell="AN78" sqref="AN78"/>
      <selection pane="bottomLeft" activeCell="AN78" sqref="AN78"/>
      <selection pane="bottomRight" activeCell="AN78" sqref="AN78"/>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257</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43642</v>
      </c>
      <c r="I6" s="219" t="s">
        <v>15</v>
      </c>
      <c r="J6" s="219" t="s">
        <v>16</v>
      </c>
      <c r="K6" s="219" t="s">
        <v>190</v>
      </c>
      <c r="L6" s="220" t="s">
        <v>191</v>
      </c>
      <c r="M6" s="218">
        <v>43643</v>
      </c>
      <c r="N6" s="219" t="s">
        <v>15</v>
      </c>
      <c r="O6" s="219" t="s">
        <v>16</v>
      </c>
      <c r="P6" s="219" t="s">
        <v>190</v>
      </c>
      <c r="Q6" s="220" t="s">
        <v>191</v>
      </c>
      <c r="R6" s="218">
        <v>43643</v>
      </c>
      <c r="S6" s="219" t="s">
        <v>15</v>
      </c>
      <c r="T6" s="219" t="s">
        <v>16</v>
      </c>
      <c r="U6" s="219" t="s">
        <v>190</v>
      </c>
      <c r="V6" s="220" t="s">
        <v>191</v>
      </c>
      <c r="W6" s="218">
        <v>43642</v>
      </c>
      <c r="X6" s="219" t="s">
        <v>15</v>
      </c>
      <c r="Y6" s="219" t="s">
        <v>16</v>
      </c>
      <c r="Z6" s="219" t="s">
        <v>190</v>
      </c>
      <c r="AA6" s="220" t="s">
        <v>191</v>
      </c>
      <c r="AB6" s="218"/>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21</v>
      </c>
      <c r="C8" s="223"/>
      <c r="D8" s="223"/>
      <c r="E8" s="324">
        <v>39.383200000000002</v>
      </c>
      <c r="F8" s="224" t="s">
        <v>22</v>
      </c>
      <c r="G8" s="225" t="s">
        <v>22</v>
      </c>
      <c r="H8" s="370">
        <v>76</v>
      </c>
      <c r="I8" s="223"/>
      <c r="J8" s="223"/>
      <c r="K8" s="223"/>
      <c r="L8" s="227"/>
      <c r="M8" s="370">
        <v>72</v>
      </c>
      <c r="N8" s="223"/>
      <c r="O8" s="223"/>
      <c r="P8" s="223"/>
      <c r="Q8" s="227"/>
      <c r="R8" s="370">
        <v>46</v>
      </c>
      <c r="S8" s="223"/>
      <c r="T8" s="223"/>
      <c r="U8" s="223" t="s">
        <v>233</v>
      </c>
      <c r="V8" s="227"/>
      <c r="W8" s="370">
        <v>440</v>
      </c>
      <c r="X8" s="223"/>
      <c r="Y8" s="223"/>
      <c r="Z8" s="223"/>
      <c r="AA8" s="348"/>
      <c r="AB8" s="504" t="s">
        <v>259</v>
      </c>
      <c r="AC8" s="505"/>
      <c r="AD8" s="505"/>
      <c r="AE8" s="505"/>
      <c r="AF8" s="506"/>
      <c r="AG8" s="505" t="s">
        <v>205</v>
      </c>
      <c r="AH8" s="505"/>
      <c r="AI8" s="505"/>
      <c r="AJ8" s="505"/>
      <c r="AK8" s="506"/>
      <c r="AL8" s="504" t="s">
        <v>259</v>
      </c>
      <c r="AM8" s="505"/>
      <c r="AN8" s="505"/>
      <c r="AO8" s="505"/>
      <c r="AP8" s="506"/>
      <c r="AU8" s="20" t="s">
        <v>20</v>
      </c>
    </row>
    <row r="9" spans="1:47" s="214" customFormat="1" x14ac:dyDescent="0.25">
      <c r="A9" s="228" t="s">
        <v>23</v>
      </c>
      <c r="B9" s="222" t="s">
        <v>30</v>
      </c>
      <c r="C9" s="229"/>
      <c r="D9" s="229"/>
      <c r="E9" s="325">
        <v>15.193300000000001</v>
      </c>
      <c r="F9" s="230" t="s">
        <v>22</v>
      </c>
      <c r="G9" s="231" t="s">
        <v>22</v>
      </c>
      <c r="H9" s="369">
        <v>0.02</v>
      </c>
      <c r="I9" s="229" t="s">
        <v>25</v>
      </c>
      <c r="J9" s="229"/>
      <c r="K9" s="223"/>
      <c r="L9" s="233"/>
      <c r="M9" s="368">
        <v>0.51500000000000001</v>
      </c>
      <c r="N9" s="229"/>
      <c r="O9" s="229"/>
      <c r="P9" s="229"/>
      <c r="Q9" s="233"/>
      <c r="R9" s="368">
        <v>0.88400000000000001</v>
      </c>
      <c r="S9" s="229"/>
      <c r="T9" s="229"/>
      <c r="U9" s="229"/>
      <c r="V9" s="233"/>
      <c r="W9" s="371">
        <v>47.1</v>
      </c>
      <c r="X9" s="229"/>
      <c r="Y9" s="229"/>
      <c r="Z9" s="229"/>
      <c r="AA9" s="349"/>
      <c r="AB9" s="300"/>
      <c r="AC9" s="298"/>
      <c r="AD9" s="298"/>
      <c r="AE9" s="298"/>
      <c r="AF9" s="299"/>
      <c r="AG9" s="351"/>
      <c r="AH9" s="298"/>
      <c r="AI9" s="298"/>
      <c r="AJ9" s="298"/>
      <c r="AK9" s="299"/>
      <c r="AL9" s="300"/>
      <c r="AM9" s="298"/>
      <c r="AN9" s="298"/>
      <c r="AO9" s="298"/>
      <c r="AP9" s="299"/>
      <c r="AU9" s="33" t="s">
        <v>23</v>
      </c>
    </row>
    <row r="10" spans="1:47" s="214" customFormat="1" x14ac:dyDescent="0.25">
      <c r="A10" s="228" t="s">
        <v>26</v>
      </c>
      <c r="B10" s="222" t="s">
        <v>21</v>
      </c>
      <c r="C10" s="223"/>
      <c r="D10" s="223"/>
      <c r="E10" s="330">
        <v>39.455199999999998</v>
      </c>
      <c r="F10" s="235" t="s">
        <v>22</v>
      </c>
      <c r="G10" s="231" t="s">
        <v>22</v>
      </c>
      <c r="H10" s="370">
        <v>76</v>
      </c>
      <c r="I10" s="229"/>
      <c r="J10" s="229"/>
      <c r="K10" s="229"/>
      <c r="L10" s="233"/>
      <c r="M10" s="370">
        <v>72</v>
      </c>
      <c r="N10" s="229"/>
      <c r="O10" s="229"/>
      <c r="P10" s="229"/>
      <c r="Q10" s="233"/>
      <c r="R10" s="370">
        <v>46</v>
      </c>
      <c r="S10" s="229"/>
      <c r="T10" s="229"/>
      <c r="U10" s="229" t="s">
        <v>233</v>
      </c>
      <c r="V10" s="233"/>
      <c r="W10" s="370">
        <v>440</v>
      </c>
      <c r="X10" s="229"/>
      <c r="Y10" s="229"/>
      <c r="Z10" s="229"/>
      <c r="AA10" s="349"/>
      <c r="AB10" s="297"/>
      <c r="AC10" s="298"/>
      <c r="AD10" s="298"/>
      <c r="AE10" s="298"/>
      <c r="AF10" s="299"/>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19.937000000000001</v>
      </c>
      <c r="F11" s="230" t="s">
        <v>22</v>
      </c>
      <c r="G11" s="231" t="s">
        <v>22</v>
      </c>
      <c r="H11" s="371">
        <v>12.4</v>
      </c>
      <c r="I11" s="229"/>
      <c r="J11" s="229"/>
      <c r="K11" s="229"/>
      <c r="L11" s="233"/>
      <c r="M11" s="371">
        <v>25</v>
      </c>
      <c r="N11" s="229"/>
      <c r="O11" s="229"/>
      <c r="P11" s="229"/>
      <c r="Q11" s="233"/>
      <c r="R11" s="371">
        <v>11.1</v>
      </c>
      <c r="S11" s="229"/>
      <c r="T11" s="229"/>
      <c r="U11" s="229" t="s">
        <v>233</v>
      </c>
      <c r="V11" s="233"/>
      <c r="W11" s="371">
        <v>64.5</v>
      </c>
      <c r="X11" s="229"/>
      <c r="Y11" s="229"/>
      <c r="Z11" s="229"/>
      <c r="AA11" s="349"/>
      <c r="AB11" s="312"/>
      <c r="AC11" s="298"/>
      <c r="AD11" s="298"/>
      <c r="AE11" s="298"/>
      <c r="AF11" s="299"/>
      <c r="AG11" s="353"/>
      <c r="AH11" s="298"/>
      <c r="AI11" s="298"/>
      <c r="AJ11" s="298"/>
      <c r="AK11" s="299"/>
      <c r="AL11" s="312"/>
      <c r="AM11" s="298"/>
      <c r="AN11" s="298"/>
      <c r="AO11" s="298"/>
      <c r="AP11" s="299"/>
      <c r="AU11" s="33" t="s">
        <v>27</v>
      </c>
    </row>
    <row r="12" spans="1:47" s="214" customFormat="1" x14ac:dyDescent="0.25">
      <c r="A12" s="238" t="s">
        <v>28</v>
      </c>
      <c r="B12" s="222" t="s">
        <v>24</v>
      </c>
      <c r="C12" s="229"/>
      <c r="D12" s="229"/>
      <c r="E12" s="325">
        <v>25</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10</v>
      </c>
      <c r="X12" s="229" t="s">
        <v>25</v>
      </c>
      <c r="Y12" s="229"/>
      <c r="Z12" s="229"/>
      <c r="AA12" s="349"/>
      <c r="AB12" s="297"/>
      <c r="AC12" s="298"/>
      <c r="AD12" s="298"/>
      <c r="AE12" s="298"/>
      <c r="AF12" s="299"/>
      <c r="AG12" s="352"/>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55.292499999999997</v>
      </c>
      <c r="F13" s="239">
        <v>250</v>
      </c>
      <c r="G13" s="231">
        <v>250</v>
      </c>
      <c r="H13" s="369">
        <v>6.83</v>
      </c>
      <c r="I13" s="229"/>
      <c r="J13" s="229"/>
      <c r="K13" s="229"/>
      <c r="L13" s="233"/>
      <c r="M13" s="371">
        <v>30</v>
      </c>
      <c r="N13" s="229"/>
      <c r="O13" s="229"/>
      <c r="P13" s="229"/>
      <c r="Q13" s="233"/>
      <c r="R13" s="369">
        <v>5.26</v>
      </c>
      <c r="S13" s="229"/>
      <c r="T13" s="229"/>
      <c r="U13" s="229"/>
      <c r="V13" s="233"/>
      <c r="W13" s="371">
        <v>19.3</v>
      </c>
      <c r="X13" s="229"/>
      <c r="Y13" s="229"/>
      <c r="Z13" s="229"/>
      <c r="AA13" s="349"/>
      <c r="AB13" s="300"/>
      <c r="AC13" s="298"/>
      <c r="AD13" s="298"/>
      <c r="AE13" s="298"/>
      <c r="AF13" s="299"/>
      <c r="AG13" s="353"/>
      <c r="AH13" s="298"/>
      <c r="AI13" s="298"/>
      <c r="AJ13" s="298"/>
      <c r="AK13" s="299"/>
      <c r="AL13" s="300"/>
      <c r="AM13" s="298"/>
      <c r="AN13" s="298"/>
      <c r="AO13" s="298"/>
      <c r="AP13" s="299"/>
      <c r="AU13" s="33" t="s">
        <v>29</v>
      </c>
    </row>
    <row r="14" spans="1:47" s="214" customFormat="1" x14ac:dyDescent="0.25">
      <c r="A14" s="228" t="s">
        <v>31</v>
      </c>
      <c r="B14" s="222" t="s">
        <v>30</v>
      </c>
      <c r="C14" s="223"/>
      <c r="D14" s="223"/>
      <c r="E14" s="325">
        <v>491.27159999999998</v>
      </c>
      <c r="F14" s="230" t="s">
        <v>22</v>
      </c>
      <c r="G14" s="240">
        <v>700</v>
      </c>
      <c r="H14" s="370">
        <v>190</v>
      </c>
      <c r="I14" s="229"/>
      <c r="J14" s="229"/>
      <c r="K14" s="229"/>
      <c r="L14" s="233"/>
      <c r="M14" s="370">
        <v>290</v>
      </c>
      <c r="N14" s="229"/>
      <c r="O14" s="229"/>
      <c r="P14" s="229"/>
      <c r="Q14" s="233"/>
      <c r="R14" s="370">
        <v>140</v>
      </c>
      <c r="S14" s="229"/>
      <c r="T14" s="229"/>
      <c r="U14" s="229"/>
      <c r="V14" s="233"/>
      <c r="W14" s="370">
        <v>970</v>
      </c>
      <c r="X14" s="229"/>
      <c r="Y14" s="229"/>
      <c r="Z14" s="229"/>
      <c r="AA14" s="349"/>
      <c r="AB14" s="297"/>
      <c r="AC14" s="298"/>
      <c r="AD14" s="298"/>
      <c r="AE14" s="298"/>
      <c r="AF14" s="299"/>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6.8486000000000002</v>
      </c>
      <c r="F15" s="230" t="s">
        <v>22</v>
      </c>
      <c r="G15" s="231" t="s">
        <v>22</v>
      </c>
      <c r="H15" s="371">
        <v>12.1</v>
      </c>
      <c r="I15" s="229"/>
      <c r="J15" s="229"/>
      <c r="K15" s="229"/>
      <c r="L15" s="233"/>
      <c r="M15" s="371">
        <v>9.1</v>
      </c>
      <c r="N15" s="229"/>
      <c r="O15" s="229"/>
      <c r="P15" s="229"/>
      <c r="Q15" s="233"/>
      <c r="R15" s="371">
        <v>5</v>
      </c>
      <c r="S15" s="229"/>
      <c r="T15" s="229"/>
      <c r="U15" s="229" t="s">
        <v>233</v>
      </c>
      <c r="V15" s="233"/>
      <c r="W15" s="371">
        <v>17.2</v>
      </c>
      <c r="X15" s="229"/>
      <c r="Y15" s="229"/>
      <c r="Z15" s="229" t="s">
        <v>15</v>
      </c>
      <c r="AA15" s="349"/>
      <c r="AB15" s="300"/>
      <c r="AC15" s="298"/>
      <c r="AD15" s="298"/>
      <c r="AE15" s="298"/>
      <c r="AF15" s="299"/>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33.680900000000001</v>
      </c>
      <c r="F16" s="239">
        <v>10</v>
      </c>
      <c r="G16" s="240">
        <v>10</v>
      </c>
      <c r="H16" s="368">
        <v>2.8000000000000001E-2</v>
      </c>
      <c r="I16" s="229"/>
      <c r="J16" s="229"/>
      <c r="K16" s="229"/>
      <c r="L16" s="233"/>
      <c r="M16" s="368">
        <v>9.2999999999999999E-2</v>
      </c>
      <c r="N16" s="229"/>
      <c r="O16" s="229"/>
      <c r="P16" s="229"/>
      <c r="Q16" s="233"/>
      <c r="R16" s="368">
        <v>8.4000000000000005E-2</v>
      </c>
      <c r="S16" s="229"/>
      <c r="T16" s="229"/>
      <c r="U16" s="229"/>
      <c r="V16" s="233"/>
      <c r="W16" s="369">
        <v>0.01</v>
      </c>
      <c r="X16" s="229" t="s">
        <v>25</v>
      </c>
      <c r="Y16" s="229"/>
      <c r="Z16" s="229"/>
      <c r="AA16" s="349"/>
      <c r="AB16" s="300"/>
      <c r="AC16" s="298"/>
      <c r="AD16" s="298"/>
      <c r="AE16" s="298"/>
      <c r="AF16" s="299"/>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3.0000000000000001E-3</v>
      </c>
      <c r="N17" s="229"/>
      <c r="O17" s="229"/>
      <c r="P17" s="229"/>
      <c r="Q17" s="233"/>
      <c r="R17" s="368">
        <v>3.0000000000000001E-3</v>
      </c>
      <c r="S17" s="229"/>
      <c r="T17" s="229"/>
      <c r="U17" s="229" t="s">
        <v>15</v>
      </c>
      <c r="V17" s="233"/>
      <c r="W17" s="369">
        <v>0.01</v>
      </c>
      <c r="X17" s="229"/>
      <c r="Y17" s="229"/>
      <c r="Z17" s="229"/>
      <c r="AA17" s="349"/>
      <c r="AB17" s="301"/>
      <c r="AC17" s="298"/>
      <c r="AD17" s="298"/>
      <c r="AE17" s="298"/>
      <c r="AF17" s="299"/>
      <c r="AG17" s="351"/>
      <c r="AH17" s="298"/>
      <c r="AI17" s="298"/>
      <c r="AJ17" s="298"/>
      <c r="AK17" s="299"/>
      <c r="AL17" s="301"/>
      <c r="AM17" s="298"/>
      <c r="AN17" s="298"/>
      <c r="AO17" s="298"/>
      <c r="AP17" s="299"/>
      <c r="AU17" s="33" t="s">
        <v>34</v>
      </c>
    </row>
    <row r="18" spans="1:47" s="214" customFormat="1" x14ac:dyDescent="0.25">
      <c r="A18" s="228" t="s">
        <v>35</v>
      </c>
      <c r="B18" s="222" t="s">
        <v>24</v>
      </c>
      <c r="C18" s="229"/>
      <c r="D18" s="229"/>
      <c r="E18" s="325" t="s">
        <v>218</v>
      </c>
      <c r="F18" s="239" t="s">
        <v>37</v>
      </c>
      <c r="G18" s="240" t="s">
        <v>37</v>
      </c>
      <c r="H18" s="369">
        <v>6.81</v>
      </c>
      <c r="I18" s="229"/>
      <c r="J18" s="229"/>
      <c r="K18" s="229"/>
      <c r="L18" s="233"/>
      <c r="M18" s="369">
        <v>6.33</v>
      </c>
      <c r="N18" s="229"/>
      <c r="O18" s="229"/>
      <c r="P18" s="229"/>
      <c r="Q18" s="233"/>
      <c r="R18" s="369">
        <v>6.74</v>
      </c>
      <c r="S18" s="229"/>
      <c r="T18" s="229"/>
      <c r="U18" s="229"/>
      <c r="V18" s="233"/>
      <c r="W18" s="369">
        <v>6.37</v>
      </c>
      <c r="X18" s="229"/>
      <c r="Y18" s="229"/>
      <c r="Z18" s="229"/>
      <c r="AA18" s="349"/>
      <c r="AB18" s="300"/>
      <c r="AC18" s="298"/>
      <c r="AD18" s="298"/>
      <c r="AE18" s="298"/>
      <c r="AF18" s="299"/>
      <c r="AG18" s="353"/>
      <c r="AH18" s="298"/>
      <c r="AI18" s="298"/>
      <c r="AJ18" s="298"/>
      <c r="AK18" s="299"/>
      <c r="AL18" s="300"/>
      <c r="AM18" s="298"/>
      <c r="AN18" s="298"/>
      <c r="AO18" s="298"/>
      <c r="AP18" s="299"/>
      <c r="AQ18" s="340">
        <v>6.5</v>
      </c>
      <c r="AR18" s="341">
        <v>8.5</v>
      </c>
      <c r="AS18" s="341">
        <v>4.9000000000000004</v>
      </c>
      <c r="AT18" s="340">
        <v>7.4</v>
      </c>
      <c r="AU18" s="33" t="s">
        <v>35</v>
      </c>
    </row>
    <row r="19" spans="1:47" s="214" customFormat="1" x14ac:dyDescent="0.25">
      <c r="A19" s="228" t="s">
        <v>38</v>
      </c>
      <c r="B19" s="222" t="s">
        <v>30</v>
      </c>
      <c r="C19" s="229"/>
      <c r="D19" s="229"/>
      <c r="E19" s="325">
        <v>5.0693999999999999</v>
      </c>
      <c r="F19" s="230" t="s">
        <v>22</v>
      </c>
      <c r="G19" s="231" t="s">
        <v>22</v>
      </c>
      <c r="H19" s="369">
        <v>1.28</v>
      </c>
      <c r="I19" s="229"/>
      <c r="J19" s="229"/>
      <c r="K19" s="229"/>
      <c r="L19" s="233"/>
      <c r="M19" s="369">
        <v>2.88</v>
      </c>
      <c r="N19" s="229"/>
      <c r="O19" s="229"/>
      <c r="P19" s="229"/>
      <c r="Q19" s="233"/>
      <c r="R19" s="369">
        <v>4.3899999999999997</v>
      </c>
      <c r="S19" s="229"/>
      <c r="T19" s="229"/>
      <c r="U19" s="229"/>
      <c r="V19" s="233"/>
      <c r="W19" s="371">
        <v>40.4</v>
      </c>
      <c r="X19" s="229"/>
      <c r="Y19" s="229"/>
      <c r="Z19" s="229"/>
      <c r="AA19" s="349"/>
      <c r="AB19" s="300"/>
      <c r="AC19" s="298"/>
      <c r="AD19" s="298"/>
      <c r="AE19" s="298"/>
      <c r="AF19" s="299"/>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54.036099999999998</v>
      </c>
      <c r="F20" s="230" t="s">
        <v>22</v>
      </c>
      <c r="G20" s="240">
        <v>20</v>
      </c>
      <c r="H20" s="369">
        <v>9.3699999999999992</v>
      </c>
      <c r="I20" s="229"/>
      <c r="J20" s="229"/>
      <c r="K20" s="229"/>
      <c r="L20" s="233"/>
      <c r="M20" s="369">
        <v>6.09</v>
      </c>
      <c r="N20" s="229"/>
      <c r="O20" s="229"/>
      <c r="P20" s="229"/>
      <c r="Q20" s="233"/>
      <c r="R20" s="369">
        <v>3.22</v>
      </c>
      <c r="S20" s="229"/>
      <c r="T20" s="229"/>
      <c r="U20" s="229"/>
      <c r="V20" s="233"/>
      <c r="W20" s="371">
        <v>19.3</v>
      </c>
      <c r="X20" s="229"/>
      <c r="Y20" s="229"/>
      <c r="Z20" s="229"/>
      <c r="AA20" s="349"/>
      <c r="AB20" s="312"/>
      <c r="AC20" s="298"/>
      <c r="AD20" s="298"/>
      <c r="AE20" s="298"/>
      <c r="AF20" s="299"/>
      <c r="AG20" s="352"/>
      <c r="AH20" s="298"/>
      <c r="AI20" s="298"/>
      <c r="AJ20" s="298"/>
      <c r="AK20" s="299"/>
      <c r="AL20" s="300"/>
      <c r="AM20" s="298"/>
      <c r="AN20" s="298"/>
      <c r="AO20" s="298"/>
      <c r="AP20" s="299"/>
      <c r="AU20" s="33" t="s">
        <v>39</v>
      </c>
    </row>
    <row r="21" spans="1:47" s="214" customFormat="1" x14ac:dyDescent="0.25">
      <c r="A21" s="228" t="s">
        <v>40</v>
      </c>
      <c r="B21" s="222" t="s">
        <v>21</v>
      </c>
      <c r="C21" s="229"/>
      <c r="D21" s="229"/>
      <c r="E21" s="325">
        <v>33.256599999999999</v>
      </c>
      <c r="F21" s="239">
        <v>250</v>
      </c>
      <c r="G21" s="240">
        <v>250</v>
      </c>
      <c r="H21" s="369">
        <v>6.21</v>
      </c>
      <c r="I21" s="229"/>
      <c r="J21" s="229"/>
      <c r="K21" s="229"/>
      <c r="L21" s="233"/>
      <c r="M21" s="371">
        <v>11.5</v>
      </c>
      <c r="N21" s="229"/>
      <c r="O21" s="229"/>
      <c r="P21" s="229"/>
      <c r="Q21" s="233"/>
      <c r="R21" s="369">
        <v>9.35</v>
      </c>
      <c r="S21" s="229"/>
      <c r="T21" s="229"/>
      <c r="U21" s="229"/>
      <c r="V21" s="233"/>
      <c r="W21" s="369">
        <v>0.64</v>
      </c>
      <c r="X21" s="229"/>
      <c r="Y21" s="229"/>
      <c r="Z21" s="229"/>
      <c r="AA21" s="349"/>
      <c r="AB21" s="300"/>
      <c r="AC21" s="298"/>
      <c r="AD21" s="298"/>
      <c r="AE21" s="298"/>
      <c r="AF21" s="299"/>
      <c r="AG21" s="353"/>
      <c r="AH21" s="298"/>
      <c r="AI21" s="298"/>
      <c r="AJ21" s="298"/>
      <c r="AK21" s="299"/>
      <c r="AL21" s="312"/>
      <c r="AM21" s="298"/>
      <c r="AN21" s="298"/>
      <c r="AO21" s="298"/>
      <c r="AP21" s="299"/>
      <c r="AU21" s="33" t="s">
        <v>40</v>
      </c>
    </row>
    <row r="22" spans="1:47" s="214" customFormat="1" x14ac:dyDescent="0.25">
      <c r="A22" s="228" t="s">
        <v>41</v>
      </c>
      <c r="B22" s="222" t="s">
        <v>21</v>
      </c>
      <c r="C22" s="229"/>
      <c r="D22" s="229"/>
      <c r="E22" s="330">
        <v>342.60789999999997</v>
      </c>
      <c r="F22" s="242">
        <v>500</v>
      </c>
      <c r="G22" s="231">
        <v>500</v>
      </c>
      <c r="H22" s="370">
        <v>120</v>
      </c>
      <c r="I22" s="229"/>
      <c r="J22" s="229"/>
      <c r="K22" s="229"/>
      <c r="L22" s="233"/>
      <c r="M22" s="370">
        <v>180</v>
      </c>
      <c r="N22" s="229"/>
      <c r="O22" s="229"/>
      <c r="P22" s="229"/>
      <c r="Q22" s="233"/>
      <c r="R22" s="370">
        <v>99</v>
      </c>
      <c r="S22" s="229"/>
      <c r="T22" s="229"/>
      <c r="U22" s="229"/>
      <c r="V22" s="233"/>
      <c r="W22" s="370">
        <v>390</v>
      </c>
      <c r="X22" s="229"/>
      <c r="Y22" s="229"/>
      <c r="Z22" s="229"/>
      <c r="AA22" s="349"/>
      <c r="AB22" s="297"/>
      <c r="AC22" s="298"/>
      <c r="AD22" s="298"/>
      <c r="AE22" s="298"/>
      <c r="AF22" s="299"/>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377">
        <v>0.96</v>
      </c>
      <c r="I23" s="244"/>
      <c r="J23" s="244"/>
      <c r="K23" s="244"/>
      <c r="L23" s="248"/>
      <c r="M23" s="378">
        <v>4.0999999999999996</v>
      </c>
      <c r="N23" s="244"/>
      <c r="O23" s="244"/>
      <c r="P23" s="244"/>
      <c r="Q23" s="248"/>
      <c r="R23" s="378">
        <v>9.1</v>
      </c>
      <c r="S23" s="244"/>
      <c r="T23" s="244"/>
      <c r="U23" s="244"/>
      <c r="V23" s="248"/>
      <c r="W23" s="403">
        <v>10</v>
      </c>
      <c r="X23" s="244"/>
      <c r="Y23" s="244"/>
      <c r="Z23" s="244"/>
      <c r="AA23" s="350"/>
      <c r="AB23" s="302"/>
      <c r="AC23" s="303"/>
      <c r="AD23" s="303"/>
      <c r="AE23" s="303"/>
      <c r="AF23" s="304"/>
      <c r="AG23" s="354"/>
      <c r="AH23" s="303"/>
      <c r="AI23" s="303"/>
      <c r="AJ23" s="303"/>
      <c r="AK23" s="304"/>
      <c r="AL23" s="315"/>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504" t="s">
        <v>259</v>
      </c>
      <c r="AC25" s="505"/>
      <c r="AD25" s="505"/>
      <c r="AE25" s="505"/>
      <c r="AF25" s="506"/>
      <c r="AG25" s="504" t="s">
        <v>205</v>
      </c>
      <c r="AH25" s="505"/>
      <c r="AI25" s="505"/>
      <c r="AJ25" s="505"/>
      <c r="AK25" s="506"/>
      <c r="AL25" s="504" t="s">
        <v>259</v>
      </c>
      <c r="AM25" s="505"/>
      <c r="AN25" s="505"/>
      <c r="AO25" s="505"/>
      <c r="AP25" s="506"/>
      <c r="AU25" s="72" t="s">
        <v>45</v>
      </c>
    </row>
    <row r="26" spans="1:47" s="214" customFormat="1" x14ac:dyDescent="0.25">
      <c r="A26" s="228" t="s">
        <v>46</v>
      </c>
      <c r="B26" s="222" t="s">
        <v>24</v>
      </c>
      <c r="C26" s="229"/>
      <c r="D26" s="229"/>
      <c r="E26" s="325">
        <v>1E-3</v>
      </c>
      <c r="F26" s="239">
        <v>0.01</v>
      </c>
      <c r="G26" s="231">
        <v>5.0000000000000002E-5</v>
      </c>
      <c r="H26" s="372">
        <v>4.55E-4</v>
      </c>
      <c r="I26" s="375"/>
      <c r="J26" s="229"/>
      <c r="K26" s="229"/>
      <c r="L26" s="233"/>
      <c r="M26" s="373">
        <v>5.5999999999999999E-3</v>
      </c>
      <c r="N26" s="375"/>
      <c r="O26" s="229"/>
      <c r="P26" s="229"/>
      <c r="Q26" s="233"/>
      <c r="R26" s="373">
        <v>5.7000000000000002E-3</v>
      </c>
      <c r="S26" s="375"/>
      <c r="T26" s="229"/>
      <c r="U26" s="229"/>
      <c r="V26" s="233"/>
      <c r="W26" s="368">
        <v>1.6E-2</v>
      </c>
      <c r="X26" s="375"/>
      <c r="Y26" s="229"/>
      <c r="Z26" s="229" t="s">
        <v>233</v>
      </c>
      <c r="AA26" s="233"/>
      <c r="AB26" s="307"/>
      <c r="AC26" s="298"/>
      <c r="AD26" s="298"/>
      <c r="AE26" s="298"/>
      <c r="AF26" s="299"/>
      <c r="AG26" s="305"/>
      <c r="AH26" s="298"/>
      <c r="AI26" s="298"/>
      <c r="AJ26" s="298"/>
      <c r="AK26" s="299"/>
      <c r="AL26" s="307"/>
      <c r="AM26" s="298"/>
      <c r="AN26" s="298"/>
      <c r="AO26" s="298"/>
      <c r="AP26" s="299"/>
      <c r="AU26" s="77" t="s">
        <v>46</v>
      </c>
    </row>
    <row r="27" spans="1:47" s="214" customFormat="1" x14ac:dyDescent="0.25">
      <c r="A27" s="228" t="s">
        <v>47</v>
      </c>
      <c r="B27" s="222" t="s">
        <v>30</v>
      </c>
      <c r="C27" s="229"/>
      <c r="D27" s="229"/>
      <c r="E27" s="325">
        <v>6.6199999999999995E-2</v>
      </c>
      <c r="F27" s="239">
        <v>2</v>
      </c>
      <c r="G27" s="231">
        <v>1</v>
      </c>
      <c r="H27" s="373">
        <v>7.7999999999999996E-3</v>
      </c>
      <c r="I27" s="375"/>
      <c r="J27" s="229"/>
      <c r="K27" s="229"/>
      <c r="L27" s="233"/>
      <c r="M27" s="373">
        <v>2.5899999999999999E-2</v>
      </c>
      <c r="N27" s="375"/>
      <c r="O27" s="229"/>
      <c r="P27" s="229"/>
      <c r="Q27" s="233"/>
      <c r="R27" s="373">
        <v>1.49E-2</v>
      </c>
      <c r="S27" s="375"/>
      <c r="T27" s="229"/>
      <c r="U27" s="229"/>
      <c r="V27" s="233"/>
      <c r="W27" s="368">
        <v>0.88700000000000001</v>
      </c>
      <c r="X27" s="375"/>
      <c r="Y27" s="229"/>
      <c r="Z27" s="229" t="s">
        <v>233</v>
      </c>
      <c r="AA27" s="233"/>
      <c r="AB27" s="301"/>
      <c r="AC27" s="298"/>
      <c r="AD27" s="298"/>
      <c r="AE27" s="298"/>
      <c r="AF27" s="299"/>
      <c r="AG27" s="306"/>
      <c r="AH27" s="298"/>
      <c r="AI27" s="298"/>
      <c r="AJ27" s="298"/>
      <c r="AK27" s="299"/>
      <c r="AL27" s="301"/>
      <c r="AM27" s="298"/>
      <c r="AN27" s="298"/>
      <c r="AO27" s="298"/>
      <c r="AP27" s="299"/>
      <c r="AU27" s="77" t="s">
        <v>47</v>
      </c>
    </row>
    <row r="28" spans="1:47" s="214" customFormat="1" x14ac:dyDescent="0.25">
      <c r="A28" s="228" t="s">
        <v>48</v>
      </c>
      <c r="B28" s="222" t="s">
        <v>24</v>
      </c>
      <c r="C28" s="229"/>
      <c r="D28" s="229"/>
      <c r="E28" s="325">
        <v>5.0000000000000001E-4</v>
      </c>
      <c r="F28" s="239">
        <v>4.0000000000000001E-3</v>
      </c>
      <c r="G28" s="231">
        <v>4.0000000000000001E-3</v>
      </c>
      <c r="H28" s="373">
        <v>5.0000000000000001E-4</v>
      </c>
      <c r="I28" s="375" t="s">
        <v>25</v>
      </c>
      <c r="J28" s="229"/>
      <c r="K28" s="229"/>
      <c r="L28" s="233"/>
      <c r="M28" s="373">
        <v>5.0000000000000001E-4</v>
      </c>
      <c r="N28" s="385" t="s">
        <v>25</v>
      </c>
      <c r="O28" s="229"/>
      <c r="P28" s="229"/>
      <c r="Q28" s="233"/>
      <c r="R28" s="373">
        <v>5.0000000000000001E-4</v>
      </c>
      <c r="S28" s="385" t="s">
        <v>25</v>
      </c>
      <c r="T28" s="229"/>
      <c r="U28" s="229"/>
      <c r="V28" s="233"/>
      <c r="W28" s="373">
        <v>5.0000000000000001E-4</v>
      </c>
      <c r="X28" s="385" t="s">
        <v>25</v>
      </c>
      <c r="Y28" s="229"/>
      <c r="Z28" s="229"/>
      <c r="AA28" s="233"/>
      <c r="AB28" s="306"/>
      <c r="AC28" s="298"/>
      <c r="AD28" s="298"/>
      <c r="AE28" s="298"/>
      <c r="AF28" s="299"/>
      <c r="AG28" s="306"/>
      <c r="AH28" s="298"/>
      <c r="AI28" s="298"/>
      <c r="AJ28" s="298"/>
      <c r="AK28" s="299"/>
      <c r="AL28" s="306"/>
      <c r="AM28" s="298"/>
      <c r="AN28" s="298"/>
      <c r="AO28" s="298"/>
      <c r="AP28" s="299"/>
      <c r="AU28" s="77" t="s">
        <v>48</v>
      </c>
    </row>
    <row r="29" spans="1:47" s="214" customFormat="1" x14ac:dyDescent="0.25">
      <c r="A29" s="228" t="s">
        <v>49</v>
      </c>
      <c r="B29" s="222" t="s">
        <v>21</v>
      </c>
      <c r="C29" s="229"/>
      <c r="D29" s="229"/>
      <c r="E29" s="325">
        <v>2.9999999999999997E-4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07"/>
      <c r="AC29" s="298"/>
      <c r="AD29" s="298"/>
      <c r="AE29" s="298"/>
      <c r="AF29" s="299"/>
      <c r="AG29" s="307"/>
      <c r="AH29" s="298"/>
      <c r="AI29" s="298"/>
      <c r="AJ29" s="298"/>
      <c r="AK29" s="299"/>
      <c r="AL29" s="307"/>
      <c r="AM29" s="298"/>
      <c r="AN29" s="298"/>
      <c r="AO29" s="298"/>
      <c r="AP29" s="299"/>
      <c r="AU29" s="77" t="s">
        <v>49</v>
      </c>
    </row>
    <row r="30" spans="1:47" s="214" customFormat="1" x14ac:dyDescent="0.25">
      <c r="A30" s="228" t="s">
        <v>50</v>
      </c>
      <c r="B30" s="222" t="s">
        <v>24</v>
      </c>
      <c r="C30" s="229"/>
      <c r="D30" s="229"/>
      <c r="E30" s="325">
        <v>4.3E-3</v>
      </c>
      <c r="F30" s="239">
        <v>0.1</v>
      </c>
      <c r="G30" s="345">
        <v>0.05</v>
      </c>
      <c r="H30" s="368">
        <v>5.0000000000000001E-3</v>
      </c>
      <c r="I30" s="375" t="s">
        <v>25</v>
      </c>
      <c r="J30" s="229"/>
      <c r="K30" s="229"/>
      <c r="L30" s="233"/>
      <c r="M30" s="368">
        <v>5.0000000000000001E-3</v>
      </c>
      <c r="N30" s="385" t="s">
        <v>25</v>
      </c>
      <c r="O30" s="229"/>
      <c r="P30" s="229"/>
      <c r="Q30" s="233"/>
      <c r="R30" s="368">
        <v>5.0000000000000001E-3</v>
      </c>
      <c r="S30" s="385" t="s">
        <v>25</v>
      </c>
      <c r="T30" s="229"/>
      <c r="U30" s="229"/>
      <c r="V30" s="233"/>
      <c r="W30" s="368">
        <v>5.0000000000000001E-3</v>
      </c>
      <c r="X30" s="375" t="s">
        <v>25</v>
      </c>
      <c r="Y30" s="229"/>
      <c r="Z30" s="229"/>
      <c r="AA30" s="233"/>
      <c r="AB30" s="301"/>
      <c r="AC30" s="298"/>
      <c r="AD30" s="298"/>
      <c r="AE30" s="298"/>
      <c r="AF30" s="299"/>
      <c r="AG30" s="301"/>
      <c r="AH30" s="298"/>
      <c r="AI30" s="298"/>
      <c r="AJ30" s="298"/>
      <c r="AK30" s="299"/>
      <c r="AL30" s="301"/>
      <c r="AM30" s="298"/>
      <c r="AN30" s="298"/>
      <c r="AO30" s="298"/>
      <c r="AP30" s="299"/>
      <c r="AU30" s="77" t="s">
        <v>50</v>
      </c>
    </row>
    <row r="31" spans="1:47" s="214" customFormat="1" x14ac:dyDescent="0.25">
      <c r="A31" s="228" t="s">
        <v>51</v>
      </c>
      <c r="B31" s="222" t="s">
        <v>24</v>
      </c>
      <c r="C31" s="229"/>
      <c r="D31" s="229"/>
      <c r="E31" s="325">
        <v>3.0000000000000001E-3</v>
      </c>
      <c r="F31" s="239" t="s">
        <v>22</v>
      </c>
      <c r="G31" s="231" t="s">
        <v>22</v>
      </c>
      <c r="H31" s="368">
        <v>5.0000000000000001E-3</v>
      </c>
      <c r="I31" s="375" t="s">
        <v>25</v>
      </c>
      <c r="J31" s="229"/>
      <c r="K31" s="229"/>
      <c r="L31" s="233"/>
      <c r="M31" s="368">
        <v>5.0000000000000001E-3</v>
      </c>
      <c r="N31" s="385" t="s">
        <v>25</v>
      </c>
      <c r="O31" s="229"/>
      <c r="P31" s="229"/>
      <c r="Q31" s="233"/>
      <c r="R31" s="368">
        <v>5.0000000000000001E-3</v>
      </c>
      <c r="S31" s="375" t="s">
        <v>25</v>
      </c>
      <c r="T31" s="229"/>
      <c r="U31" s="229"/>
      <c r="V31" s="233"/>
      <c r="W31" s="368">
        <v>5.0000000000000001E-3</v>
      </c>
      <c r="X31" s="385" t="s">
        <v>25</v>
      </c>
      <c r="Y31" s="229"/>
      <c r="Z31" s="229"/>
      <c r="AA31" s="233"/>
      <c r="AB31" s="301"/>
      <c r="AC31" s="298"/>
      <c r="AD31" s="298"/>
      <c r="AE31" s="298"/>
      <c r="AF31" s="299"/>
      <c r="AG31" s="301"/>
      <c r="AH31" s="298"/>
      <c r="AI31" s="298"/>
      <c r="AJ31" s="298"/>
      <c r="AK31" s="299"/>
      <c r="AL31" s="301"/>
      <c r="AM31" s="298"/>
      <c r="AN31" s="298"/>
      <c r="AO31" s="298"/>
      <c r="AP31" s="299"/>
      <c r="AU31" s="77" t="s">
        <v>51</v>
      </c>
    </row>
    <row r="32" spans="1:47" s="214" customFormat="1" x14ac:dyDescent="0.25">
      <c r="A32" s="228" t="s">
        <v>52</v>
      </c>
      <c r="B32" s="222" t="s">
        <v>30</v>
      </c>
      <c r="C32" s="229"/>
      <c r="D32" s="229"/>
      <c r="E32" s="325">
        <v>24.647200000000002</v>
      </c>
      <c r="F32" s="239">
        <v>1.3</v>
      </c>
      <c r="G32" s="231">
        <v>1</v>
      </c>
      <c r="H32" s="379">
        <v>5.0000000000000001E-3</v>
      </c>
      <c r="I32" s="375" t="s">
        <v>25</v>
      </c>
      <c r="J32" s="229"/>
      <c r="K32" s="229"/>
      <c r="L32" s="233"/>
      <c r="M32" s="379">
        <v>5.0000000000000001E-3</v>
      </c>
      <c r="N32" s="375" t="s">
        <v>25</v>
      </c>
      <c r="O32" s="229"/>
      <c r="P32" s="229"/>
      <c r="Q32" s="233"/>
      <c r="R32" s="379">
        <v>5.0000000000000001E-3</v>
      </c>
      <c r="S32" s="375" t="s">
        <v>25</v>
      </c>
      <c r="T32" s="229"/>
      <c r="U32" s="229"/>
      <c r="V32" s="233"/>
      <c r="W32" s="379">
        <v>5.0000000000000001E-3</v>
      </c>
      <c r="X32" s="385" t="s">
        <v>25</v>
      </c>
      <c r="Y32" s="229"/>
      <c r="Z32" s="229"/>
      <c r="AA32" s="233"/>
      <c r="AB32" s="301"/>
      <c r="AC32" s="298"/>
      <c r="AD32" s="298"/>
      <c r="AE32" s="298"/>
      <c r="AF32" s="299"/>
      <c r="AG32" s="301"/>
      <c r="AH32" s="298"/>
      <c r="AI32" s="298"/>
      <c r="AJ32" s="298"/>
      <c r="AK32" s="299"/>
      <c r="AL32" s="301"/>
      <c r="AM32" s="298"/>
      <c r="AN32" s="298"/>
      <c r="AO32" s="298"/>
      <c r="AP32" s="299"/>
      <c r="AU32" s="77" t="s">
        <v>52</v>
      </c>
    </row>
    <row r="33" spans="1:47" s="214" customFormat="1" x14ac:dyDescent="0.25">
      <c r="A33" s="228" t="s">
        <v>53</v>
      </c>
      <c r="B33" s="222" t="s">
        <v>30</v>
      </c>
      <c r="C33" s="229"/>
      <c r="D33" s="229"/>
      <c r="E33" s="325">
        <v>0.5</v>
      </c>
      <c r="F33" s="239">
        <v>0.3</v>
      </c>
      <c r="G33" s="231">
        <v>0.3</v>
      </c>
      <c r="H33" s="369">
        <v>0.01</v>
      </c>
      <c r="I33" s="375" t="s">
        <v>25</v>
      </c>
      <c r="J33" s="229"/>
      <c r="K33" s="229"/>
      <c r="L33" s="233"/>
      <c r="M33" s="369">
        <v>7.96</v>
      </c>
      <c r="N33" s="375"/>
      <c r="O33" s="229"/>
      <c r="P33" s="229"/>
      <c r="Q33" s="233"/>
      <c r="R33" s="368">
        <v>0.89500000000000002</v>
      </c>
      <c r="S33" s="375"/>
      <c r="T33" s="229"/>
      <c r="U33" s="229" t="s">
        <v>233</v>
      </c>
      <c r="V33" s="233"/>
      <c r="W33" s="371">
        <v>15</v>
      </c>
      <c r="X33" s="375"/>
      <c r="Y33" s="229"/>
      <c r="Z33" s="229" t="s">
        <v>233</v>
      </c>
      <c r="AA33" s="233"/>
      <c r="AB33" s="301"/>
      <c r="AC33" s="298"/>
      <c r="AD33" s="298"/>
      <c r="AE33" s="298"/>
      <c r="AF33" s="299"/>
      <c r="AG33" s="301"/>
      <c r="AH33" s="298"/>
      <c r="AI33" s="298"/>
      <c r="AJ33" s="298"/>
      <c r="AK33" s="299"/>
      <c r="AL33" s="300"/>
      <c r="AM33" s="298"/>
      <c r="AN33" s="298"/>
      <c r="AO33" s="298"/>
      <c r="AP33" s="299"/>
      <c r="AU33" s="77" t="s">
        <v>53</v>
      </c>
    </row>
    <row r="34" spans="1:47" s="214" customFormat="1" x14ac:dyDescent="0.25">
      <c r="A34" s="228" t="s">
        <v>54</v>
      </c>
      <c r="B34" s="222" t="s">
        <v>24</v>
      </c>
      <c r="C34" s="229"/>
      <c r="D34" s="229"/>
      <c r="E34" s="325">
        <v>8.0000000000000002E-3</v>
      </c>
      <c r="F34" s="239">
        <v>1.4999999999999999E-2</v>
      </c>
      <c r="G34" s="231">
        <v>0.05</v>
      </c>
      <c r="H34" s="373">
        <v>1E-4</v>
      </c>
      <c r="I34" s="375" t="s">
        <v>25</v>
      </c>
      <c r="J34" s="229"/>
      <c r="K34" s="229"/>
      <c r="L34" s="233"/>
      <c r="M34" s="373">
        <v>1E-4</v>
      </c>
      <c r="N34" s="385" t="s">
        <v>25</v>
      </c>
      <c r="O34" s="229"/>
      <c r="P34" s="229"/>
      <c r="Q34" s="233"/>
      <c r="R34" s="372">
        <v>1.35E-4</v>
      </c>
      <c r="S34" s="375"/>
      <c r="T34" s="229"/>
      <c r="U34" s="229"/>
      <c r="V34" s="233"/>
      <c r="W34" s="373">
        <v>1E-4</v>
      </c>
      <c r="X34" s="385" t="s">
        <v>25</v>
      </c>
      <c r="Y34" s="229"/>
      <c r="Z34" s="229"/>
      <c r="AA34" s="233"/>
      <c r="AB34" s="306"/>
      <c r="AC34" s="298"/>
      <c r="AD34" s="298"/>
      <c r="AE34" s="298"/>
      <c r="AF34" s="299"/>
      <c r="AG34" s="305"/>
      <c r="AH34" s="298"/>
      <c r="AI34" s="298"/>
      <c r="AJ34" s="298"/>
      <c r="AK34" s="299"/>
      <c r="AL34" s="306"/>
      <c r="AM34" s="298"/>
      <c r="AN34" s="298"/>
      <c r="AO34" s="298"/>
      <c r="AP34" s="299"/>
      <c r="AU34" s="77" t="s">
        <v>54</v>
      </c>
    </row>
    <row r="35" spans="1:47" s="214" customFormat="1" x14ac:dyDescent="0.25">
      <c r="A35" s="228" t="s">
        <v>55</v>
      </c>
      <c r="B35" s="222" t="s">
        <v>30</v>
      </c>
      <c r="C35" s="229"/>
      <c r="D35" s="229"/>
      <c r="E35" s="325">
        <v>0.3659</v>
      </c>
      <c r="F35" s="239">
        <v>0.05</v>
      </c>
      <c r="G35" s="231">
        <v>0.05</v>
      </c>
      <c r="H35" s="373">
        <v>9.4299999999999995E-2</v>
      </c>
      <c r="I35" s="375"/>
      <c r="J35" s="229"/>
      <c r="K35" s="229" t="s">
        <v>233</v>
      </c>
      <c r="L35" s="233"/>
      <c r="M35" s="368">
        <v>1.478</v>
      </c>
      <c r="N35" s="375"/>
      <c r="O35" s="229"/>
      <c r="P35" s="229"/>
      <c r="Q35" s="233"/>
      <c r="R35" s="373">
        <v>0.66549999999999998</v>
      </c>
      <c r="S35" s="375"/>
      <c r="T35" s="229"/>
      <c r="U35" s="229"/>
      <c r="V35" s="233"/>
      <c r="W35" s="368">
        <v>4.6470000000000002</v>
      </c>
      <c r="X35" s="375"/>
      <c r="Y35" s="229"/>
      <c r="Z35" s="229"/>
      <c r="AA35" s="233"/>
      <c r="AB35" s="301"/>
      <c r="AC35" s="298"/>
      <c r="AD35" s="298"/>
      <c r="AE35" s="298"/>
      <c r="AF35" s="299"/>
      <c r="AG35" s="306"/>
      <c r="AH35" s="298"/>
      <c r="AI35" s="298"/>
      <c r="AJ35" s="298"/>
      <c r="AK35" s="299"/>
      <c r="AL35" s="301"/>
      <c r="AM35" s="298"/>
      <c r="AN35" s="298"/>
      <c r="AO35" s="298"/>
      <c r="AP35" s="299"/>
      <c r="AU35" s="77" t="s">
        <v>55</v>
      </c>
    </row>
    <row r="36" spans="1:47" s="214" customFormat="1" x14ac:dyDescent="0.25">
      <c r="A36" s="228" t="s">
        <v>56</v>
      </c>
      <c r="B36" s="222" t="s">
        <v>24</v>
      </c>
      <c r="C36" s="229"/>
      <c r="D36" s="229"/>
      <c r="E36" s="325">
        <v>0.01</v>
      </c>
      <c r="F36" s="239" t="s">
        <v>22</v>
      </c>
      <c r="G36" s="231">
        <v>0.1</v>
      </c>
      <c r="H36" s="368">
        <v>5.0000000000000001E-3</v>
      </c>
      <c r="I36" s="375" t="s">
        <v>25</v>
      </c>
      <c r="J36" s="229"/>
      <c r="K36" s="229"/>
      <c r="L36" s="233"/>
      <c r="M36" s="368">
        <v>5.0000000000000001E-3</v>
      </c>
      <c r="N36" s="385" t="s">
        <v>25</v>
      </c>
      <c r="O36" s="229"/>
      <c r="P36" s="229"/>
      <c r="Q36" s="233"/>
      <c r="R36" s="368">
        <v>5.0000000000000001E-3</v>
      </c>
      <c r="S36" s="385" t="s">
        <v>25</v>
      </c>
      <c r="T36" s="229"/>
      <c r="U36" s="229"/>
      <c r="V36" s="233"/>
      <c r="W36" s="368">
        <v>5.0000000000000001E-3</v>
      </c>
      <c r="X36" s="385" t="s">
        <v>25</v>
      </c>
      <c r="Y36" s="229"/>
      <c r="Z36" s="229"/>
      <c r="AA36" s="233"/>
      <c r="AB36" s="301"/>
      <c r="AC36" s="298"/>
      <c r="AD36" s="298"/>
      <c r="AE36" s="298"/>
      <c r="AF36" s="299"/>
      <c r="AG36" s="301"/>
      <c r="AH36" s="298"/>
      <c r="AI36" s="298"/>
      <c r="AJ36" s="298"/>
      <c r="AK36" s="299"/>
      <c r="AL36" s="301"/>
      <c r="AM36" s="298"/>
      <c r="AN36" s="298"/>
      <c r="AO36" s="298"/>
      <c r="AP36" s="299"/>
      <c r="AU36" s="77" t="s">
        <v>56</v>
      </c>
    </row>
    <row r="37" spans="1:47" s="214" customFormat="1" x14ac:dyDescent="0.25">
      <c r="A37" s="228" t="s">
        <v>57</v>
      </c>
      <c r="B37" s="222" t="s">
        <v>24</v>
      </c>
      <c r="C37" s="229"/>
      <c r="D37" s="229"/>
      <c r="E37" s="325">
        <v>1E-3</v>
      </c>
      <c r="F37" s="230">
        <v>0.05</v>
      </c>
      <c r="G37" s="231">
        <v>0.01</v>
      </c>
      <c r="H37" s="373">
        <v>2.9999999999999997E-4</v>
      </c>
      <c r="I37" s="375" t="s">
        <v>25</v>
      </c>
      <c r="J37" s="229"/>
      <c r="K37" s="229"/>
      <c r="L37" s="233"/>
      <c r="M37" s="373">
        <v>2.9999999999999997E-4</v>
      </c>
      <c r="N37" s="385" t="s">
        <v>25</v>
      </c>
      <c r="O37" s="229"/>
      <c r="P37" s="229"/>
      <c r="Q37" s="233"/>
      <c r="R37" s="373">
        <v>2.9999999999999997E-4</v>
      </c>
      <c r="S37" s="375" t="s">
        <v>25</v>
      </c>
      <c r="T37" s="229"/>
      <c r="U37" s="229"/>
      <c r="V37" s="233"/>
      <c r="W37" s="373">
        <v>2.9999999999999997E-4</v>
      </c>
      <c r="X37" s="375" t="s">
        <v>25</v>
      </c>
      <c r="Y37" s="229"/>
      <c r="Z37" s="229"/>
      <c r="AA37" s="233"/>
      <c r="AB37" s="306"/>
      <c r="AC37" s="298"/>
      <c r="AD37" s="298"/>
      <c r="AE37" s="298"/>
      <c r="AF37" s="299"/>
      <c r="AG37" s="307"/>
      <c r="AH37" s="298"/>
      <c r="AI37" s="298"/>
      <c r="AJ37" s="298"/>
      <c r="AK37" s="299"/>
      <c r="AL37" s="306"/>
      <c r="AM37" s="298"/>
      <c r="AN37" s="298"/>
      <c r="AO37" s="298"/>
      <c r="AP37" s="299"/>
      <c r="AU37" s="77" t="s">
        <v>57</v>
      </c>
    </row>
    <row r="38" spans="1:47" s="214" customFormat="1" x14ac:dyDescent="0.25">
      <c r="A38" s="228" t="s">
        <v>58</v>
      </c>
      <c r="B38" s="222" t="s">
        <v>24</v>
      </c>
      <c r="C38" s="229"/>
      <c r="D38" s="229"/>
      <c r="E38" s="325">
        <v>3.4001000000000001</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06"/>
      <c r="AC38" s="298"/>
      <c r="AD38" s="298"/>
      <c r="AE38" s="298"/>
      <c r="AF38" s="299"/>
      <c r="AG38" s="307"/>
      <c r="AH38" s="298"/>
      <c r="AI38" s="298"/>
      <c r="AJ38" s="298"/>
      <c r="AK38" s="299"/>
      <c r="AL38" s="306"/>
      <c r="AM38" s="298"/>
      <c r="AN38" s="298"/>
      <c r="AO38" s="298"/>
      <c r="AP38" s="299"/>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07"/>
      <c r="AC39" s="298"/>
      <c r="AD39" s="298"/>
      <c r="AE39" s="298"/>
      <c r="AF39" s="299"/>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8.0000000000000002E-3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c r="Z40" s="229"/>
      <c r="AA40" s="233"/>
      <c r="AB40" s="300"/>
      <c r="AC40" s="298"/>
      <c r="AD40" s="298"/>
      <c r="AE40" s="298"/>
      <c r="AF40" s="299"/>
      <c r="AG40" s="300"/>
      <c r="AH40" s="298"/>
      <c r="AI40" s="298"/>
      <c r="AJ40" s="298"/>
      <c r="AK40" s="299"/>
      <c r="AL40" s="300"/>
      <c r="AM40" s="298"/>
      <c r="AN40" s="298"/>
      <c r="AO40" s="298"/>
      <c r="AP40" s="299"/>
      <c r="AU40" s="77" t="s">
        <v>60</v>
      </c>
    </row>
    <row r="41" spans="1:47" s="214" customFormat="1" ht="15.75" thickBot="1" x14ac:dyDescent="0.3">
      <c r="A41" s="243" t="s">
        <v>61</v>
      </c>
      <c r="B41" s="222" t="s">
        <v>30</v>
      </c>
      <c r="C41" s="244"/>
      <c r="D41" s="244"/>
      <c r="E41" s="328">
        <v>40.376100000000001</v>
      </c>
      <c r="F41" s="245">
        <v>5</v>
      </c>
      <c r="G41" s="246">
        <v>5</v>
      </c>
      <c r="H41" s="379">
        <v>5.0000000000000001E-3</v>
      </c>
      <c r="I41" s="384" t="s">
        <v>25</v>
      </c>
      <c r="J41" s="263"/>
      <c r="K41" s="263"/>
      <c r="L41" s="264"/>
      <c r="M41" s="379">
        <v>8.0000000000000002E-3</v>
      </c>
      <c r="N41" s="386"/>
      <c r="O41" s="244"/>
      <c r="P41" s="244"/>
      <c r="Q41" s="248"/>
      <c r="R41" s="379">
        <v>5.0000000000000001E-3</v>
      </c>
      <c r="S41" s="375" t="s">
        <v>25</v>
      </c>
      <c r="T41" s="244"/>
      <c r="U41" s="244"/>
      <c r="V41" s="248"/>
      <c r="W41" s="379">
        <v>5.0000000000000001E-3</v>
      </c>
      <c r="X41" s="386"/>
      <c r="Y41" s="244"/>
      <c r="Z41" s="244"/>
      <c r="AA41" s="248"/>
      <c r="AB41" s="308"/>
      <c r="AC41" s="303"/>
      <c r="AD41" s="303"/>
      <c r="AE41" s="303"/>
      <c r="AF41" s="30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504" t="s">
        <v>259</v>
      </c>
      <c r="AC43" s="505"/>
      <c r="AD43" s="505"/>
      <c r="AE43" s="505"/>
      <c r="AF43" s="506"/>
      <c r="AG43" s="504" t="s">
        <v>205</v>
      </c>
      <c r="AH43" s="505"/>
      <c r="AI43" s="505"/>
      <c r="AJ43" s="505"/>
      <c r="AK43" s="506"/>
      <c r="AL43" s="504" t="s">
        <v>259</v>
      </c>
      <c r="AM43" s="505"/>
      <c r="AN43" s="505"/>
      <c r="AO43" s="505"/>
      <c r="AP43" s="506"/>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309"/>
      <c r="AC44" s="298"/>
      <c r="AD44" s="310"/>
      <c r="AE44" s="310"/>
      <c r="AF44" s="311"/>
      <c r="AG44" s="305"/>
      <c r="AH44" s="298"/>
      <c r="AI44" s="298"/>
      <c r="AJ44" s="298"/>
      <c r="AK44" s="299"/>
      <c r="AL44" s="309"/>
      <c r="AM44" s="298"/>
      <c r="AN44" s="310"/>
      <c r="AO44" s="310"/>
      <c r="AP44" s="311"/>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309"/>
      <c r="AC45" s="298"/>
      <c r="AD45" s="310"/>
      <c r="AE45" s="310"/>
      <c r="AF45" s="311"/>
      <c r="AG45" s="306"/>
      <c r="AH45" s="298"/>
      <c r="AI45" s="298"/>
      <c r="AJ45" s="298"/>
      <c r="AK45" s="299"/>
      <c r="AL45" s="309"/>
      <c r="AM45" s="298"/>
      <c r="AN45" s="310"/>
      <c r="AO45" s="310"/>
      <c r="AP45" s="311"/>
      <c r="AR45" s="111" t="s">
        <v>67</v>
      </c>
      <c r="AT45" s="214"/>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320"/>
      <c r="AC46" s="303"/>
      <c r="AD46" s="316"/>
      <c r="AE46" s="316"/>
      <c r="AF46" s="317"/>
      <c r="AG46" s="306"/>
      <c r="AH46" s="298"/>
      <c r="AI46" s="298"/>
      <c r="AJ46" s="298"/>
      <c r="AK46" s="299"/>
      <c r="AL46" s="320"/>
      <c r="AM46" s="303"/>
      <c r="AN46" s="316"/>
      <c r="AO46" s="316"/>
      <c r="AP46" s="317"/>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504" t="s">
        <v>259</v>
      </c>
      <c r="AC48" s="505"/>
      <c r="AD48" s="505"/>
      <c r="AE48" s="505"/>
      <c r="AF48" s="506"/>
      <c r="AG48" s="504" t="s">
        <v>205</v>
      </c>
      <c r="AH48" s="505"/>
      <c r="AI48" s="505"/>
      <c r="AJ48" s="505"/>
      <c r="AK48" s="506"/>
      <c r="AL48" s="504" t="s">
        <v>259</v>
      </c>
      <c r="AM48" s="505"/>
      <c r="AN48" s="505"/>
      <c r="AO48" s="505"/>
      <c r="AP48" s="506"/>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309"/>
      <c r="AC49" s="298"/>
      <c r="AD49" s="310"/>
      <c r="AE49" s="310"/>
      <c r="AF49" s="311"/>
      <c r="AG49" s="305"/>
      <c r="AH49" s="298"/>
      <c r="AI49" s="298"/>
      <c r="AJ49" s="298"/>
      <c r="AK49" s="299"/>
      <c r="AL49" s="309"/>
      <c r="AM49" s="298"/>
      <c r="AN49" s="310"/>
      <c r="AO49" s="310"/>
      <c r="AP49" s="311"/>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309"/>
      <c r="AC50" s="298"/>
      <c r="AD50" s="310"/>
      <c r="AE50" s="310"/>
      <c r="AF50" s="311"/>
      <c r="AG50" s="309"/>
      <c r="AH50" s="298"/>
      <c r="AI50" s="310"/>
      <c r="AJ50" s="310"/>
      <c r="AK50" s="311"/>
      <c r="AL50" s="309"/>
      <c r="AM50" s="298"/>
      <c r="AN50" s="310"/>
      <c r="AO50" s="310"/>
      <c r="AP50" s="311"/>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309"/>
      <c r="AC51" s="298"/>
      <c r="AD51" s="310"/>
      <c r="AE51" s="310"/>
      <c r="AF51" s="311"/>
      <c r="AG51" s="309"/>
      <c r="AH51" s="298"/>
      <c r="AI51" s="310"/>
      <c r="AJ51" s="310"/>
      <c r="AK51" s="311"/>
      <c r="AL51" s="309"/>
      <c r="AM51" s="298"/>
      <c r="AN51" s="310"/>
      <c r="AO51" s="310"/>
      <c r="AP51" s="311"/>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309"/>
      <c r="AC52" s="298"/>
      <c r="AD52" s="310"/>
      <c r="AE52" s="310"/>
      <c r="AF52" s="311"/>
      <c r="AG52" s="309"/>
      <c r="AH52" s="298"/>
      <c r="AI52" s="310"/>
      <c r="AJ52" s="310"/>
      <c r="AK52" s="311"/>
      <c r="AL52" s="309"/>
      <c r="AM52" s="298"/>
      <c r="AN52" s="310"/>
      <c r="AO52" s="310"/>
      <c r="AP52" s="311"/>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309"/>
      <c r="AC53" s="298"/>
      <c r="AD53" s="310"/>
      <c r="AE53" s="310"/>
      <c r="AF53" s="311"/>
      <c r="AG53" s="309"/>
      <c r="AH53" s="298"/>
      <c r="AI53" s="310"/>
      <c r="AJ53" s="310"/>
      <c r="AK53" s="311"/>
      <c r="AL53" s="309"/>
      <c r="AM53" s="298"/>
      <c r="AN53" s="310"/>
      <c r="AO53" s="310"/>
      <c r="AP53" s="311"/>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309"/>
      <c r="AC54" s="298"/>
      <c r="AD54" s="310"/>
      <c r="AE54" s="310"/>
      <c r="AF54" s="311"/>
      <c r="AG54" s="309"/>
      <c r="AH54" s="298"/>
      <c r="AI54" s="310"/>
      <c r="AJ54" s="310"/>
      <c r="AK54" s="311"/>
      <c r="AL54" s="309"/>
      <c r="AM54" s="298"/>
      <c r="AN54" s="310"/>
      <c r="AO54" s="310"/>
      <c r="AP54" s="311"/>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309"/>
      <c r="AC55" s="298"/>
      <c r="AD55" s="310"/>
      <c r="AE55" s="310"/>
      <c r="AF55" s="311"/>
      <c r="AG55" s="309"/>
      <c r="AH55" s="298"/>
      <c r="AI55" s="310"/>
      <c r="AJ55" s="310"/>
      <c r="AK55" s="311"/>
      <c r="AL55" s="309"/>
      <c r="AM55" s="298"/>
      <c r="AN55" s="310"/>
      <c r="AO55" s="310"/>
      <c r="AP55" s="311"/>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309"/>
      <c r="AC56" s="298"/>
      <c r="AD56" s="310"/>
      <c r="AE56" s="310"/>
      <c r="AF56" s="311"/>
      <c r="AG56" s="309"/>
      <c r="AH56" s="298"/>
      <c r="AI56" s="310"/>
      <c r="AJ56" s="310"/>
      <c r="AK56" s="311"/>
      <c r="AL56" s="309"/>
      <c r="AM56" s="298"/>
      <c r="AN56" s="310"/>
      <c r="AO56" s="310"/>
      <c r="AP56" s="311"/>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309"/>
      <c r="AC57" s="298"/>
      <c r="AD57" s="310"/>
      <c r="AE57" s="310"/>
      <c r="AF57" s="311"/>
      <c r="AG57" s="309"/>
      <c r="AH57" s="298"/>
      <c r="AI57" s="310"/>
      <c r="AJ57" s="310"/>
      <c r="AK57" s="311"/>
      <c r="AL57" s="309"/>
      <c r="AM57" s="298"/>
      <c r="AN57" s="310"/>
      <c r="AO57" s="310"/>
      <c r="AP57" s="311"/>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309"/>
      <c r="AC58" s="298"/>
      <c r="AD58" s="310"/>
      <c r="AE58" s="310"/>
      <c r="AF58" s="311"/>
      <c r="AG58" s="309"/>
      <c r="AH58" s="298"/>
      <c r="AI58" s="310"/>
      <c r="AJ58" s="310"/>
      <c r="AK58" s="311"/>
      <c r="AL58" s="309"/>
      <c r="AM58" s="298"/>
      <c r="AN58" s="310"/>
      <c r="AO58" s="310"/>
      <c r="AP58" s="311"/>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309"/>
      <c r="AC59" s="298"/>
      <c r="AD59" s="310"/>
      <c r="AE59" s="310"/>
      <c r="AF59" s="311"/>
      <c r="AG59" s="309"/>
      <c r="AH59" s="298"/>
      <c r="AI59" s="310"/>
      <c r="AJ59" s="310"/>
      <c r="AK59" s="311"/>
      <c r="AL59" s="309"/>
      <c r="AM59" s="298"/>
      <c r="AN59" s="310"/>
      <c r="AO59" s="310"/>
      <c r="AP59" s="311"/>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356">
        <v>0.63</v>
      </c>
      <c r="X60" s="229"/>
      <c r="Y60" s="267"/>
      <c r="Z60" s="267"/>
      <c r="AA60" s="273"/>
      <c r="AB60" s="309"/>
      <c r="AC60" s="298"/>
      <c r="AD60" s="310"/>
      <c r="AE60" s="310"/>
      <c r="AF60" s="311"/>
      <c r="AG60" s="309"/>
      <c r="AH60" s="298"/>
      <c r="AI60" s="310"/>
      <c r="AJ60" s="310"/>
      <c r="AK60" s="311"/>
      <c r="AL60" s="309"/>
      <c r="AM60" s="298"/>
      <c r="AN60" s="310"/>
      <c r="AO60" s="310"/>
      <c r="AP60" s="311"/>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309"/>
      <c r="AC61" s="298"/>
      <c r="AD61" s="310"/>
      <c r="AE61" s="310"/>
      <c r="AF61" s="311"/>
      <c r="AG61" s="309"/>
      <c r="AH61" s="298"/>
      <c r="AI61" s="310"/>
      <c r="AJ61" s="310"/>
      <c r="AK61" s="311"/>
      <c r="AL61" s="309"/>
      <c r="AM61" s="298"/>
      <c r="AN61" s="310"/>
      <c r="AO61" s="310"/>
      <c r="AP61" s="311"/>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309"/>
      <c r="AC62" s="298"/>
      <c r="AD62" s="310"/>
      <c r="AE62" s="310"/>
      <c r="AF62" s="311"/>
      <c r="AG62" s="309"/>
      <c r="AH62" s="298"/>
      <c r="AI62" s="310"/>
      <c r="AJ62" s="310"/>
      <c r="AK62" s="311"/>
      <c r="AL62" s="309"/>
      <c r="AM62" s="298"/>
      <c r="AN62" s="310"/>
      <c r="AO62" s="310"/>
      <c r="AP62" s="311"/>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309"/>
      <c r="AC63" s="298"/>
      <c r="AD63" s="310"/>
      <c r="AE63" s="310"/>
      <c r="AF63" s="311"/>
      <c r="AG63" s="309"/>
      <c r="AH63" s="298"/>
      <c r="AI63" s="310"/>
      <c r="AJ63" s="310"/>
      <c r="AK63" s="311"/>
      <c r="AL63" s="309"/>
      <c r="AM63" s="298"/>
      <c r="AN63" s="310"/>
      <c r="AO63" s="310"/>
      <c r="AP63" s="311"/>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309"/>
      <c r="AC64" s="298"/>
      <c r="AD64" s="310"/>
      <c r="AE64" s="310"/>
      <c r="AF64" s="311"/>
      <c r="AG64" s="309"/>
      <c r="AH64" s="298"/>
      <c r="AI64" s="310"/>
      <c r="AJ64" s="310"/>
      <c r="AK64" s="311"/>
      <c r="AL64" s="309"/>
      <c r="AM64" s="298"/>
      <c r="AN64" s="310"/>
      <c r="AO64" s="310"/>
      <c r="AP64" s="311"/>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309"/>
      <c r="AC65" s="298"/>
      <c r="AD65" s="310"/>
      <c r="AE65" s="310"/>
      <c r="AF65" s="311"/>
      <c r="AG65" s="309"/>
      <c r="AH65" s="298"/>
      <c r="AI65" s="310"/>
      <c r="AJ65" s="310"/>
      <c r="AK65" s="311"/>
      <c r="AL65" s="309"/>
      <c r="AM65" s="298"/>
      <c r="AN65" s="310"/>
      <c r="AO65" s="310"/>
      <c r="AP65" s="311"/>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309"/>
      <c r="AC66" s="298"/>
      <c r="AD66" s="310"/>
      <c r="AE66" s="310"/>
      <c r="AF66" s="311"/>
      <c r="AG66" s="309"/>
      <c r="AH66" s="298"/>
      <c r="AI66" s="310"/>
      <c r="AJ66" s="310"/>
      <c r="AK66" s="311"/>
      <c r="AL66" s="309"/>
      <c r="AM66" s="298"/>
      <c r="AN66" s="310"/>
      <c r="AO66" s="310"/>
      <c r="AP66" s="311"/>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0.82</v>
      </c>
      <c r="N67" s="229"/>
      <c r="O67" s="267"/>
      <c r="P67" s="267"/>
      <c r="Q67" s="273"/>
      <c r="R67" s="294">
        <v>0.49</v>
      </c>
      <c r="S67" s="229"/>
      <c r="T67" s="267"/>
      <c r="U67" s="267"/>
      <c r="V67" s="273"/>
      <c r="W67" s="294">
        <v>2.52</v>
      </c>
      <c r="X67" s="229"/>
      <c r="Y67" s="267"/>
      <c r="Z67" s="267" t="s">
        <v>233</v>
      </c>
      <c r="AA67" s="273"/>
      <c r="AB67" s="312"/>
      <c r="AC67" s="298"/>
      <c r="AD67" s="310"/>
      <c r="AE67" s="310"/>
      <c r="AF67" s="311"/>
      <c r="AG67" s="312"/>
      <c r="AH67" s="298"/>
      <c r="AI67" s="310"/>
      <c r="AJ67" s="310"/>
      <c r="AK67" s="311"/>
      <c r="AL67" s="312"/>
      <c r="AM67" s="298"/>
      <c r="AN67" s="310"/>
      <c r="AO67" s="310"/>
      <c r="AP67" s="311"/>
      <c r="AR67" s="363" t="s">
        <v>88</v>
      </c>
    </row>
    <row r="68" spans="1:44"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12"/>
      <c r="AC68" s="298"/>
      <c r="AD68" s="310"/>
      <c r="AE68" s="310"/>
      <c r="AF68" s="311"/>
      <c r="AG68" s="312"/>
      <c r="AH68" s="298"/>
      <c r="AI68" s="310"/>
      <c r="AJ68" s="310"/>
      <c r="AK68" s="311"/>
      <c r="AL68" s="312"/>
      <c r="AM68" s="298"/>
      <c r="AN68" s="310"/>
      <c r="AO68" s="310"/>
      <c r="AP68" s="311"/>
      <c r="AR68" s="364" t="s">
        <v>89</v>
      </c>
    </row>
    <row r="69" spans="1:44"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297"/>
      <c r="AC69" s="298"/>
      <c r="AD69" s="310"/>
      <c r="AE69" s="310"/>
      <c r="AF69" s="311"/>
      <c r="AG69" s="297"/>
      <c r="AH69" s="298"/>
      <c r="AI69" s="310"/>
      <c r="AJ69" s="310"/>
      <c r="AK69" s="311"/>
      <c r="AL69" s="297"/>
      <c r="AM69" s="298"/>
      <c r="AN69" s="310"/>
      <c r="AO69" s="310"/>
      <c r="AP69" s="311"/>
      <c r="AR69" s="363" t="s">
        <v>90</v>
      </c>
    </row>
    <row r="70" spans="1:44"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297"/>
      <c r="AC70" s="298"/>
      <c r="AD70" s="310"/>
      <c r="AE70" s="310"/>
      <c r="AF70" s="311"/>
      <c r="AG70" s="297"/>
      <c r="AH70" s="298"/>
      <c r="AI70" s="310"/>
      <c r="AJ70" s="310"/>
      <c r="AK70" s="311"/>
      <c r="AL70" s="297"/>
      <c r="AM70" s="298"/>
      <c r="AN70" s="310"/>
      <c r="AO70" s="310"/>
      <c r="AP70" s="311"/>
      <c r="AR70" s="363" t="s">
        <v>91</v>
      </c>
    </row>
    <row r="71" spans="1:44"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297"/>
      <c r="AC71" s="298"/>
      <c r="AD71" s="310"/>
      <c r="AE71" s="310"/>
      <c r="AF71" s="311"/>
      <c r="AG71" s="297"/>
      <c r="AH71" s="298"/>
      <c r="AI71" s="310"/>
      <c r="AJ71" s="310"/>
      <c r="AK71" s="311"/>
      <c r="AL71" s="297"/>
      <c r="AM71" s="298"/>
      <c r="AN71" s="310"/>
      <c r="AO71" s="310"/>
      <c r="AP71" s="311"/>
      <c r="AR71" s="363" t="s">
        <v>92</v>
      </c>
    </row>
    <row r="72" spans="1:44" s="214" customFormat="1" x14ac:dyDescent="0.25">
      <c r="A72" s="228" t="s">
        <v>93</v>
      </c>
      <c r="B72" s="222" t="s">
        <v>24</v>
      </c>
      <c r="C72" s="229"/>
      <c r="D72" s="229"/>
      <c r="E72" s="322">
        <v>1</v>
      </c>
      <c r="F72" s="239">
        <v>70</v>
      </c>
      <c r="G72" s="231" t="s">
        <v>22</v>
      </c>
      <c r="H72" s="371">
        <v>0.2</v>
      </c>
      <c r="I72" s="229" t="s">
        <v>25</v>
      </c>
      <c r="J72" s="267"/>
      <c r="K72" s="267"/>
      <c r="L72" s="273"/>
      <c r="M72" s="371">
        <v>0.2</v>
      </c>
      <c r="N72" s="229" t="s">
        <v>25</v>
      </c>
      <c r="O72" s="267"/>
      <c r="P72" s="267"/>
      <c r="Q72" s="273"/>
      <c r="R72" s="279">
        <v>0.2</v>
      </c>
      <c r="S72" s="229" t="s">
        <v>25</v>
      </c>
      <c r="T72" s="267"/>
      <c r="U72" s="267"/>
      <c r="V72" s="273"/>
      <c r="W72" s="369">
        <v>0.23</v>
      </c>
      <c r="X72" s="229"/>
      <c r="Y72" s="267"/>
      <c r="Z72" s="267"/>
      <c r="AA72" s="273"/>
      <c r="AB72" s="312"/>
      <c r="AC72" s="298"/>
      <c r="AD72" s="310"/>
      <c r="AE72" s="310"/>
      <c r="AF72" s="311"/>
      <c r="AG72" s="312"/>
      <c r="AH72" s="298"/>
      <c r="AI72" s="310"/>
      <c r="AJ72" s="310"/>
      <c r="AK72" s="311"/>
      <c r="AL72" s="312"/>
      <c r="AM72" s="298"/>
      <c r="AN72" s="310"/>
      <c r="AO72" s="310"/>
      <c r="AP72" s="311"/>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313"/>
      <c r="AC73" s="298"/>
      <c r="AD73" s="310"/>
      <c r="AE73" s="310"/>
      <c r="AF73" s="311"/>
      <c r="AG73" s="313"/>
      <c r="AH73" s="298"/>
      <c r="AI73" s="310"/>
      <c r="AJ73" s="310"/>
      <c r="AK73" s="311"/>
      <c r="AL73" s="313"/>
      <c r="AM73" s="298"/>
      <c r="AN73" s="310"/>
      <c r="AO73" s="310"/>
      <c r="AP73" s="311"/>
      <c r="AR73" s="364" t="s">
        <v>94</v>
      </c>
    </row>
    <row r="74" spans="1:44" s="214" customFormat="1"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00"/>
      <c r="AC74" s="298"/>
      <c r="AD74" s="310"/>
      <c r="AE74" s="310"/>
      <c r="AF74" s="311"/>
      <c r="AG74" s="300"/>
      <c r="AH74" s="298"/>
      <c r="AI74" s="310"/>
      <c r="AJ74" s="310"/>
      <c r="AK74" s="311"/>
      <c r="AL74" s="300"/>
      <c r="AM74" s="298"/>
      <c r="AN74" s="310"/>
      <c r="AO74" s="310"/>
      <c r="AP74" s="311"/>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314"/>
      <c r="AC75" s="298"/>
      <c r="AD75" s="310"/>
      <c r="AE75" s="310"/>
      <c r="AF75" s="311"/>
      <c r="AG75" s="314"/>
      <c r="AH75" s="298"/>
      <c r="AI75" s="310"/>
      <c r="AJ75" s="310"/>
      <c r="AK75" s="311"/>
      <c r="AL75" s="314"/>
      <c r="AM75" s="298"/>
      <c r="AN75" s="310"/>
      <c r="AO75" s="310"/>
      <c r="AP75" s="311"/>
      <c r="AR75" s="363" t="s">
        <v>96</v>
      </c>
    </row>
    <row r="76" spans="1:44"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297"/>
      <c r="AC76" s="298"/>
      <c r="AD76" s="310"/>
      <c r="AE76" s="310"/>
      <c r="AF76" s="311"/>
      <c r="AG76" s="297"/>
      <c r="AH76" s="298"/>
      <c r="AI76" s="310"/>
      <c r="AJ76" s="310"/>
      <c r="AK76" s="311"/>
      <c r="AL76" s="297"/>
      <c r="AM76" s="298"/>
      <c r="AN76" s="310"/>
      <c r="AO76" s="310"/>
      <c r="AP76" s="311"/>
      <c r="AR76" s="364" t="s">
        <v>97</v>
      </c>
    </row>
    <row r="77" spans="1:44"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297"/>
      <c r="AC77" s="298"/>
      <c r="AD77" s="310"/>
      <c r="AE77" s="310"/>
      <c r="AF77" s="311"/>
      <c r="AG77" s="297"/>
      <c r="AH77" s="298"/>
      <c r="AI77" s="310"/>
      <c r="AJ77" s="310"/>
      <c r="AK77" s="311"/>
      <c r="AL77" s="297"/>
      <c r="AM77" s="298"/>
      <c r="AN77" s="310"/>
      <c r="AO77" s="310"/>
      <c r="AP77" s="311"/>
      <c r="AR77" s="364" t="s">
        <v>98</v>
      </c>
    </row>
    <row r="78" spans="1:44" s="214" customFormat="1" x14ac:dyDescent="0.25">
      <c r="A78" s="228" t="s">
        <v>195</v>
      </c>
      <c r="B78" s="222" t="s">
        <v>24</v>
      </c>
      <c r="C78" s="229"/>
      <c r="D78" s="229"/>
      <c r="E78" s="322">
        <v>2</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297"/>
      <c r="AC78" s="298"/>
      <c r="AD78" s="310"/>
      <c r="AE78" s="310"/>
      <c r="AF78" s="311"/>
      <c r="AG78" s="297"/>
      <c r="AH78" s="298"/>
      <c r="AI78" s="310"/>
      <c r="AJ78" s="310"/>
      <c r="AK78" s="311"/>
      <c r="AL78" s="297"/>
      <c r="AM78" s="298"/>
      <c r="AN78" s="310"/>
      <c r="AO78" s="310"/>
      <c r="AP78" s="311"/>
      <c r="AR78" s="363" t="s">
        <v>99</v>
      </c>
    </row>
    <row r="79" spans="1:44"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297"/>
      <c r="AC79" s="298"/>
      <c r="AD79" s="310"/>
      <c r="AE79" s="310"/>
      <c r="AF79" s="311"/>
      <c r="AG79" s="297"/>
      <c r="AH79" s="298"/>
      <c r="AI79" s="310"/>
      <c r="AJ79" s="310"/>
      <c r="AK79" s="311"/>
      <c r="AL79" s="297"/>
      <c r="AM79" s="298"/>
      <c r="AN79" s="310"/>
      <c r="AO79" s="310"/>
      <c r="AP79" s="311"/>
      <c r="AR79" s="364" t="s">
        <v>100</v>
      </c>
    </row>
    <row r="80" spans="1:44"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297"/>
      <c r="AC80" s="298"/>
      <c r="AD80" s="310"/>
      <c r="AE80" s="310"/>
      <c r="AF80" s="311"/>
      <c r="AG80" s="297"/>
      <c r="AH80" s="298"/>
      <c r="AI80" s="310"/>
      <c r="AJ80" s="310"/>
      <c r="AK80" s="311"/>
      <c r="AL80" s="297"/>
      <c r="AM80" s="298"/>
      <c r="AN80" s="310"/>
      <c r="AO80" s="310"/>
      <c r="AP80" s="311"/>
      <c r="AR80" s="363" t="s">
        <v>101</v>
      </c>
    </row>
    <row r="81" spans="1:44" s="214" customFormat="1"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12"/>
      <c r="AC81" s="298"/>
      <c r="AD81" s="310"/>
      <c r="AE81" s="310"/>
      <c r="AF81" s="311"/>
      <c r="AG81" s="312"/>
      <c r="AH81" s="298"/>
      <c r="AI81" s="310"/>
      <c r="AJ81" s="310"/>
      <c r="AK81" s="311"/>
      <c r="AL81" s="312"/>
      <c r="AM81" s="298"/>
      <c r="AN81" s="310"/>
      <c r="AO81" s="310"/>
      <c r="AP81" s="311"/>
      <c r="AR81" s="363" t="s">
        <v>102</v>
      </c>
    </row>
    <row r="82" spans="1:44"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297"/>
      <c r="AC82" s="298"/>
      <c r="AD82" s="310"/>
      <c r="AE82" s="310"/>
      <c r="AF82" s="311"/>
      <c r="AG82" s="297"/>
      <c r="AH82" s="298"/>
      <c r="AI82" s="310"/>
      <c r="AJ82" s="310"/>
      <c r="AK82" s="311"/>
      <c r="AL82" s="297"/>
      <c r="AM82" s="298"/>
      <c r="AN82" s="310"/>
      <c r="AO82" s="310"/>
      <c r="AP82" s="311"/>
      <c r="AR82" s="363" t="s">
        <v>103</v>
      </c>
    </row>
    <row r="83" spans="1:44"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297"/>
      <c r="AC83" s="298"/>
      <c r="AD83" s="310"/>
      <c r="AE83" s="310"/>
      <c r="AF83" s="311"/>
      <c r="AG83" s="297"/>
      <c r="AH83" s="298"/>
      <c r="AI83" s="310"/>
      <c r="AJ83" s="310"/>
      <c r="AK83" s="311"/>
      <c r="AL83" s="297"/>
      <c r="AM83" s="298"/>
      <c r="AN83" s="310"/>
      <c r="AO83" s="310"/>
      <c r="AP83" s="311"/>
      <c r="AR83" s="364" t="s">
        <v>104</v>
      </c>
    </row>
    <row r="84" spans="1:44"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12"/>
      <c r="AC84" s="298"/>
      <c r="AD84" s="310"/>
      <c r="AE84" s="310"/>
      <c r="AF84" s="311"/>
      <c r="AG84" s="312"/>
      <c r="AH84" s="298"/>
      <c r="AI84" s="310"/>
      <c r="AJ84" s="310"/>
      <c r="AK84" s="311"/>
      <c r="AL84" s="312"/>
      <c r="AM84" s="298"/>
      <c r="AN84" s="310"/>
      <c r="AO84" s="310"/>
      <c r="AP84" s="311"/>
      <c r="AR84" s="364" t="s">
        <v>105</v>
      </c>
    </row>
    <row r="85" spans="1:44"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297"/>
      <c r="AC85" s="298"/>
      <c r="AD85" s="310"/>
      <c r="AE85" s="310"/>
      <c r="AF85" s="311"/>
      <c r="AG85" s="297"/>
      <c r="AH85" s="298"/>
      <c r="AI85" s="310"/>
      <c r="AJ85" s="310"/>
      <c r="AK85" s="311"/>
      <c r="AL85" s="297"/>
      <c r="AM85" s="298"/>
      <c r="AN85" s="310"/>
      <c r="AO85" s="310"/>
      <c r="AP85" s="311"/>
      <c r="AR85" s="364" t="s">
        <v>106</v>
      </c>
    </row>
    <row r="86" spans="1:44" s="214" customFormat="1" x14ac:dyDescent="0.25">
      <c r="A86" s="228" t="s">
        <v>107</v>
      </c>
      <c r="B86" s="222" t="s">
        <v>24</v>
      </c>
      <c r="C86" s="229"/>
      <c r="D86" s="229"/>
      <c r="E86" s="395">
        <v>1.8842000000000001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297"/>
      <c r="AC86" s="298"/>
      <c r="AD86" s="310"/>
      <c r="AE86" s="310"/>
      <c r="AF86" s="311"/>
      <c r="AG86" s="297"/>
      <c r="AH86" s="298"/>
      <c r="AI86" s="310"/>
      <c r="AJ86" s="310"/>
      <c r="AK86" s="311"/>
      <c r="AL86" s="297"/>
      <c r="AM86" s="298"/>
      <c r="AN86" s="310"/>
      <c r="AO86" s="310"/>
      <c r="AP86" s="311"/>
      <c r="AR86" s="364" t="s">
        <v>107</v>
      </c>
    </row>
    <row r="87" spans="1:44"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297"/>
      <c r="AC87" s="298"/>
      <c r="AD87" s="310"/>
      <c r="AE87" s="310"/>
      <c r="AF87" s="311"/>
      <c r="AG87" s="297"/>
      <c r="AH87" s="298"/>
      <c r="AI87" s="310"/>
      <c r="AJ87" s="310"/>
      <c r="AK87" s="311"/>
      <c r="AL87" s="297"/>
      <c r="AM87" s="298"/>
      <c r="AN87" s="310"/>
      <c r="AO87" s="310"/>
      <c r="AP87" s="311"/>
      <c r="AR87" s="363" t="s">
        <v>108</v>
      </c>
    </row>
    <row r="88" spans="1:44"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297"/>
      <c r="AC88" s="298"/>
      <c r="AD88" s="310"/>
      <c r="AE88" s="310"/>
      <c r="AF88" s="311"/>
      <c r="AG88" s="297"/>
      <c r="AH88" s="298"/>
      <c r="AI88" s="310"/>
      <c r="AJ88" s="310"/>
      <c r="AK88" s="311"/>
      <c r="AL88" s="297"/>
      <c r="AM88" s="298"/>
      <c r="AN88" s="310"/>
      <c r="AO88" s="310"/>
      <c r="AP88" s="311"/>
      <c r="AR88" s="363" t="s">
        <v>109</v>
      </c>
    </row>
    <row r="89" spans="1:44" s="214" customFormat="1" ht="15.75" thickBot="1" x14ac:dyDescent="0.3">
      <c r="A89" s="376" t="s">
        <v>110</v>
      </c>
      <c r="B89" s="275" t="s">
        <v>24</v>
      </c>
      <c r="C89" s="263"/>
      <c r="D89" s="263"/>
      <c r="E89" s="323">
        <v>0.2</v>
      </c>
      <c r="F89" s="281">
        <v>2</v>
      </c>
      <c r="G89" s="282">
        <v>0.02</v>
      </c>
      <c r="H89" s="377">
        <v>0.02</v>
      </c>
      <c r="I89" s="263"/>
      <c r="J89" s="275"/>
      <c r="K89" s="275"/>
      <c r="L89" s="276"/>
      <c r="M89" s="377">
        <v>0.01</v>
      </c>
      <c r="N89" s="263" t="s">
        <v>25</v>
      </c>
      <c r="O89" s="275"/>
      <c r="P89" s="275"/>
      <c r="Q89" s="276"/>
      <c r="R89" s="377">
        <v>0.01</v>
      </c>
      <c r="S89" s="263" t="s">
        <v>25</v>
      </c>
      <c r="T89" s="275"/>
      <c r="U89" s="275"/>
      <c r="V89" s="276"/>
      <c r="W89" s="377">
        <v>0.16</v>
      </c>
      <c r="X89" s="263"/>
      <c r="Y89" s="275"/>
      <c r="Z89" s="275"/>
      <c r="AA89" s="276"/>
      <c r="AB89" s="315"/>
      <c r="AC89" s="303"/>
      <c r="AD89" s="316"/>
      <c r="AE89" s="316"/>
      <c r="AF89" s="317"/>
      <c r="AG89" s="315"/>
      <c r="AH89" s="303"/>
      <c r="AI89" s="316"/>
      <c r="AJ89" s="316"/>
      <c r="AK89" s="317"/>
      <c r="AL89" s="315"/>
      <c r="AM89" s="303"/>
      <c r="AN89" s="316"/>
      <c r="AO89" s="316"/>
      <c r="AP89" s="317"/>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33">
    <mergeCell ref="A1:AP1"/>
    <mergeCell ref="A2:AP2"/>
    <mergeCell ref="B4:B6"/>
    <mergeCell ref="C4:C6"/>
    <mergeCell ref="D4:D6"/>
    <mergeCell ref="E4:E6"/>
    <mergeCell ref="F4:F6"/>
    <mergeCell ref="G4:G6"/>
    <mergeCell ref="H4:AF4"/>
    <mergeCell ref="AG4:AP4"/>
    <mergeCell ref="AL5:AP5"/>
    <mergeCell ref="A7:AP7"/>
    <mergeCell ref="AG8:AK8"/>
    <mergeCell ref="A24:AP24"/>
    <mergeCell ref="AG25:AK25"/>
    <mergeCell ref="H5:L5"/>
    <mergeCell ref="M5:Q5"/>
    <mergeCell ref="R5:V5"/>
    <mergeCell ref="W5:AA5"/>
    <mergeCell ref="AB5:AF5"/>
    <mergeCell ref="AG5:AK5"/>
    <mergeCell ref="AB8:AF8"/>
    <mergeCell ref="AB25:AF25"/>
    <mergeCell ref="AB43:AF43"/>
    <mergeCell ref="AB48:AF48"/>
    <mergeCell ref="AL8:AP8"/>
    <mergeCell ref="AL25:AP25"/>
    <mergeCell ref="A42:AP42"/>
    <mergeCell ref="AL43:AP43"/>
    <mergeCell ref="AL48:AP48"/>
    <mergeCell ref="AG43:AK43"/>
    <mergeCell ref="A47:AP47"/>
    <mergeCell ref="AG48:AK48"/>
  </mergeCells>
  <conditionalFormatting sqref="AL10">
    <cfRule type="cellIs" dxfId="9349" priority="424" operator="greaterThan">
      <formula>$E$10</formula>
    </cfRule>
  </conditionalFormatting>
  <conditionalFormatting sqref="AL11">
    <cfRule type="cellIs" dxfId="9348" priority="423" operator="greaterThan">
      <formula>$E$11</formula>
    </cfRule>
  </conditionalFormatting>
  <conditionalFormatting sqref="AL12">
    <cfRule type="cellIs" dxfId="9347" priority="422" operator="greaterThan">
      <formula>$E$12</formula>
    </cfRule>
  </conditionalFormatting>
  <conditionalFormatting sqref="AL13">
    <cfRule type="cellIs" dxfId="9346" priority="420" operator="greaterThan">
      <formula>$E13</formula>
    </cfRule>
    <cfRule type="cellIs" dxfId="9345" priority="421" operator="greaterThan">
      <formula>$G13</formula>
    </cfRule>
  </conditionalFormatting>
  <conditionalFormatting sqref="AL18">
    <cfRule type="cellIs" dxfId="9344" priority="416" operator="lessThan">
      <formula>$AS$18</formula>
    </cfRule>
    <cfRule type="cellIs" dxfId="9343" priority="417" operator="greaterThan">
      <formula>$AT$18</formula>
    </cfRule>
    <cfRule type="cellIs" dxfId="9342" priority="418" operator="lessThan">
      <formula>$AQ$18</formula>
    </cfRule>
    <cfRule type="cellIs" dxfId="9341" priority="419" operator="greaterThan">
      <formula>$AR$18</formula>
    </cfRule>
  </conditionalFormatting>
  <conditionalFormatting sqref="AG10">
    <cfRule type="cellIs" dxfId="9340" priority="415" operator="greaterThan">
      <formula>$E$10</formula>
    </cfRule>
  </conditionalFormatting>
  <conditionalFormatting sqref="AG11">
    <cfRule type="cellIs" dxfId="9339" priority="414" operator="greaterThan">
      <formula>$E$11</formula>
    </cfRule>
  </conditionalFormatting>
  <conditionalFormatting sqref="AG12">
    <cfRule type="cellIs" dxfId="9338" priority="413" operator="greaterThan">
      <formula>$E$12</formula>
    </cfRule>
  </conditionalFormatting>
  <conditionalFormatting sqref="AG13">
    <cfRule type="cellIs" dxfId="9337" priority="411" operator="greaterThan">
      <formula>$E$13</formula>
    </cfRule>
    <cfRule type="cellIs" dxfId="9336" priority="412" operator="greaterThan">
      <formula>$G$13</formula>
    </cfRule>
  </conditionalFormatting>
  <conditionalFormatting sqref="AG14">
    <cfRule type="cellIs" dxfId="9335" priority="409" operator="greaterThan">
      <formula>$E$14</formula>
    </cfRule>
    <cfRule type="cellIs" dxfId="9334" priority="410" operator="greaterThan">
      <formula>$G$14</formula>
    </cfRule>
  </conditionalFormatting>
  <conditionalFormatting sqref="AG15">
    <cfRule type="cellIs" dxfId="9333" priority="408" operator="greaterThan">
      <formula>$E$15</formula>
    </cfRule>
  </conditionalFormatting>
  <conditionalFormatting sqref="AG16">
    <cfRule type="cellIs" dxfId="9332" priority="407" operator="greaterThan">
      <formula>$E$16</formula>
    </cfRule>
  </conditionalFormatting>
  <conditionalFormatting sqref="AG16">
    <cfRule type="cellIs" dxfId="9331" priority="406" operator="greaterThan">
      <formula>$G$16</formula>
    </cfRule>
  </conditionalFormatting>
  <conditionalFormatting sqref="AG17">
    <cfRule type="cellIs" dxfId="9330" priority="404" operator="greaterThan">
      <formula>$E$17</formula>
    </cfRule>
  </conditionalFormatting>
  <conditionalFormatting sqref="AG17">
    <cfRule type="cellIs" dxfId="9329" priority="405" operator="greaterThan">
      <formula>$G$17</formula>
    </cfRule>
  </conditionalFormatting>
  <conditionalFormatting sqref="AG19">
    <cfRule type="cellIs" dxfId="9328" priority="403" operator="greaterThan">
      <formula>$E$19</formula>
    </cfRule>
  </conditionalFormatting>
  <conditionalFormatting sqref="AG20">
    <cfRule type="cellIs" dxfId="9327" priority="401" operator="greaterThan">
      <formula>$E$20</formula>
    </cfRule>
    <cfRule type="cellIs" dxfId="9326" priority="402" operator="greaterThan">
      <formula>$G$20</formula>
    </cfRule>
  </conditionalFormatting>
  <conditionalFormatting sqref="AG21">
    <cfRule type="cellIs" dxfId="9325" priority="399" operator="greaterThan">
      <formula>$E$21</formula>
    </cfRule>
    <cfRule type="cellIs" dxfId="9324" priority="400" operator="greaterThan">
      <formula>$G$21</formula>
    </cfRule>
  </conditionalFormatting>
  <conditionalFormatting sqref="AG22">
    <cfRule type="cellIs" dxfId="9323" priority="397" operator="greaterThan">
      <formula>$E$22</formula>
    </cfRule>
    <cfRule type="cellIs" dxfId="9322" priority="398" operator="greaterThan">
      <formula>$G$22</formula>
    </cfRule>
  </conditionalFormatting>
  <conditionalFormatting sqref="AG23">
    <cfRule type="cellIs" dxfId="9321" priority="396" operator="greaterThan">
      <formula>$E$23</formula>
    </cfRule>
  </conditionalFormatting>
  <conditionalFormatting sqref="AG9">
    <cfRule type="cellIs" dxfId="9320" priority="395" operator="greaterThan">
      <formula>$E$9</formula>
    </cfRule>
  </conditionalFormatting>
  <conditionalFormatting sqref="AG18">
    <cfRule type="cellIs" dxfId="9319" priority="391" operator="lessThan">
      <formula>$AS$18</formula>
    </cfRule>
    <cfRule type="cellIs" dxfId="9318" priority="392" operator="greaterThan">
      <formula>$AT$18</formula>
    </cfRule>
    <cfRule type="cellIs" dxfId="9317" priority="393" operator="lessThan">
      <formula>$AQ$18</formula>
    </cfRule>
    <cfRule type="cellIs" dxfId="9316" priority="394" operator="greaterThan">
      <formula>$AR$18</formula>
    </cfRule>
  </conditionalFormatting>
  <conditionalFormatting sqref="AG26">
    <cfRule type="cellIs" dxfId="9315" priority="389" operator="greaterThan">
      <formula>$E$26</formula>
    </cfRule>
    <cfRule type="cellIs" dxfId="9314" priority="390" operator="greaterThan">
      <formula>$G$26</formula>
    </cfRule>
  </conditionalFormatting>
  <conditionalFormatting sqref="AG27">
    <cfRule type="cellIs" dxfId="9313" priority="387" operator="greaterThan">
      <formula>$E$27</formula>
    </cfRule>
    <cfRule type="cellIs" dxfId="9312" priority="388" operator="greaterThan">
      <formula>$G$27</formula>
    </cfRule>
  </conditionalFormatting>
  <conditionalFormatting sqref="AG28">
    <cfRule type="cellIs" dxfId="9311" priority="385" operator="greaterThan">
      <formula>$E$28</formula>
    </cfRule>
    <cfRule type="cellIs" dxfId="9310" priority="386" operator="greaterThan">
      <formula>$G$28</formula>
    </cfRule>
  </conditionalFormatting>
  <conditionalFormatting sqref="AG31">
    <cfRule type="cellIs" dxfId="9309" priority="384" operator="greaterThan">
      <formula>$E$31</formula>
    </cfRule>
  </conditionalFormatting>
  <conditionalFormatting sqref="AG32">
    <cfRule type="cellIs" dxfId="9308" priority="382" operator="greaterThan">
      <formula>$E$32</formula>
    </cfRule>
    <cfRule type="cellIs" dxfId="9307" priority="383" operator="greaterThan">
      <formula>$G$32</formula>
    </cfRule>
  </conditionalFormatting>
  <conditionalFormatting sqref="AG33">
    <cfRule type="cellIs" dxfId="9306" priority="380" operator="greaterThan">
      <formula>$E$33</formula>
    </cfRule>
    <cfRule type="cellIs" dxfId="9305" priority="381" operator="greaterThan">
      <formula>$G$33</formula>
    </cfRule>
  </conditionalFormatting>
  <conditionalFormatting sqref="AG34">
    <cfRule type="cellIs" dxfId="9304" priority="377" operator="greaterThan">
      <formula>$E$34</formula>
    </cfRule>
    <cfRule type="cellIs" dxfId="9303" priority="378" operator="greaterThan">
      <formula>$G$34</formula>
    </cfRule>
    <cfRule type="cellIs" dxfId="9302" priority="379" operator="greaterThan">
      <formula>$F$34</formula>
    </cfRule>
  </conditionalFormatting>
  <conditionalFormatting sqref="AG35">
    <cfRule type="cellIs" dxfId="9301" priority="375" operator="greaterThan">
      <formula>$E$35</formula>
    </cfRule>
    <cfRule type="cellIs" dxfId="9300" priority="376" operator="greaterThan">
      <formula>$G$35</formula>
    </cfRule>
  </conditionalFormatting>
  <conditionalFormatting sqref="AG36">
    <cfRule type="cellIs" dxfId="9299" priority="373" operator="greaterThan">
      <formula>$E$36</formula>
    </cfRule>
    <cfRule type="cellIs" dxfId="9298" priority="374" operator="greaterThan">
      <formula>$G$36</formula>
    </cfRule>
  </conditionalFormatting>
  <conditionalFormatting sqref="AG37">
    <cfRule type="cellIs" dxfId="9297" priority="372" operator="greaterThan">
      <formula>$E$37</formula>
    </cfRule>
  </conditionalFormatting>
  <conditionalFormatting sqref="AG38">
    <cfRule type="cellIs" dxfId="9296" priority="370" operator="greaterThan">
      <formula>$E$38</formula>
    </cfRule>
    <cfRule type="cellIs" dxfId="9295" priority="371" operator="greaterThan">
      <formula>$G$38</formula>
    </cfRule>
  </conditionalFormatting>
  <conditionalFormatting sqref="AG39">
    <cfRule type="cellIs" dxfId="9294" priority="368" operator="greaterThan">
      <formula>$E$39</formula>
    </cfRule>
    <cfRule type="cellIs" dxfId="9293" priority="369" operator="greaterThan">
      <formula>$G$39</formula>
    </cfRule>
  </conditionalFormatting>
  <conditionalFormatting sqref="AG40">
    <cfRule type="cellIs" dxfId="9292" priority="366" operator="greaterThan">
      <formula>$E$40</formula>
    </cfRule>
    <cfRule type="cellIs" dxfId="9291" priority="367" operator="greaterThan">
      <formula>$G$40</formula>
    </cfRule>
  </conditionalFormatting>
  <conditionalFormatting sqref="AG41">
    <cfRule type="cellIs" dxfId="9290" priority="364" operator="greaterThan">
      <formula>$E$41</formula>
    </cfRule>
    <cfRule type="cellIs" dxfId="9289" priority="365" operator="greaterThan">
      <formula>$G$41</formula>
    </cfRule>
  </conditionalFormatting>
  <conditionalFormatting sqref="AG37">
    <cfRule type="cellIs" dxfId="9288" priority="363" operator="greaterThan">
      <formula>$G$37</formula>
    </cfRule>
  </conditionalFormatting>
  <conditionalFormatting sqref="AG72">
    <cfRule type="cellIs" dxfId="9287" priority="362" operator="greaterThan">
      <formula>$F$72</formula>
    </cfRule>
  </conditionalFormatting>
  <conditionalFormatting sqref="AG55">
    <cfRule type="cellIs" dxfId="9286" priority="361" operator="greaterThan">
      <formula>$G$55</formula>
    </cfRule>
  </conditionalFormatting>
  <conditionalFormatting sqref="AG60">
    <cfRule type="cellIs" dxfId="9285" priority="360" operator="greaterThan">
      <formula>$G$60</formula>
    </cfRule>
  </conditionalFormatting>
  <conditionalFormatting sqref="AG63">
    <cfRule type="cellIs" dxfId="9284" priority="359" operator="greaterThan">
      <formula>$G$63</formula>
    </cfRule>
  </conditionalFormatting>
  <conditionalFormatting sqref="AG66">
    <cfRule type="cellIs" dxfId="9283" priority="357" operator="greaterThan">
      <formula>$G$66</formula>
    </cfRule>
    <cfRule type="cellIs" dxfId="9282" priority="358" operator="greaterThan">
      <formula>$F$66</formula>
    </cfRule>
  </conditionalFormatting>
  <conditionalFormatting sqref="AG53">
    <cfRule type="cellIs" dxfId="9281" priority="356" operator="greaterThan">
      <formula>$F$53</formula>
    </cfRule>
  </conditionalFormatting>
  <conditionalFormatting sqref="AG52">
    <cfRule type="cellIs" dxfId="9280" priority="354" operator="greaterThan">
      <formula>$F$52</formula>
    </cfRule>
  </conditionalFormatting>
  <conditionalFormatting sqref="AG61">
    <cfRule type="cellIs" dxfId="9279" priority="351" operator="greaterThan">
      <formula>$F$61</formula>
    </cfRule>
  </conditionalFormatting>
  <conditionalFormatting sqref="AG62">
    <cfRule type="cellIs" dxfId="9278" priority="349" operator="greaterThan">
      <formula>$G$62</formula>
    </cfRule>
  </conditionalFormatting>
  <conditionalFormatting sqref="AG54">
    <cfRule type="cellIs" dxfId="9277" priority="352" operator="greaterThan">
      <formula>$G$54</formula>
    </cfRule>
    <cfRule type="cellIs" dxfId="9276" priority="353" operator="greaterThan">
      <formula>$F$54</formula>
    </cfRule>
  </conditionalFormatting>
  <conditionalFormatting sqref="AG61">
    <cfRule type="cellIs" dxfId="9275" priority="350" operator="greaterThan">
      <formula>$G$61</formula>
    </cfRule>
  </conditionalFormatting>
  <conditionalFormatting sqref="AG67">
    <cfRule type="cellIs" dxfId="9274" priority="348" operator="greaterThan">
      <formula>$F$67</formula>
    </cfRule>
  </conditionalFormatting>
  <conditionalFormatting sqref="AG68">
    <cfRule type="cellIs" dxfId="9273" priority="347" operator="greaterThan">
      <formula>$G$68</formula>
    </cfRule>
  </conditionalFormatting>
  <conditionalFormatting sqref="AG70">
    <cfRule type="cellIs" dxfId="9272" priority="346" operator="greaterThan">
      <formula>$G$70</formula>
    </cfRule>
  </conditionalFormatting>
  <conditionalFormatting sqref="AG73">
    <cfRule type="cellIs" dxfId="9271" priority="345" operator="greaterThan">
      <formula>$G$73</formula>
    </cfRule>
  </conditionalFormatting>
  <conditionalFormatting sqref="AG75">
    <cfRule type="cellIs" dxfId="9270" priority="344" operator="greaterThan">
      <formula>$F$75</formula>
    </cfRule>
  </conditionalFormatting>
  <conditionalFormatting sqref="AG76">
    <cfRule type="cellIs" dxfId="9269" priority="343" operator="greaterThan">
      <formula>$F$76</formula>
    </cfRule>
  </conditionalFormatting>
  <conditionalFormatting sqref="AG78">
    <cfRule type="cellIs" dxfId="9268" priority="342" operator="greaterThan">
      <formula>$G$78</formula>
    </cfRule>
  </conditionalFormatting>
  <conditionalFormatting sqref="AG80">
    <cfRule type="cellIs" dxfId="9267" priority="341" operator="greaterThan">
      <formula>$F$80</formula>
    </cfRule>
  </conditionalFormatting>
  <conditionalFormatting sqref="AG82">
    <cfRule type="cellIs" dxfId="9266" priority="340" operator="greaterThan">
      <formula>$F$82</formula>
    </cfRule>
  </conditionalFormatting>
  <conditionalFormatting sqref="AG81">
    <cfRule type="cellIs" dxfId="9265" priority="338" operator="greaterThan">
      <formula>$G$81</formula>
    </cfRule>
    <cfRule type="cellIs" dxfId="9264" priority="339" operator="greaterThan">
      <formula>$F$81</formula>
    </cfRule>
  </conditionalFormatting>
  <conditionalFormatting sqref="AG84">
    <cfRule type="cellIs" dxfId="9263" priority="337" operator="greaterThan">
      <formula>$G$84</formula>
    </cfRule>
  </conditionalFormatting>
  <conditionalFormatting sqref="AG86">
    <cfRule type="cellIs" dxfId="9262" priority="335" operator="greaterThan">
      <formula>$G$86</formula>
    </cfRule>
    <cfRule type="cellIs" dxfId="9261" priority="336" operator="greaterThan">
      <formula>$F$86</formula>
    </cfRule>
  </conditionalFormatting>
  <conditionalFormatting sqref="AG89">
    <cfRule type="cellIs" dxfId="9260" priority="333" operator="greaterThan">
      <formula>$G$89</formula>
    </cfRule>
    <cfRule type="cellIs" dxfId="9259" priority="334" operator="greaterThan">
      <formula>$F$89</formula>
    </cfRule>
  </conditionalFormatting>
  <conditionalFormatting sqref="AG53">
    <cfRule type="cellIs" dxfId="9258" priority="355" operator="greaterThan">
      <formula>$G$53</formula>
    </cfRule>
  </conditionalFormatting>
  <conditionalFormatting sqref="R48">
    <cfRule type="cellIs" dxfId="9257" priority="306" operator="greaterThan">
      <formula>$F$48</formula>
    </cfRule>
  </conditionalFormatting>
  <conditionalFormatting sqref="R55">
    <cfRule type="cellIs" dxfId="9256" priority="332" operator="greaterThan">
      <formula>$G$55</formula>
    </cfRule>
  </conditionalFormatting>
  <conditionalFormatting sqref="R60">
    <cfRule type="cellIs" dxfId="9255" priority="331" operator="greaterThan">
      <formula>$G$60</formula>
    </cfRule>
  </conditionalFormatting>
  <conditionalFormatting sqref="R63">
    <cfRule type="cellIs" dxfId="9254" priority="330" operator="greaterThan">
      <formula>$G$63</formula>
    </cfRule>
  </conditionalFormatting>
  <conditionalFormatting sqref="R66">
    <cfRule type="cellIs" dxfId="9253" priority="328" operator="greaterThan">
      <formula>$G$66</formula>
    </cfRule>
    <cfRule type="cellIs" dxfId="9252" priority="329" operator="greaterThan">
      <formula>$F$66</formula>
    </cfRule>
  </conditionalFormatting>
  <conditionalFormatting sqref="R53">
    <cfRule type="cellIs" dxfId="9251" priority="327" operator="greaterThan">
      <formula>$F$53</formula>
    </cfRule>
  </conditionalFormatting>
  <conditionalFormatting sqref="R52">
    <cfRule type="cellIs" dxfId="9250" priority="325" operator="greaterThan">
      <formula>$F$52</formula>
    </cfRule>
  </conditionalFormatting>
  <conditionalFormatting sqref="R61">
    <cfRule type="cellIs" dxfId="9249" priority="322" operator="greaterThan">
      <formula>$F$61</formula>
    </cfRule>
  </conditionalFormatting>
  <conditionalFormatting sqref="R62">
    <cfRule type="cellIs" dxfId="9248" priority="320" operator="greaterThan">
      <formula>$G$62</formula>
    </cfRule>
  </conditionalFormatting>
  <conditionalFormatting sqref="R54">
    <cfRule type="cellIs" dxfId="9247" priority="323" operator="greaterThan">
      <formula>$G$54</formula>
    </cfRule>
    <cfRule type="cellIs" dxfId="9246" priority="324" operator="greaterThan">
      <formula>$F$54</formula>
    </cfRule>
  </conditionalFormatting>
  <conditionalFormatting sqref="R61">
    <cfRule type="cellIs" dxfId="9245" priority="321" operator="greaterThan">
      <formula>$G$61</formula>
    </cfRule>
  </conditionalFormatting>
  <conditionalFormatting sqref="R68">
    <cfRule type="cellIs" dxfId="9244" priority="319" operator="greaterThan">
      <formula>$G$68</formula>
    </cfRule>
  </conditionalFormatting>
  <conditionalFormatting sqref="R70">
    <cfRule type="cellIs" dxfId="9243" priority="318" operator="greaterThan">
      <formula>$G$70</formula>
    </cfRule>
  </conditionalFormatting>
  <conditionalFormatting sqref="R73">
    <cfRule type="cellIs" dxfId="9242" priority="317" operator="greaterThan">
      <formula>$G$73</formula>
    </cfRule>
  </conditionalFormatting>
  <conditionalFormatting sqref="R75">
    <cfRule type="cellIs" dxfId="9241" priority="316" operator="greaterThan">
      <formula>$F$75</formula>
    </cfRule>
  </conditionalFormatting>
  <conditionalFormatting sqref="R76">
    <cfRule type="cellIs" dxfId="9240" priority="315" operator="greaterThan">
      <formula>$F$76</formula>
    </cfRule>
  </conditionalFormatting>
  <conditionalFormatting sqref="R78">
    <cfRule type="cellIs" dxfId="9239" priority="314" operator="greaterThan">
      <formula>$G$78</formula>
    </cfRule>
  </conditionalFormatting>
  <conditionalFormatting sqref="R80">
    <cfRule type="cellIs" dxfId="9238" priority="313" operator="greaterThan">
      <formula>$F$80</formula>
    </cfRule>
  </conditionalFormatting>
  <conditionalFormatting sqref="R82">
    <cfRule type="cellIs" dxfId="9237" priority="312" operator="greaterThan">
      <formula>$F$82</formula>
    </cfRule>
  </conditionalFormatting>
  <conditionalFormatting sqref="R81">
    <cfRule type="cellIs" dxfId="9236" priority="310" operator="greaterThan">
      <formula>$G$81</formula>
    </cfRule>
    <cfRule type="cellIs" dxfId="9235" priority="311" operator="greaterThan">
      <formula>$F$81</formula>
    </cfRule>
  </conditionalFormatting>
  <conditionalFormatting sqref="R84">
    <cfRule type="cellIs" dxfId="9234" priority="309" operator="greaterThan">
      <formula>$G$84</formula>
    </cfRule>
  </conditionalFormatting>
  <conditionalFormatting sqref="R86">
    <cfRule type="cellIs" dxfId="9233" priority="307" operator="greaterThan">
      <formula>$G$86</formula>
    </cfRule>
    <cfRule type="cellIs" dxfId="9232" priority="308" operator="greaterThan">
      <formula>$F$86</formula>
    </cfRule>
  </conditionalFormatting>
  <conditionalFormatting sqref="R53">
    <cfRule type="cellIs" dxfId="9231" priority="326" operator="greaterThan">
      <formula>$G$53</formula>
    </cfRule>
  </conditionalFormatting>
  <conditionalFormatting sqref="W48">
    <cfRule type="cellIs" dxfId="9230" priority="278" operator="greaterThan">
      <formula>$F$48</formula>
    </cfRule>
  </conditionalFormatting>
  <conditionalFormatting sqref="W55">
    <cfRule type="cellIs" dxfId="9229" priority="305" operator="greaterThan">
      <formula>$G$55</formula>
    </cfRule>
  </conditionalFormatting>
  <conditionalFormatting sqref="W60">
    <cfRule type="cellIs" dxfId="9228" priority="304" operator="greaterThan">
      <formula>$G$60</formula>
    </cfRule>
  </conditionalFormatting>
  <conditionalFormatting sqref="W63">
    <cfRule type="cellIs" dxfId="9227" priority="303" operator="greaterThan">
      <formula>$G$63</formula>
    </cfRule>
  </conditionalFormatting>
  <conditionalFormatting sqref="W66">
    <cfRule type="cellIs" dxfId="9226" priority="301" operator="greaterThan">
      <formula>$G$66</formula>
    </cfRule>
    <cfRule type="cellIs" dxfId="9225" priority="302" operator="greaterThan">
      <formula>$F$66</formula>
    </cfRule>
  </conditionalFormatting>
  <conditionalFormatting sqref="W53">
    <cfRule type="cellIs" dxfId="9224" priority="300" operator="greaterThan">
      <formula>$F$53</formula>
    </cfRule>
  </conditionalFormatting>
  <conditionalFormatting sqref="W52">
    <cfRule type="cellIs" dxfId="9223" priority="298" operator="greaterThan">
      <formula>$F$52</formula>
    </cfRule>
  </conditionalFormatting>
  <conditionalFormatting sqref="W61">
    <cfRule type="cellIs" dxfId="9222" priority="295" operator="greaterThan">
      <formula>$F$61</formula>
    </cfRule>
  </conditionalFormatting>
  <conditionalFormatting sqref="W62">
    <cfRule type="cellIs" dxfId="9221" priority="293" operator="greaterThan">
      <formula>$G$62</formula>
    </cfRule>
  </conditionalFormatting>
  <conditionalFormatting sqref="W54">
    <cfRule type="cellIs" dxfId="9220" priority="296" operator="greaterThan">
      <formula>$G$54</formula>
    </cfRule>
    <cfRule type="cellIs" dxfId="9219" priority="297" operator="greaterThan">
      <formula>$F$54</formula>
    </cfRule>
  </conditionalFormatting>
  <conditionalFormatting sqref="W61">
    <cfRule type="cellIs" dxfId="9218" priority="294" operator="greaterThan">
      <formula>$G$61</formula>
    </cfRule>
  </conditionalFormatting>
  <conditionalFormatting sqref="W68">
    <cfRule type="cellIs" dxfId="9217" priority="292" operator="greaterThan">
      <formula>$G$68</formula>
    </cfRule>
  </conditionalFormatting>
  <conditionalFormatting sqref="W70">
    <cfRule type="cellIs" dxfId="9216" priority="291" operator="greaterThan">
      <formula>$G$70</formula>
    </cfRule>
  </conditionalFormatting>
  <conditionalFormatting sqref="W73">
    <cfRule type="cellIs" dxfId="9215" priority="290" operator="greaterThan">
      <formula>$G$73</formula>
    </cfRule>
  </conditionalFormatting>
  <conditionalFormatting sqref="W75">
    <cfRule type="cellIs" dxfId="9214" priority="289" operator="greaterThan">
      <formula>$F$75</formula>
    </cfRule>
  </conditionalFormatting>
  <conditionalFormatting sqref="W76">
    <cfRule type="cellIs" dxfId="9213" priority="288" operator="greaterThan">
      <formula>$F$76</formula>
    </cfRule>
  </conditionalFormatting>
  <conditionalFormatting sqref="W78">
    <cfRule type="cellIs" dxfId="9212" priority="287" operator="greaterThan">
      <formula>$G$78</formula>
    </cfRule>
  </conditionalFormatting>
  <conditionalFormatting sqref="W80">
    <cfRule type="cellIs" dxfId="9211" priority="286" operator="greaterThan">
      <formula>$F$80</formula>
    </cfRule>
  </conditionalFormatting>
  <conditionalFormatting sqref="W82">
    <cfRule type="cellIs" dxfId="9210" priority="285" operator="greaterThan">
      <formula>$F$82</formula>
    </cfRule>
  </conditionalFormatting>
  <conditionalFormatting sqref="W81">
    <cfRule type="cellIs" dxfId="9209" priority="283" operator="greaterThan">
      <formula>$G$81</formula>
    </cfRule>
    <cfRule type="cellIs" dxfId="9208" priority="284" operator="greaterThan">
      <formula>$F$81</formula>
    </cfRule>
  </conditionalFormatting>
  <conditionalFormatting sqref="W84">
    <cfRule type="cellIs" dxfId="9207" priority="282" operator="greaterThan">
      <formula>$G$84</formula>
    </cfRule>
  </conditionalFormatting>
  <conditionalFormatting sqref="W86">
    <cfRule type="cellIs" dxfId="9206" priority="280" operator="greaterThan">
      <formula>$G$86</formula>
    </cfRule>
    <cfRule type="cellIs" dxfId="9205" priority="281" operator="greaterThan">
      <formula>$F$86</formula>
    </cfRule>
  </conditionalFormatting>
  <conditionalFormatting sqref="W89">
    <cfRule type="expression" dxfId="9204" priority="192">
      <formula>$W$89&gt;$E$89</formula>
    </cfRule>
    <cfRule type="cellIs" dxfId="9203" priority="279" operator="greaterThan">
      <formula>$G$89</formula>
    </cfRule>
  </conditionalFormatting>
  <conditionalFormatting sqref="W53">
    <cfRule type="cellIs" dxfId="9202" priority="299" operator="greaterThan">
      <formula>$G$53</formula>
    </cfRule>
  </conditionalFormatting>
  <conditionalFormatting sqref="M48">
    <cfRule type="cellIs" dxfId="9201" priority="250" operator="greaterThan">
      <formula>$F$48</formula>
    </cfRule>
  </conditionalFormatting>
  <conditionalFormatting sqref="M72">
    <cfRule type="cellIs" dxfId="9200" priority="277" operator="greaterThan">
      <formula>$F$72</formula>
    </cfRule>
  </conditionalFormatting>
  <conditionalFormatting sqref="M55">
    <cfRule type="cellIs" dxfId="9199" priority="276" operator="greaterThan">
      <formula>$G$55</formula>
    </cfRule>
  </conditionalFormatting>
  <conditionalFormatting sqref="M60">
    <cfRule type="cellIs" dxfId="9198" priority="275" operator="greaterThan">
      <formula>$G$60</formula>
    </cfRule>
  </conditionalFormatting>
  <conditionalFormatting sqref="M63">
    <cfRule type="cellIs" dxfId="9197" priority="274" operator="greaterThan">
      <formula>$G$63</formula>
    </cfRule>
  </conditionalFormatting>
  <conditionalFormatting sqref="M66">
    <cfRule type="cellIs" dxfId="9196" priority="272" operator="greaterThan">
      <formula>$G$66</formula>
    </cfRule>
    <cfRule type="cellIs" dxfId="9195" priority="273" operator="greaterThan">
      <formula>$F$66</formula>
    </cfRule>
  </conditionalFormatting>
  <conditionalFormatting sqref="M53">
    <cfRule type="cellIs" dxfId="9194" priority="271" operator="greaterThan">
      <formula>$F$53</formula>
    </cfRule>
  </conditionalFormatting>
  <conditionalFormatting sqref="M52">
    <cfRule type="cellIs" dxfId="9193" priority="269" operator="greaterThan">
      <formula>$F$52</formula>
    </cfRule>
  </conditionalFormatting>
  <conditionalFormatting sqref="M61">
    <cfRule type="cellIs" dxfId="9192" priority="266" operator="greaterThan">
      <formula>$F$61</formula>
    </cfRule>
  </conditionalFormatting>
  <conditionalFormatting sqref="M62">
    <cfRule type="cellIs" dxfId="9191" priority="264" operator="greaterThan">
      <formula>$G$62</formula>
    </cfRule>
  </conditionalFormatting>
  <conditionalFormatting sqref="M54">
    <cfRule type="cellIs" dxfId="9190" priority="267" operator="greaterThan">
      <formula>$G$54</formula>
    </cfRule>
    <cfRule type="cellIs" dxfId="9189" priority="268" operator="greaterThan">
      <formula>$F$54</formula>
    </cfRule>
  </conditionalFormatting>
  <conditionalFormatting sqref="M61">
    <cfRule type="cellIs" dxfId="9188" priority="265" operator="greaterThan">
      <formula>$G$61</formula>
    </cfRule>
  </conditionalFormatting>
  <conditionalFormatting sqref="M68">
    <cfRule type="cellIs" dxfId="9187" priority="263" operator="greaterThan">
      <formula>$G$68</formula>
    </cfRule>
  </conditionalFormatting>
  <conditionalFormatting sqref="M70">
    <cfRule type="cellIs" dxfId="9186" priority="262" operator="greaterThan">
      <formula>$G$70</formula>
    </cfRule>
  </conditionalFormatting>
  <conditionalFormatting sqref="M73">
    <cfRule type="cellIs" dxfId="9185" priority="261" operator="greaterThan">
      <formula>$G$73</formula>
    </cfRule>
  </conditionalFormatting>
  <conditionalFormatting sqref="M75">
    <cfRule type="cellIs" dxfId="9184" priority="260" operator="greaterThan">
      <formula>$F$75</formula>
    </cfRule>
  </conditionalFormatting>
  <conditionalFormatting sqref="M76">
    <cfRule type="cellIs" dxfId="9183" priority="259" operator="greaterThan">
      <formula>$F$76</formula>
    </cfRule>
  </conditionalFormatting>
  <conditionalFormatting sqref="M78">
    <cfRule type="cellIs" dxfId="9182" priority="258" operator="greaterThan">
      <formula>$G$78</formula>
    </cfRule>
  </conditionalFormatting>
  <conditionalFormatting sqref="M80">
    <cfRule type="cellIs" dxfId="9181" priority="257" operator="greaterThan">
      <formula>$F$80</formula>
    </cfRule>
  </conditionalFormatting>
  <conditionalFormatting sqref="M82">
    <cfRule type="cellIs" dxfId="9180" priority="256" operator="greaterThan">
      <formula>$F$82</formula>
    </cfRule>
  </conditionalFormatting>
  <conditionalFormatting sqref="M81">
    <cfRule type="cellIs" dxfId="9179" priority="254" operator="greaterThan">
      <formula>$G$81</formula>
    </cfRule>
    <cfRule type="cellIs" dxfId="9178" priority="255" operator="greaterThan">
      <formula>$F$81</formula>
    </cfRule>
  </conditionalFormatting>
  <conditionalFormatting sqref="M84">
    <cfRule type="cellIs" dxfId="9177" priority="253" operator="greaterThan">
      <formula>$G$84</formula>
    </cfRule>
  </conditionalFormatting>
  <conditionalFormatting sqref="M86">
    <cfRule type="cellIs" dxfId="9176" priority="251" operator="greaterThan">
      <formula>$G$86</formula>
    </cfRule>
    <cfRule type="cellIs" dxfId="9175" priority="252" operator="greaterThan">
      <formula>$F$86</formula>
    </cfRule>
  </conditionalFormatting>
  <conditionalFormatting sqref="M53">
    <cfRule type="cellIs" dxfId="9174" priority="270" operator="greaterThan">
      <formula>$G$53</formula>
    </cfRule>
  </conditionalFormatting>
  <conditionalFormatting sqref="H43">
    <cfRule type="cellIs" dxfId="9173" priority="249" operator="greaterThan">
      <formula>$G$43</formula>
    </cfRule>
  </conditionalFormatting>
  <conditionalFormatting sqref="H45">
    <cfRule type="cellIs" dxfId="9172" priority="248" operator="greaterThan">
      <formula>$F$45</formula>
    </cfRule>
  </conditionalFormatting>
  <conditionalFormatting sqref="H46">
    <cfRule type="cellIs" dxfId="9171" priority="247" operator="greaterThan">
      <formula>$G$46</formula>
    </cfRule>
  </conditionalFormatting>
  <conditionalFormatting sqref="H48">
    <cfRule type="cellIs" dxfId="9170" priority="216" operator="greaterThan">
      <formula>$F$48</formula>
    </cfRule>
  </conditionalFormatting>
  <conditionalFormatting sqref="H72">
    <cfRule type="cellIs" dxfId="9169" priority="246" operator="greaterThan">
      <formula>$F$72</formula>
    </cfRule>
  </conditionalFormatting>
  <conditionalFormatting sqref="H55">
    <cfRule type="cellIs" dxfId="9168" priority="245" operator="greaterThan">
      <formula>$G$55</formula>
    </cfRule>
  </conditionalFormatting>
  <conditionalFormatting sqref="H60">
    <cfRule type="cellIs" dxfId="9167" priority="244" operator="greaterThan">
      <formula>$G$60</formula>
    </cfRule>
  </conditionalFormatting>
  <conditionalFormatting sqref="H63">
    <cfRule type="cellIs" dxfId="9166" priority="243" operator="greaterThan">
      <formula>$G$63</formula>
    </cfRule>
  </conditionalFormatting>
  <conditionalFormatting sqref="H66">
    <cfRule type="cellIs" dxfId="9165" priority="241" operator="greaterThan">
      <formula>$G$66</formula>
    </cfRule>
    <cfRule type="cellIs" dxfId="9164" priority="242" operator="greaterThan">
      <formula>$F$66</formula>
    </cfRule>
  </conditionalFormatting>
  <conditionalFormatting sqref="H53">
    <cfRule type="cellIs" dxfId="9163" priority="240" operator="greaterThan">
      <formula>$F$53</formula>
    </cfRule>
  </conditionalFormatting>
  <conditionalFormatting sqref="H52">
    <cfRule type="cellIs" dxfId="9162" priority="238" operator="greaterThan">
      <formula>$F$52</formula>
    </cfRule>
  </conditionalFormatting>
  <conditionalFormatting sqref="H61">
    <cfRule type="cellIs" dxfId="9161" priority="235" operator="greaterThan">
      <formula>$F$61</formula>
    </cfRule>
  </conditionalFormatting>
  <conditionalFormatting sqref="H62">
    <cfRule type="cellIs" dxfId="9160" priority="233" operator="greaterThan">
      <formula>$G$62</formula>
    </cfRule>
  </conditionalFormatting>
  <conditionalFormatting sqref="H54">
    <cfRule type="cellIs" dxfId="9159" priority="236" operator="greaterThan">
      <formula>$G$54</formula>
    </cfRule>
    <cfRule type="cellIs" dxfId="9158" priority="237" operator="greaterThan">
      <formula>$F$54</formula>
    </cfRule>
  </conditionalFormatting>
  <conditionalFormatting sqref="H61">
    <cfRule type="cellIs" dxfId="9157" priority="234" operator="greaterThan">
      <formula>$G$61</formula>
    </cfRule>
  </conditionalFormatting>
  <conditionalFormatting sqref="H67">
    <cfRule type="cellIs" dxfId="9156" priority="232" operator="greaterThan">
      <formula>$F$67</formula>
    </cfRule>
  </conditionalFormatting>
  <conditionalFormatting sqref="H68">
    <cfRule type="cellIs" dxfId="9155" priority="231" operator="greaterThan">
      <formula>$G$68</formula>
    </cfRule>
  </conditionalFormatting>
  <conditionalFormatting sqref="H70">
    <cfRule type="cellIs" dxfId="9154" priority="230" operator="greaterThan">
      <formula>$G$70</formula>
    </cfRule>
  </conditionalFormatting>
  <conditionalFormatting sqref="H73">
    <cfRule type="cellIs" dxfId="9153" priority="229" operator="greaterThan">
      <formula>$G$73</formula>
    </cfRule>
  </conditionalFormatting>
  <conditionalFormatting sqref="H75">
    <cfRule type="cellIs" dxfId="9152" priority="228" operator="greaterThan">
      <formula>$F$75</formula>
    </cfRule>
  </conditionalFormatting>
  <conditionalFormatting sqref="H76">
    <cfRule type="cellIs" dxfId="9151" priority="227" operator="greaterThan">
      <formula>$F$76</formula>
    </cfRule>
  </conditionalFormatting>
  <conditionalFormatting sqref="H78">
    <cfRule type="cellIs" dxfId="9150" priority="226" operator="greaterThan">
      <formula>$G$78</formula>
    </cfRule>
  </conditionalFormatting>
  <conditionalFormatting sqref="H80">
    <cfRule type="cellIs" dxfId="9149" priority="225" operator="greaterThan">
      <formula>$F$80</formula>
    </cfRule>
  </conditionalFormatting>
  <conditionalFormatting sqref="H82">
    <cfRule type="cellIs" dxfId="9148" priority="224" operator="greaterThan">
      <formula>$F$82</formula>
    </cfRule>
  </conditionalFormatting>
  <conditionalFormatting sqref="H81">
    <cfRule type="cellIs" dxfId="9147" priority="222" operator="greaterThan">
      <formula>$G$81</formula>
    </cfRule>
    <cfRule type="cellIs" dxfId="9146" priority="223" operator="greaterThan">
      <formula>$F$81</formula>
    </cfRule>
  </conditionalFormatting>
  <conditionalFormatting sqref="H84">
    <cfRule type="cellIs" dxfId="9145" priority="221" operator="greaterThan">
      <formula>$G$84</formula>
    </cfRule>
  </conditionalFormatting>
  <conditionalFormatting sqref="H86">
    <cfRule type="cellIs" dxfId="9144" priority="219" operator="greaterThan">
      <formula>$G$86</formula>
    </cfRule>
    <cfRule type="cellIs" dxfId="9143" priority="220" operator="greaterThan">
      <formula>$F$86</formula>
    </cfRule>
  </conditionalFormatting>
  <conditionalFormatting sqref="H89">
    <cfRule type="cellIs" dxfId="9142" priority="217" operator="greaterThan">
      <formula>$G$89</formula>
    </cfRule>
    <cfRule type="cellIs" dxfId="9141" priority="218" operator="greaterThan">
      <formula>$E$89</formula>
    </cfRule>
  </conditionalFormatting>
  <conditionalFormatting sqref="H53">
    <cfRule type="cellIs" dxfId="9140" priority="239" operator="greaterThan">
      <formula>$G$53</formula>
    </cfRule>
  </conditionalFormatting>
  <conditionalFormatting sqref="AG29">
    <cfRule type="cellIs" dxfId="9139" priority="214" operator="greaterThan">
      <formula>$E$29</formula>
    </cfRule>
  </conditionalFormatting>
  <conditionalFormatting sqref="AG29">
    <cfRule type="cellIs" dxfId="9138" priority="215" operator="greaterThan">
      <formula>$G$29</formula>
    </cfRule>
  </conditionalFormatting>
  <conditionalFormatting sqref="AG44">
    <cfRule type="cellIs" dxfId="9137" priority="212" operator="greaterThan">
      <formula>$E$26</formula>
    </cfRule>
    <cfRule type="cellIs" dxfId="9136" priority="213" operator="greaterThan">
      <formula>$G$26</formula>
    </cfRule>
  </conditionalFormatting>
  <conditionalFormatting sqref="AG45">
    <cfRule type="cellIs" dxfId="9135" priority="210" operator="greaterThan">
      <formula>$E$27</formula>
    </cfRule>
    <cfRule type="cellIs" dxfId="9134" priority="211" operator="greaterThan">
      <formula>$G$27</formula>
    </cfRule>
  </conditionalFormatting>
  <conditionalFormatting sqref="AG46">
    <cfRule type="cellIs" dxfId="9133" priority="208" operator="greaterThan">
      <formula>$E$28</formula>
    </cfRule>
    <cfRule type="cellIs" dxfId="9132" priority="209" operator="greaterThan">
      <formula>$G$28</formula>
    </cfRule>
  </conditionalFormatting>
  <conditionalFormatting sqref="AG49">
    <cfRule type="cellIs" dxfId="9131" priority="206" operator="greaterThan">
      <formula>$E$26</formula>
    </cfRule>
    <cfRule type="cellIs" dxfId="9130" priority="207" operator="greaterThan">
      <formula>$G$26</formula>
    </cfRule>
  </conditionalFormatting>
  <conditionalFormatting sqref="R43 M43">
    <cfRule type="cellIs" dxfId="9129" priority="205" operator="greaterThan">
      <formula>$G$43</formula>
    </cfRule>
  </conditionalFormatting>
  <conditionalFormatting sqref="R45 M45">
    <cfRule type="cellIs" dxfId="9128" priority="204" operator="greaterThan">
      <formula>$F$45</formula>
    </cfRule>
  </conditionalFormatting>
  <conditionalFormatting sqref="R46 M46">
    <cfRule type="cellIs" dxfId="9127" priority="203" operator="greaterThan">
      <formula>$G$46</formula>
    </cfRule>
  </conditionalFormatting>
  <conditionalFormatting sqref="W43">
    <cfRule type="cellIs" dxfId="9126" priority="202" operator="greaterThan">
      <formula>$G$43</formula>
    </cfRule>
  </conditionalFormatting>
  <conditionalFormatting sqref="W45">
    <cfRule type="cellIs" dxfId="9125" priority="201" operator="greaterThan">
      <formula>$F$45</formula>
    </cfRule>
  </conditionalFormatting>
  <conditionalFormatting sqref="W46">
    <cfRule type="cellIs" dxfId="9124" priority="200" operator="greaterThan">
      <formula>$G$46</formula>
    </cfRule>
  </conditionalFormatting>
  <conditionalFormatting sqref="AG30">
    <cfRule type="expression" priority="197" stopIfTrue="1">
      <formula>$S$30="U"</formula>
    </cfRule>
    <cfRule type="cellIs" dxfId="9123" priority="198" operator="greaterThan">
      <formula>$E$30</formula>
    </cfRule>
    <cfRule type="cellIs" dxfId="9122" priority="199" operator="greaterThan">
      <formula>$G$30</formula>
    </cfRule>
  </conditionalFormatting>
  <conditionalFormatting sqref="M67">
    <cfRule type="expression" priority="195" stopIfTrue="1">
      <formula>$N$67="U"</formula>
    </cfRule>
    <cfRule type="expression" dxfId="9121" priority="196">
      <formula>$M$67&gt;$E$67</formula>
    </cfRule>
  </conditionalFormatting>
  <conditionalFormatting sqref="W67">
    <cfRule type="expression" priority="193" stopIfTrue="1">
      <formula>$X$67="U"</formula>
    </cfRule>
    <cfRule type="expression" dxfId="9120" priority="194">
      <formula>$W$67&gt;$E$67</formula>
    </cfRule>
  </conditionalFormatting>
  <conditionalFormatting sqref="AB45">
    <cfRule type="cellIs" dxfId="9119" priority="190" operator="greaterThan">
      <formula>$F$45</formula>
    </cfRule>
  </conditionalFormatting>
  <conditionalFormatting sqref="AB46">
    <cfRule type="cellIs" dxfId="9118" priority="189" operator="greaterThan">
      <formula>$G$46</formula>
    </cfRule>
  </conditionalFormatting>
  <conditionalFormatting sqref="AB72">
    <cfRule type="cellIs" dxfId="9117" priority="188" operator="greaterThan">
      <formula>$F$72</formula>
    </cfRule>
  </conditionalFormatting>
  <conditionalFormatting sqref="AB55">
    <cfRule type="cellIs" dxfId="9116" priority="187" operator="greaterThan">
      <formula>$G$55</formula>
    </cfRule>
  </conditionalFormatting>
  <conditionalFormatting sqref="AB60">
    <cfRule type="cellIs" dxfId="9115" priority="186" operator="greaterThan">
      <formula>$G$60</formula>
    </cfRule>
  </conditionalFormatting>
  <conditionalFormatting sqref="AB63">
    <cfRule type="cellIs" dxfId="9114" priority="185" operator="greaterThan">
      <formula>$G$63</formula>
    </cfRule>
  </conditionalFormatting>
  <conditionalFormatting sqref="AB66">
    <cfRule type="cellIs" dxfId="9113" priority="183" operator="greaterThan">
      <formula>$G$66</formula>
    </cfRule>
    <cfRule type="cellIs" dxfId="9112" priority="184" operator="greaterThan">
      <formula>$F$66</formula>
    </cfRule>
  </conditionalFormatting>
  <conditionalFormatting sqref="AB53">
    <cfRule type="cellIs" dxfId="9111" priority="182" operator="greaterThan">
      <formula>$F$53</formula>
    </cfRule>
  </conditionalFormatting>
  <conditionalFormatting sqref="AB52">
    <cfRule type="cellIs" dxfId="9110" priority="180" operator="greaterThan">
      <formula>$F$52</formula>
    </cfRule>
  </conditionalFormatting>
  <conditionalFormatting sqref="AB61">
    <cfRule type="cellIs" dxfId="9109" priority="177" operator="greaterThan">
      <formula>$F$61</formula>
    </cfRule>
  </conditionalFormatting>
  <conditionalFormatting sqref="AB62">
    <cfRule type="cellIs" dxfId="9108" priority="175" operator="greaterThan">
      <formula>$G$62</formula>
    </cfRule>
  </conditionalFormatting>
  <conditionalFormatting sqref="AB54">
    <cfRule type="cellIs" dxfId="9107" priority="178" operator="greaterThan">
      <formula>$G$54</formula>
    </cfRule>
    <cfRule type="cellIs" dxfId="9106" priority="179" operator="greaterThan">
      <formula>$F$54</formula>
    </cfRule>
  </conditionalFormatting>
  <conditionalFormatting sqref="AB61">
    <cfRule type="cellIs" dxfId="9105" priority="176" operator="greaterThan">
      <formula>$G$61</formula>
    </cfRule>
  </conditionalFormatting>
  <conditionalFormatting sqref="AB68">
    <cfRule type="cellIs" dxfId="9104" priority="174" operator="greaterThan">
      <formula>$G$68</formula>
    </cfRule>
  </conditionalFormatting>
  <conditionalFormatting sqref="AB70">
    <cfRule type="cellIs" dxfId="9103" priority="173" operator="greaterThan">
      <formula>$G$70</formula>
    </cfRule>
  </conditionalFormatting>
  <conditionalFormatting sqref="AB73">
    <cfRule type="cellIs" dxfId="9102" priority="172" operator="greaterThan">
      <formula>$G$73</formula>
    </cfRule>
  </conditionalFormatting>
  <conditionalFormatting sqref="AB75">
    <cfRule type="cellIs" dxfId="9101" priority="171" operator="greaterThan">
      <formula>$F$75</formula>
    </cfRule>
  </conditionalFormatting>
  <conditionalFormatting sqref="AB76">
    <cfRule type="cellIs" dxfId="9100" priority="170" operator="greaterThan">
      <formula>$F$76</formula>
    </cfRule>
  </conditionalFormatting>
  <conditionalFormatting sqref="AB78">
    <cfRule type="cellIs" dxfId="9099" priority="169" operator="greaterThan">
      <formula>$G$78</formula>
    </cfRule>
  </conditionalFormatting>
  <conditionalFormatting sqref="AB80">
    <cfRule type="cellIs" dxfId="9098" priority="168" operator="greaterThan">
      <formula>$F$80</formula>
    </cfRule>
  </conditionalFormatting>
  <conditionalFormatting sqref="AB82">
    <cfRule type="cellIs" dxfId="9097" priority="167" operator="greaterThan">
      <formula>$F$82</formula>
    </cfRule>
  </conditionalFormatting>
  <conditionalFormatting sqref="AB81">
    <cfRule type="cellIs" dxfId="9096" priority="165" operator="greaterThan">
      <formula>$G$81</formula>
    </cfRule>
    <cfRule type="cellIs" dxfId="9095" priority="166" operator="greaterThan">
      <formula>$F$81</formula>
    </cfRule>
  </conditionalFormatting>
  <conditionalFormatting sqref="AB84">
    <cfRule type="cellIs" dxfId="9094" priority="164" operator="greaterThan">
      <formula>$G$84</formula>
    </cfRule>
  </conditionalFormatting>
  <conditionalFormatting sqref="AB86">
    <cfRule type="cellIs" dxfId="9093" priority="162" operator="greaterThan">
      <formula>$G$86</formula>
    </cfRule>
    <cfRule type="cellIs" dxfId="9092" priority="163" operator="greaterThan">
      <formula>$F$86</formula>
    </cfRule>
  </conditionalFormatting>
  <conditionalFormatting sqref="AB53">
    <cfRule type="cellIs" dxfId="9091" priority="181" operator="greaterThan">
      <formula>$G$53</formula>
    </cfRule>
  </conditionalFormatting>
  <conditionalFormatting sqref="AB67">
    <cfRule type="expression" priority="159" stopIfTrue="1">
      <formula>$AC$67="U"</formula>
    </cfRule>
    <cfRule type="cellIs" dxfId="9090" priority="160" operator="greaterThan">
      <formula>$E$67</formula>
    </cfRule>
  </conditionalFormatting>
  <conditionalFormatting sqref="R67">
    <cfRule type="expression" priority="157" stopIfTrue="1">
      <formula>$S$67="U"</formula>
    </cfRule>
    <cfRule type="expression" dxfId="9089" priority="158">
      <formula>$R$67&gt;$E$67</formula>
    </cfRule>
  </conditionalFormatting>
  <conditionalFormatting sqref="AL9:AL12">
    <cfRule type="cellIs" dxfId="9088" priority="156" operator="greaterThan">
      <formula>$E9</formula>
    </cfRule>
  </conditionalFormatting>
  <conditionalFormatting sqref="AL45">
    <cfRule type="cellIs" dxfId="9087" priority="154" operator="greaterThan">
      <formula>$F$45</formula>
    </cfRule>
  </conditionalFormatting>
  <conditionalFormatting sqref="AL46">
    <cfRule type="cellIs" dxfId="9086" priority="153" operator="greaterThan">
      <formula>$G$46</formula>
    </cfRule>
  </conditionalFormatting>
  <conditionalFormatting sqref="AL72">
    <cfRule type="cellIs" dxfId="9085" priority="152" operator="greaterThan">
      <formula>$F$72</formula>
    </cfRule>
  </conditionalFormatting>
  <conditionalFormatting sqref="AL55">
    <cfRule type="cellIs" dxfId="9084" priority="151" operator="greaterThan">
      <formula>$G$55</formula>
    </cfRule>
  </conditionalFormatting>
  <conditionalFormatting sqref="AL60">
    <cfRule type="cellIs" dxfId="9083" priority="150" operator="greaterThan">
      <formula>$G$60</formula>
    </cfRule>
  </conditionalFormatting>
  <conditionalFormatting sqref="AL63">
    <cfRule type="cellIs" dxfId="9082" priority="149" operator="greaterThan">
      <formula>$G$63</formula>
    </cfRule>
  </conditionalFormatting>
  <conditionalFormatting sqref="AL66">
    <cfRule type="cellIs" dxfId="9081" priority="147" operator="greaterThan">
      <formula>$G$66</formula>
    </cfRule>
    <cfRule type="cellIs" dxfId="9080" priority="148" operator="greaterThan">
      <formula>$F$66</formula>
    </cfRule>
  </conditionalFormatting>
  <conditionalFormatting sqref="AL53">
    <cfRule type="cellIs" dxfId="9079" priority="146" operator="greaterThan">
      <formula>$F$53</formula>
    </cfRule>
  </conditionalFormatting>
  <conditionalFormatting sqref="AL52">
    <cfRule type="cellIs" dxfId="9078" priority="144" operator="greaterThan">
      <formula>$F$52</formula>
    </cfRule>
  </conditionalFormatting>
  <conditionalFormatting sqref="AL61">
    <cfRule type="cellIs" dxfId="9077" priority="141" operator="greaterThan">
      <formula>$F$61</formula>
    </cfRule>
  </conditionalFormatting>
  <conditionalFormatting sqref="AL62">
    <cfRule type="cellIs" dxfId="9076" priority="139" operator="greaterThan">
      <formula>$G$62</formula>
    </cfRule>
  </conditionalFormatting>
  <conditionalFormatting sqref="AL54">
    <cfRule type="cellIs" dxfId="9075" priority="142" operator="greaterThan">
      <formula>$G$54</formula>
    </cfRule>
    <cfRule type="cellIs" dxfId="9074" priority="143" operator="greaterThan">
      <formula>$F$54</formula>
    </cfRule>
  </conditionalFormatting>
  <conditionalFormatting sqref="AL61">
    <cfRule type="cellIs" dxfId="9073" priority="140" operator="greaterThan">
      <formula>$G$61</formula>
    </cfRule>
  </conditionalFormatting>
  <conditionalFormatting sqref="AL68">
    <cfRule type="cellIs" dxfId="9072" priority="138" operator="greaterThan">
      <formula>$G$68</formula>
    </cfRule>
  </conditionalFormatting>
  <conditionalFormatting sqref="AL70">
    <cfRule type="cellIs" dxfId="9071" priority="137" operator="greaterThan">
      <formula>$G$70</formula>
    </cfRule>
  </conditionalFormatting>
  <conditionalFormatting sqref="AL73">
    <cfRule type="cellIs" dxfId="9070" priority="136" operator="greaterThan">
      <formula>$G$73</formula>
    </cfRule>
  </conditionalFormatting>
  <conditionalFormatting sqref="AL75">
    <cfRule type="cellIs" dxfId="9069" priority="135" operator="greaterThan">
      <formula>$F$75</formula>
    </cfRule>
  </conditionalFormatting>
  <conditionalFormatting sqref="AL76">
    <cfRule type="cellIs" dxfId="9068" priority="134" operator="greaterThan">
      <formula>$F$76</formula>
    </cfRule>
  </conditionalFormatting>
  <conditionalFormatting sqref="AL78">
    <cfRule type="cellIs" dxfId="9067" priority="133" operator="greaterThan">
      <formula>$G$78</formula>
    </cfRule>
  </conditionalFormatting>
  <conditionalFormatting sqref="AL80">
    <cfRule type="cellIs" dxfId="9066" priority="132" operator="greaterThan">
      <formula>$F$80</formula>
    </cfRule>
  </conditionalFormatting>
  <conditionalFormatting sqref="AL82">
    <cfRule type="cellIs" dxfId="9065" priority="131" operator="greaterThan">
      <formula>$F$82</formula>
    </cfRule>
  </conditionalFormatting>
  <conditionalFormatting sqref="AL81">
    <cfRule type="cellIs" dxfId="9064" priority="129" operator="greaterThan">
      <formula>$G$81</formula>
    </cfRule>
    <cfRule type="cellIs" dxfId="9063" priority="130" operator="greaterThan">
      <formula>$F$81</formula>
    </cfRule>
  </conditionalFormatting>
  <conditionalFormatting sqref="AL84">
    <cfRule type="cellIs" dxfId="9062" priority="128" operator="greaterThan">
      <formula>$G$84</formula>
    </cfRule>
  </conditionalFormatting>
  <conditionalFormatting sqref="AL86">
    <cfRule type="cellIs" dxfId="9061" priority="126" operator="greaterThan">
      <formula>$G$86</formula>
    </cfRule>
    <cfRule type="cellIs" dxfId="9060" priority="127" operator="greaterThan">
      <formula>$F$86</formula>
    </cfRule>
  </conditionalFormatting>
  <conditionalFormatting sqref="AL53">
    <cfRule type="cellIs" dxfId="9059" priority="145" operator="greaterThan">
      <formula>$G$53</formula>
    </cfRule>
  </conditionalFormatting>
  <conditionalFormatting sqref="AL67">
    <cfRule type="expression" priority="123" stopIfTrue="1">
      <formula>$AC$67="U"</formula>
    </cfRule>
    <cfRule type="cellIs" dxfId="9058" priority="124" operator="greaterThan">
      <formula>$E$67</formula>
    </cfRule>
  </conditionalFormatting>
  <conditionalFormatting sqref="AL89 AB89">
    <cfRule type="cellIs" dxfId="9057" priority="121" operator="greaterThan">
      <formula>$G$89</formula>
    </cfRule>
    <cfRule type="cellIs" dxfId="9056" priority="122" operator="greaterThan">
      <formula>$E$89</formula>
    </cfRule>
  </conditionalFormatting>
  <conditionalFormatting sqref="R72">
    <cfRule type="cellIs" dxfId="9055" priority="120" operator="greaterThan">
      <formula>$G$73</formula>
    </cfRule>
  </conditionalFormatting>
  <conditionalFormatting sqref="AL20:AL22 AL16:AL17 AL14">
    <cfRule type="cellIs" dxfId="9054" priority="118" operator="greaterThan">
      <formula>$E14</formula>
    </cfRule>
    <cfRule type="cellIs" dxfId="9053" priority="119" operator="greaterThan">
      <formula>$G14</formula>
    </cfRule>
  </conditionalFormatting>
  <conditionalFormatting sqref="AL41 AL32:AL39 AL26:AL30">
    <cfRule type="cellIs" dxfId="9052" priority="114" operator="greaterThan">
      <formula>$E26</formula>
    </cfRule>
    <cfRule type="cellIs" dxfId="9051" priority="115" operator="greaterThan">
      <formula>$G26</formula>
    </cfRule>
  </conditionalFormatting>
  <conditionalFormatting sqref="AL40 AL31">
    <cfRule type="cellIs" dxfId="9050" priority="113" operator="greaterThan">
      <formula>$E31</formula>
    </cfRule>
  </conditionalFormatting>
  <conditionalFormatting sqref="AB41 AB32:AB39 AB26:AB29">
    <cfRule type="cellIs" dxfId="9049" priority="109" operator="greaterThan">
      <formula>$E26</formula>
    </cfRule>
    <cfRule type="cellIs" dxfId="9048" priority="110" operator="greaterThan">
      <formula>$G26</formula>
    </cfRule>
  </conditionalFormatting>
  <conditionalFormatting sqref="AB31">
    <cfRule type="cellIs" dxfId="9047" priority="108" operator="greaterThan">
      <formula>$E31</formula>
    </cfRule>
  </conditionalFormatting>
  <conditionalFormatting sqref="W25">
    <cfRule type="cellIs" dxfId="9046" priority="106" operator="greaterThan">
      <formula>$E25</formula>
    </cfRule>
    <cfRule type="cellIs" dxfId="9045" priority="107" operator="greaterThan">
      <formula>$G25</formula>
    </cfRule>
  </conditionalFormatting>
  <conditionalFormatting sqref="W41 W32:W39 W26:W30">
    <cfRule type="cellIs" dxfId="9044" priority="104" operator="greaterThan">
      <formula>$E26</formula>
    </cfRule>
    <cfRule type="cellIs" dxfId="9043" priority="105" operator="greaterThan">
      <formula>$G26</formula>
    </cfRule>
  </conditionalFormatting>
  <conditionalFormatting sqref="W31">
    <cfRule type="cellIs" dxfId="9042" priority="103" operator="greaterThan">
      <formula>$E31</formula>
    </cfRule>
  </conditionalFormatting>
  <conditionalFormatting sqref="R25">
    <cfRule type="cellIs" dxfId="9041" priority="101" operator="greaterThan">
      <formula>$E25</formula>
    </cfRule>
    <cfRule type="cellIs" dxfId="9040" priority="102" operator="greaterThan">
      <formula>$G25</formula>
    </cfRule>
  </conditionalFormatting>
  <conditionalFormatting sqref="R41 R32:R39 R26:R29">
    <cfRule type="cellIs" dxfId="9039" priority="99" operator="greaterThan">
      <formula>$E26</formula>
    </cfRule>
    <cfRule type="cellIs" dxfId="9038" priority="100" operator="greaterThan">
      <formula>$G26</formula>
    </cfRule>
  </conditionalFormatting>
  <conditionalFormatting sqref="R31">
    <cfRule type="cellIs" dxfId="9037" priority="98" operator="greaterThan">
      <formula>$E31</formula>
    </cfRule>
  </conditionalFormatting>
  <conditionalFormatting sqref="M25">
    <cfRule type="cellIs" dxfId="9036" priority="96" operator="greaterThan">
      <formula>$E25</formula>
    </cfRule>
    <cfRule type="cellIs" dxfId="9035" priority="97" operator="greaterThan">
      <formula>$G25</formula>
    </cfRule>
  </conditionalFormatting>
  <conditionalFormatting sqref="M41 M32:M39 M26:M29">
    <cfRule type="cellIs" dxfId="9034" priority="94" operator="greaterThan">
      <formula>$E26</formula>
    </cfRule>
    <cfRule type="cellIs" dxfId="9033" priority="95" operator="greaterThan">
      <formula>$G26</formula>
    </cfRule>
  </conditionalFormatting>
  <conditionalFormatting sqref="M31">
    <cfRule type="cellIs" dxfId="9032" priority="93" operator="greaterThan">
      <formula>$E31</formula>
    </cfRule>
  </conditionalFormatting>
  <conditionalFormatting sqref="H25">
    <cfRule type="cellIs" dxfId="9031" priority="91" operator="greaterThan">
      <formula>$E25</formula>
    </cfRule>
    <cfRule type="cellIs" dxfId="9030" priority="92" operator="greaterThan">
      <formula>$G25</formula>
    </cfRule>
  </conditionalFormatting>
  <conditionalFormatting sqref="H41 H32:H39 H26:H30">
    <cfRule type="cellIs" dxfId="9029" priority="89" operator="greaterThan">
      <formula>$E26</formula>
    </cfRule>
    <cfRule type="cellIs" dxfId="9028" priority="90" operator="greaterThan">
      <formula>$G26</formula>
    </cfRule>
  </conditionalFormatting>
  <conditionalFormatting sqref="H31">
    <cfRule type="cellIs" dxfId="9027" priority="88" operator="greaterThan">
      <formula>$E31</formula>
    </cfRule>
  </conditionalFormatting>
  <conditionalFormatting sqref="AL23 AL19 AL15">
    <cfRule type="cellIs" dxfId="9026" priority="87" operator="greaterThan">
      <formula>$E15</formula>
    </cfRule>
  </conditionalFormatting>
  <conditionalFormatting sqref="W10">
    <cfRule type="cellIs" dxfId="9025" priority="86" operator="greaterThan">
      <formula>$E$10</formula>
    </cfRule>
  </conditionalFormatting>
  <conditionalFormatting sqref="W11">
    <cfRule type="cellIs" dxfId="9024" priority="85" operator="greaterThan">
      <formula>$E$11</formula>
    </cfRule>
  </conditionalFormatting>
  <conditionalFormatting sqref="W12">
    <cfRule type="cellIs" dxfId="9023" priority="84" operator="greaterThan">
      <formula>$E$12</formula>
    </cfRule>
  </conditionalFormatting>
  <conditionalFormatting sqref="W13">
    <cfRule type="cellIs" dxfId="9022" priority="82" operator="greaterThan">
      <formula>$E13</formula>
    </cfRule>
    <cfRule type="cellIs" dxfId="9021" priority="83" operator="greaterThan">
      <formula>$G13</formula>
    </cfRule>
  </conditionalFormatting>
  <conditionalFormatting sqref="W9:W12">
    <cfRule type="cellIs" dxfId="9020" priority="81" operator="greaterThan">
      <formula>$E9</formula>
    </cfRule>
  </conditionalFormatting>
  <conditionalFormatting sqref="W20:W22 W16:W17 W14">
    <cfRule type="cellIs" dxfId="9019" priority="79" operator="greaterThan">
      <formula>$E14</formula>
    </cfRule>
    <cfRule type="cellIs" dxfId="9018" priority="80" operator="greaterThan">
      <formula>$G14</formula>
    </cfRule>
  </conditionalFormatting>
  <conditionalFormatting sqref="W23 W19 W15">
    <cfRule type="cellIs" dxfId="9017" priority="78" operator="greaterThan">
      <formula>$E15</formula>
    </cfRule>
  </conditionalFormatting>
  <conditionalFormatting sqref="R10">
    <cfRule type="cellIs" dxfId="9016" priority="77" operator="greaterThan">
      <formula>$E$10</formula>
    </cfRule>
  </conditionalFormatting>
  <conditionalFormatting sqref="R11">
    <cfRule type="cellIs" dxfId="9015" priority="76" operator="greaterThan">
      <formula>$E$11</formula>
    </cfRule>
  </conditionalFormatting>
  <conditionalFormatting sqref="R12">
    <cfRule type="cellIs" dxfId="9014" priority="75" operator="greaterThan">
      <formula>$E$12</formula>
    </cfRule>
  </conditionalFormatting>
  <conditionalFormatting sqref="R13">
    <cfRule type="cellIs" dxfId="9013" priority="73" operator="greaterThan">
      <formula>$E13</formula>
    </cfRule>
    <cfRule type="cellIs" dxfId="9012" priority="74" operator="greaterThan">
      <formula>$G13</formula>
    </cfRule>
  </conditionalFormatting>
  <conditionalFormatting sqref="R9:R12">
    <cfRule type="cellIs" dxfId="9011" priority="72" operator="greaterThan">
      <formula>$E9</formula>
    </cfRule>
  </conditionalFormatting>
  <conditionalFormatting sqref="R20:R22 R16:R17 R14">
    <cfRule type="cellIs" dxfId="9010" priority="70" operator="greaterThan">
      <formula>$E14</formula>
    </cfRule>
    <cfRule type="cellIs" dxfId="9009" priority="71" operator="greaterThan">
      <formula>$G14</formula>
    </cfRule>
  </conditionalFormatting>
  <conditionalFormatting sqref="R23 R19 R15">
    <cfRule type="cellIs" dxfId="9008" priority="69" operator="greaterThan">
      <formula>$E15</formula>
    </cfRule>
  </conditionalFormatting>
  <conditionalFormatting sqref="M10">
    <cfRule type="cellIs" dxfId="9007" priority="68" operator="greaterThan">
      <formula>$E$10</formula>
    </cfRule>
  </conditionalFormatting>
  <conditionalFormatting sqref="M11">
    <cfRule type="cellIs" dxfId="9006" priority="67" operator="greaterThan">
      <formula>$E$11</formula>
    </cfRule>
  </conditionalFormatting>
  <conditionalFormatting sqref="M12">
    <cfRule type="cellIs" dxfId="9005" priority="66" operator="greaterThan">
      <formula>$E$12</formula>
    </cfRule>
  </conditionalFormatting>
  <conditionalFormatting sqref="M13">
    <cfRule type="cellIs" dxfId="9004" priority="64" operator="greaterThan">
      <formula>$E13</formula>
    </cfRule>
    <cfRule type="cellIs" dxfId="9003" priority="65" operator="greaterThan">
      <formula>$G13</formula>
    </cfRule>
  </conditionalFormatting>
  <conditionalFormatting sqref="M9:M12">
    <cfRule type="cellIs" dxfId="9002" priority="63" operator="greaterThan">
      <formula>$E9</formula>
    </cfRule>
  </conditionalFormatting>
  <conditionalFormatting sqref="M20:M22 M16:M17 M14">
    <cfRule type="cellIs" dxfId="9001" priority="61" operator="greaterThan">
      <formula>$E14</formula>
    </cfRule>
    <cfRule type="cellIs" dxfId="9000" priority="62" operator="greaterThan">
      <formula>$G14</formula>
    </cfRule>
  </conditionalFormatting>
  <conditionalFormatting sqref="M23 M19 M15">
    <cfRule type="cellIs" dxfId="8999" priority="60" operator="greaterThan">
      <formula>$E15</formula>
    </cfRule>
  </conditionalFormatting>
  <conditionalFormatting sqref="H10">
    <cfRule type="cellIs" dxfId="8998" priority="59" operator="greaterThan">
      <formula>$E$10</formula>
    </cfRule>
  </conditionalFormatting>
  <conditionalFormatting sqref="H11">
    <cfRule type="cellIs" dxfId="8997" priority="58" operator="greaterThan">
      <formula>$E$11</formula>
    </cfRule>
  </conditionalFormatting>
  <conditionalFormatting sqref="H12">
    <cfRule type="cellIs" dxfId="8996" priority="57" operator="greaterThan">
      <formula>$E$12</formula>
    </cfRule>
  </conditionalFormatting>
  <conditionalFormatting sqref="H13">
    <cfRule type="cellIs" dxfId="8995" priority="55" operator="greaterThan">
      <formula>$E13</formula>
    </cfRule>
    <cfRule type="cellIs" dxfId="8994" priority="56" operator="greaterThan">
      <formula>$G13</formula>
    </cfRule>
  </conditionalFormatting>
  <conditionalFormatting sqref="H9:H12">
    <cfRule type="cellIs" dxfId="8993" priority="54" operator="greaterThan">
      <formula>$E9</formula>
    </cfRule>
  </conditionalFormatting>
  <conditionalFormatting sqref="H20:H22 H16:H17 H14">
    <cfRule type="cellIs" dxfId="8992" priority="52" operator="greaterThan">
      <formula>$E14</formula>
    </cfRule>
    <cfRule type="cellIs" dxfId="8991" priority="53" operator="greaterThan">
      <formula>$G14</formula>
    </cfRule>
  </conditionalFormatting>
  <conditionalFormatting sqref="H23 H19 H15">
    <cfRule type="cellIs" dxfId="8990" priority="51" operator="greaterThan">
      <formula>$E15</formula>
    </cfRule>
  </conditionalFormatting>
  <conditionalFormatting sqref="AB10">
    <cfRule type="cellIs" dxfId="8989" priority="50" operator="greaterThan">
      <formula>$E$10</formula>
    </cfRule>
  </conditionalFormatting>
  <conditionalFormatting sqref="AB11">
    <cfRule type="cellIs" dxfId="8988" priority="49" operator="greaterThan">
      <formula>$E$11</formula>
    </cfRule>
  </conditionalFormatting>
  <conditionalFormatting sqref="AB12">
    <cfRule type="cellIs" dxfId="8987" priority="48" operator="greaterThan">
      <formula>$E$12</formula>
    </cfRule>
  </conditionalFormatting>
  <conditionalFormatting sqref="AB13">
    <cfRule type="cellIs" dxfId="8986" priority="46" operator="greaterThan">
      <formula>$E13</formula>
    </cfRule>
    <cfRule type="cellIs" dxfId="8985" priority="47" operator="greaterThan">
      <formula>$G13</formula>
    </cfRule>
  </conditionalFormatting>
  <conditionalFormatting sqref="AB9:AB12">
    <cfRule type="cellIs" dxfId="8984" priority="45" operator="greaterThan">
      <formula>$E9</formula>
    </cfRule>
  </conditionalFormatting>
  <conditionalFormatting sqref="AB20:AB22 AB16:AB17 AB14">
    <cfRule type="cellIs" dxfId="8983" priority="43" operator="greaterThan">
      <formula>$E14</formula>
    </cfRule>
    <cfRule type="cellIs" dxfId="8982" priority="44" operator="greaterThan">
      <formula>$G14</formula>
    </cfRule>
  </conditionalFormatting>
  <conditionalFormatting sqref="AB23 AB19 AB15">
    <cfRule type="cellIs" dxfId="8981" priority="42" operator="greaterThan">
      <formula>$E15</formula>
    </cfRule>
  </conditionalFormatting>
  <conditionalFormatting sqref="AB18">
    <cfRule type="cellIs" dxfId="8980" priority="38" operator="lessThan">
      <formula>$AS$18</formula>
    </cfRule>
    <cfRule type="cellIs" dxfId="8979" priority="39" operator="greaterThan">
      <formula>$AT$18</formula>
    </cfRule>
    <cfRule type="cellIs" dxfId="8978" priority="40" operator="lessThan">
      <formula>$AQ$18</formula>
    </cfRule>
    <cfRule type="cellIs" dxfId="8977" priority="41" operator="greaterThan">
      <formula>$AR$18</formula>
    </cfRule>
  </conditionalFormatting>
  <conditionalFormatting sqref="H18 M18 R18 W18">
    <cfRule type="cellIs" dxfId="8976" priority="34" operator="lessThan">
      <formula>$AS$18</formula>
    </cfRule>
    <cfRule type="cellIs" dxfId="8975" priority="35" operator="greaterThan">
      <formula>$AT$18</formula>
    </cfRule>
    <cfRule type="cellIs" dxfId="8974" priority="36" operator="lessThan">
      <formula>$AQ$18</formula>
    </cfRule>
    <cfRule type="cellIs" dxfId="8973" priority="37" operator="greaterThan">
      <formula>$AR$18</formula>
    </cfRule>
  </conditionalFormatting>
  <conditionalFormatting sqref="AL30">
    <cfRule type="expression" priority="33" stopIfTrue="1">
      <formula>AM$30="U"</formula>
    </cfRule>
  </conditionalFormatting>
  <conditionalFormatting sqref="AB30">
    <cfRule type="cellIs" dxfId="8972" priority="31" operator="greaterThan">
      <formula>$E30</formula>
    </cfRule>
    <cfRule type="cellIs" dxfId="8971" priority="32" operator="greaterThan">
      <formula>$G30</formula>
    </cfRule>
  </conditionalFormatting>
  <conditionalFormatting sqref="AB30">
    <cfRule type="expression" priority="30" stopIfTrue="1">
      <formula>AC$30="U"</formula>
    </cfRule>
  </conditionalFormatting>
  <conditionalFormatting sqref="W30">
    <cfRule type="expression" priority="29" stopIfTrue="1">
      <formula>$X$30="U"</formula>
    </cfRule>
  </conditionalFormatting>
  <conditionalFormatting sqref="R30">
    <cfRule type="cellIs" dxfId="8970" priority="27" operator="greaterThan">
      <formula>$E30</formula>
    </cfRule>
    <cfRule type="cellIs" dxfId="8969" priority="28" operator="greaterThan">
      <formula>$G30</formula>
    </cfRule>
  </conditionalFormatting>
  <conditionalFormatting sqref="R30">
    <cfRule type="expression" priority="26" stopIfTrue="1">
      <formula>$S$30="U"</formula>
    </cfRule>
  </conditionalFormatting>
  <conditionalFormatting sqref="M30">
    <cfRule type="cellIs" dxfId="8968" priority="24" operator="greaterThan">
      <formula>$E30</formula>
    </cfRule>
    <cfRule type="cellIs" dxfId="8967" priority="25" operator="greaterThan">
      <formula>$G30</formula>
    </cfRule>
  </conditionalFormatting>
  <conditionalFormatting sqref="M30">
    <cfRule type="expression" priority="23" stopIfTrue="1">
      <formula>$N$30="U"</formula>
    </cfRule>
  </conditionalFormatting>
  <conditionalFormatting sqref="H30">
    <cfRule type="expression" priority="22" stopIfTrue="1">
      <formula>$I$30="U"</formula>
    </cfRule>
  </conditionalFormatting>
  <conditionalFormatting sqref="W72">
    <cfRule type="expression" dxfId="8966" priority="21">
      <formula>$W$72&gt;$E$72</formula>
    </cfRule>
  </conditionalFormatting>
  <conditionalFormatting sqref="R89">
    <cfRule type="expression" dxfId="8965" priority="12">
      <formula>$R$89&gt;$E$89</formula>
    </cfRule>
    <cfRule type="cellIs" dxfId="8964" priority="20" operator="greaterThan">
      <formula>$G$89</formula>
    </cfRule>
  </conditionalFormatting>
  <conditionalFormatting sqref="W8">
    <cfRule type="cellIs" dxfId="8963" priority="19" operator="greaterThan">
      <formula>$E8</formula>
    </cfRule>
  </conditionalFormatting>
  <conditionalFormatting sqref="R8">
    <cfRule type="cellIs" dxfId="8962" priority="16" operator="greaterThan">
      <formula>$E8</formula>
    </cfRule>
  </conditionalFormatting>
  <conditionalFormatting sqref="M89">
    <cfRule type="expression" dxfId="8961" priority="14">
      <formula>$M$89&gt;$E$89</formula>
    </cfRule>
    <cfRule type="cellIs" dxfId="8960" priority="15" operator="greaterThan">
      <formula>$G$89</formula>
    </cfRule>
  </conditionalFormatting>
  <conditionalFormatting sqref="H8 M8">
    <cfRule type="cellIs" dxfId="8959" priority="13" operator="greaterThan">
      <formula>$E8</formula>
    </cfRule>
  </conditionalFormatting>
  <conditionalFormatting sqref="AL40">
    <cfRule type="expression" priority="11" stopIfTrue="1">
      <formula>$AM$40="U"</formula>
    </cfRule>
  </conditionalFormatting>
  <conditionalFormatting sqref="W40">
    <cfRule type="cellIs" dxfId="8958" priority="10" operator="greaterThan">
      <formula>$E40</formula>
    </cfRule>
  </conditionalFormatting>
  <conditionalFormatting sqref="W40">
    <cfRule type="expression" priority="9" stopIfTrue="1">
      <formula>X$40="U"</formula>
    </cfRule>
  </conditionalFormatting>
  <conditionalFormatting sqref="AB40">
    <cfRule type="cellIs" dxfId="8957" priority="8" operator="greaterThan">
      <formula>$E40</formula>
    </cfRule>
  </conditionalFormatting>
  <conditionalFormatting sqref="AB40">
    <cfRule type="expression" priority="7" stopIfTrue="1">
      <formula>AC$40="U"</formula>
    </cfRule>
  </conditionalFormatting>
  <conditionalFormatting sqref="M40">
    <cfRule type="cellIs" dxfId="8956" priority="6" operator="greaterThan">
      <formula>$E40</formula>
    </cfRule>
  </conditionalFormatting>
  <conditionalFormatting sqref="M40">
    <cfRule type="expression" priority="5" stopIfTrue="1">
      <formula>N$40="U"</formula>
    </cfRule>
  </conditionalFormatting>
  <conditionalFormatting sqref="R40">
    <cfRule type="cellIs" dxfId="8955" priority="4" operator="greaterThan">
      <formula>$E40</formula>
    </cfRule>
  </conditionalFormatting>
  <conditionalFormatting sqref="R40">
    <cfRule type="expression" priority="3" stopIfTrue="1">
      <formula>S$40="U"</formula>
    </cfRule>
  </conditionalFormatting>
  <conditionalFormatting sqref="H40">
    <cfRule type="cellIs" dxfId="8954" priority="2" operator="greaterThan">
      <formula>$E40</formula>
    </cfRule>
  </conditionalFormatting>
  <conditionalFormatting sqref="H40">
    <cfRule type="expression" priority="1" stopIfTrue="1">
      <formula>I$40="U"</formula>
    </cfRule>
  </conditionalFormatting>
  <printOptions horizontalCentered="1"/>
  <pageMargins left="1" right="1" top="0.6" bottom="0.6" header="0.3" footer="0.3"/>
  <pageSetup paperSize="17" scale="58" orientation="landscape" r:id="rId1"/>
  <headerFooter>
    <oddFooter>&amp;L&amp;8&amp;Z&amp;F&amp;RPage &amp;P of &amp;N</oddFooter>
  </headerFooter>
  <rowBreaks count="1" manualBreakCount="1">
    <brk id="46" max="4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BN1048557"/>
  <sheetViews>
    <sheetView view="pageBreakPreview" topLeftCell="A4" zoomScale="85" zoomScaleNormal="145" zoomScaleSheetLayoutView="85" workbookViewId="0">
      <pane xSplit="5895" ySplit="1035" activePane="bottomRight"/>
      <selection activeCell="AN78" sqref="AN78"/>
      <selection pane="topRight" activeCell="AN78" sqref="AN78"/>
      <selection pane="bottomLeft" activeCell="AN78" sqref="AN78"/>
      <selection pane="bottomRight" activeCell="AN78" sqref="AN78"/>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258</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396"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397"/>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398"/>
      <c r="G6" s="489"/>
      <c r="H6" s="218">
        <v>43643</v>
      </c>
      <c r="I6" s="219" t="s">
        <v>15</v>
      </c>
      <c r="J6" s="219" t="s">
        <v>16</v>
      </c>
      <c r="K6" s="219" t="s">
        <v>190</v>
      </c>
      <c r="L6" s="220" t="s">
        <v>191</v>
      </c>
      <c r="M6" s="218">
        <v>43642</v>
      </c>
      <c r="N6" s="219" t="s">
        <v>15</v>
      </c>
      <c r="O6" s="219" t="s">
        <v>16</v>
      </c>
      <c r="P6" s="219" t="s">
        <v>190</v>
      </c>
      <c r="Q6" s="220" t="s">
        <v>191</v>
      </c>
      <c r="R6" s="218">
        <v>43642</v>
      </c>
      <c r="S6" s="219" t="s">
        <v>15</v>
      </c>
      <c r="T6" s="219" t="s">
        <v>16</v>
      </c>
      <c r="U6" s="219" t="s">
        <v>190</v>
      </c>
      <c r="V6" s="220" t="s">
        <v>191</v>
      </c>
      <c r="W6" s="218">
        <v>43643</v>
      </c>
      <c r="X6" s="219" t="s">
        <v>15</v>
      </c>
      <c r="Y6" s="219" t="s">
        <v>16</v>
      </c>
      <c r="Z6" s="219" t="s">
        <v>190</v>
      </c>
      <c r="AA6" s="220" t="s">
        <v>191</v>
      </c>
      <c r="AB6" s="218">
        <v>43642</v>
      </c>
      <c r="AC6" s="219" t="s">
        <v>15</v>
      </c>
      <c r="AD6" s="219" t="s">
        <v>16</v>
      </c>
      <c r="AE6" s="219" t="s">
        <v>190</v>
      </c>
      <c r="AF6" s="220" t="s">
        <v>191</v>
      </c>
      <c r="AG6" s="218">
        <v>43642</v>
      </c>
      <c r="AH6" s="219" t="s">
        <v>15</v>
      </c>
      <c r="AI6" s="219" t="s">
        <v>16</v>
      </c>
      <c r="AJ6" s="219" t="s">
        <v>190</v>
      </c>
      <c r="AK6" s="220" t="s">
        <v>191</v>
      </c>
      <c r="AL6" s="218">
        <v>43642</v>
      </c>
      <c r="AM6" s="219" t="s">
        <v>15</v>
      </c>
      <c r="AN6" s="219" t="s">
        <v>16</v>
      </c>
      <c r="AO6" s="219" t="s">
        <v>190</v>
      </c>
      <c r="AP6" s="220" t="s">
        <v>191</v>
      </c>
      <c r="AQ6" s="218"/>
      <c r="AR6" s="219" t="s">
        <v>15</v>
      </c>
      <c r="AS6" s="219" t="s">
        <v>16</v>
      </c>
      <c r="AT6" s="219" t="s">
        <v>190</v>
      </c>
      <c r="AU6" s="220" t="s">
        <v>191</v>
      </c>
      <c r="AV6" s="218">
        <v>43643</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178.82740000000001</v>
      </c>
      <c r="F8" s="224" t="s">
        <v>22</v>
      </c>
      <c r="G8" s="225" t="s">
        <v>22</v>
      </c>
      <c r="H8" s="226">
        <v>80</v>
      </c>
      <c r="I8" s="223"/>
      <c r="J8" s="223"/>
      <c r="K8" s="223" t="s">
        <v>233</v>
      </c>
      <c r="L8" s="227"/>
      <c r="M8" s="226">
        <v>58</v>
      </c>
      <c r="N8" s="223"/>
      <c r="O8" s="223"/>
      <c r="P8" s="223"/>
      <c r="Q8" s="227"/>
      <c r="R8" s="226">
        <v>290</v>
      </c>
      <c r="S8" s="223"/>
      <c r="T8" s="223"/>
      <c r="U8" s="223"/>
      <c r="V8" s="227"/>
      <c r="W8" s="226">
        <v>110</v>
      </c>
      <c r="X8" s="223"/>
      <c r="Y8" s="223"/>
      <c r="Z8" s="223" t="s">
        <v>233</v>
      </c>
      <c r="AA8" s="227"/>
      <c r="AB8" s="226">
        <v>500</v>
      </c>
      <c r="AC8" s="223"/>
      <c r="AD8" s="223"/>
      <c r="AE8" s="223"/>
      <c r="AF8" s="227"/>
      <c r="AG8" s="226">
        <v>94</v>
      </c>
      <c r="AH8" s="223"/>
      <c r="AI8" s="223"/>
      <c r="AJ8" s="223" t="s">
        <v>15</v>
      </c>
      <c r="AK8" s="227"/>
      <c r="AL8" s="226">
        <v>110</v>
      </c>
      <c r="AM8" s="223"/>
      <c r="AN8" s="223"/>
      <c r="AO8" s="223"/>
      <c r="AP8" s="227"/>
      <c r="AQ8" s="504" t="s">
        <v>205</v>
      </c>
      <c r="AR8" s="505"/>
      <c r="AS8" s="505"/>
      <c r="AT8" s="505"/>
      <c r="AU8" s="506"/>
      <c r="AV8" s="226">
        <v>100</v>
      </c>
      <c r="AW8" s="223"/>
      <c r="AX8" s="223"/>
      <c r="AY8" s="223" t="s">
        <v>233</v>
      </c>
      <c r="AZ8" s="227"/>
      <c r="BE8" s="20" t="s">
        <v>20</v>
      </c>
    </row>
    <row r="9" spans="1:57" s="214" customFormat="1" x14ac:dyDescent="0.25">
      <c r="A9" s="228" t="s">
        <v>23</v>
      </c>
      <c r="B9" s="222" t="s">
        <v>30</v>
      </c>
      <c r="C9" s="229"/>
      <c r="D9" s="229"/>
      <c r="E9" s="325">
        <v>0.33</v>
      </c>
      <c r="F9" s="230" t="s">
        <v>22</v>
      </c>
      <c r="G9" s="231" t="s">
        <v>22</v>
      </c>
      <c r="H9" s="369">
        <v>0.02</v>
      </c>
      <c r="I9" s="229" t="s">
        <v>25</v>
      </c>
      <c r="J9" s="229"/>
      <c r="K9" s="223"/>
      <c r="L9" s="233"/>
      <c r="M9" s="369">
        <v>0.02</v>
      </c>
      <c r="N9" s="229" t="s">
        <v>25</v>
      </c>
      <c r="O9" s="229"/>
      <c r="P9" s="229"/>
      <c r="Q9" s="233"/>
      <c r="R9" s="369">
        <v>0.04</v>
      </c>
      <c r="S9" s="229"/>
      <c r="T9" s="229"/>
      <c r="U9" s="229"/>
      <c r="V9" s="233"/>
      <c r="W9" s="371">
        <v>12.5</v>
      </c>
      <c r="X9" s="229"/>
      <c r="Y9" s="229"/>
      <c r="Z9" s="229"/>
      <c r="AA9" s="233"/>
      <c r="AB9" s="369">
        <v>0.41</v>
      </c>
      <c r="AC9" s="229"/>
      <c r="AD9" s="229"/>
      <c r="AE9" s="229"/>
      <c r="AF9" s="233"/>
      <c r="AG9" s="369">
        <v>0.02</v>
      </c>
      <c r="AH9" s="229" t="s">
        <v>25</v>
      </c>
      <c r="AI9" s="229"/>
      <c r="AJ9" s="229"/>
      <c r="AK9" s="233"/>
      <c r="AL9" s="369">
        <v>0.02</v>
      </c>
      <c r="AM9" s="229" t="s">
        <v>25</v>
      </c>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21</v>
      </c>
      <c r="C10" s="223"/>
      <c r="D10" s="223"/>
      <c r="E10" s="330">
        <v>179.04390000000001</v>
      </c>
      <c r="F10" s="235" t="s">
        <v>22</v>
      </c>
      <c r="G10" s="231" t="s">
        <v>22</v>
      </c>
      <c r="H10" s="370">
        <v>80</v>
      </c>
      <c r="I10" s="229"/>
      <c r="J10" s="229"/>
      <c r="K10" s="223" t="s">
        <v>233</v>
      </c>
      <c r="L10" s="233"/>
      <c r="M10" s="370">
        <v>58</v>
      </c>
      <c r="N10" s="229"/>
      <c r="O10" s="229"/>
      <c r="P10" s="223"/>
      <c r="Q10" s="233"/>
      <c r="R10" s="370">
        <v>290</v>
      </c>
      <c r="S10" s="229"/>
      <c r="T10" s="229"/>
      <c r="U10" s="229"/>
      <c r="V10" s="233"/>
      <c r="W10" s="370">
        <v>110</v>
      </c>
      <c r="X10" s="229"/>
      <c r="Y10" s="229"/>
      <c r="Z10" s="229" t="s">
        <v>233</v>
      </c>
      <c r="AA10" s="233"/>
      <c r="AB10" s="370">
        <v>500</v>
      </c>
      <c r="AC10" s="229"/>
      <c r="AD10" s="229"/>
      <c r="AE10" s="229"/>
      <c r="AF10" s="233"/>
      <c r="AG10" s="370">
        <v>94</v>
      </c>
      <c r="AH10" s="229"/>
      <c r="AI10" s="229"/>
      <c r="AJ10" s="229" t="s">
        <v>15</v>
      </c>
      <c r="AK10" s="233"/>
      <c r="AL10" s="370">
        <v>110</v>
      </c>
      <c r="AM10" s="229"/>
      <c r="AN10" s="229"/>
      <c r="AO10" s="229"/>
      <c r="AP10" s="233"/>
      <c r="AQ10" s="297"/>
      <c r="AR10" s="298"/>
      <c r="AS10" s="298"/>
      <c r="AT10" s="298"/>
      <c r="AU10" s="299"/>
      <c r="AV10" s="370">
        <v>100</v>
      </c>
      <c r="AW10" s="229"/>
      <c r="AX10" s="229"/>
      <c r="AY10" s="223" t="s">
        <v>233</v>
      </c>
      <c r="AZ10" s="233"/>
      <c r="BE10" s="33" t="s">
        <v>26</v>
      </c>
    </row>
    <row r="11" spans="1:57" s="214" customFormat="1" x14ac:dyDescent="0.25">
      <c r="A11" s="228" t="s">
        <v>27</v>
      </c>
      <c r="B11" s="222" t="s">
        <v>21</v>
      </c>
      <c r="C11" s="229"/>
      <c r="D11" s="229"/>
      <c r="E11" s="325">
        <v>32.6907</v>
      </c>
      <c r="F11" s="230" t="s">
        <v>22</v>
      </c>
      <c r="G11" s="231" t="s">
        <v>22</v>
      </c>
      <c r="H11" s="371">
        <v>17.2</v>
      </c>
      <c r="I11" s="229"/>
      <c r="J11" s="229"/>
      <c r="K11" s="223" t="s">
        <v>233</v>
      </c>
      <c r="L11" s="233"/>
      <c r="M11" s="371">
        <v>13.5</v>
      </c>
      <c r="N11" s="229"/>
      <c r="O11" s="229"/>
      <c r="P11" s="223" t="s">
        <v>233</v>
      </c>
      <c r="Q11" s="233"/>
      <c r="R11" s="371">
        <v>52.9</v>
      </c>
      <c r="S11" s="229"/>
      <c r="T11" s="229"/>
      <c r="U11" s="229"/>
      <c r="V11" s="233"/>
      <c r="W11" s="371">
        <v>11.2</v>
      </c>
      <c r="X11" s="229"/>
      <c r="Y11" s="229"/>
      <c r="Z11" s="229"/>
      <c r="AA11" s="233"/>
      <c r="AB11" s="371">
        <v>71.599999999999994</v>
      </c>
      <c r="AC11" s="229"/>
      <c r="AD11" s="229"/>
      <c r="AE11" s="229" t="s">
        <v>233</v>
      </c>
      <c r="AF11" s="233"/>
      <c r="AG11" s="371">
        <v>17.5</v>
      </c>
      <c r="AH11" s="229"/>
      <c r="AI11" s="229"/>
      <c r="AJ11" s="229" t="s">
        <v>15</v>
      </c>
      <c r="AK11" s="233"/>
      <c r="AL11" s="371">
        <v>18.5</v>
      </c>
      <c r="AM11" s="229"/>
      <c r="AN11" s="229"/>
      <c r="AO11" s="229" t="s">
        <v>15</v>
      </c>
      <c r="AP11" s="233"/>
      <c r="AQ11" s="300"/>
      <c r="AR11" s="298"/>
      <c r="AS11" s="298"/>
      <c r="AT11" s="298"/>
      <c r="AU11" s="299"/>
      <c r="AV11" s="371">
        <v>17.8</v>
      </c>
      <c r="AW11" s="229"/>
      <c r="AX11" s="229"/>
      <c r="AY11" s="223" t="s">
        <v>233</v>
      </c>
      <c r="AZ11" s="233"/>
      <c r="BE11" s="33" t="s">
        <v>27</v>
      </c>
    </row>
    <row r="12" spans="1:57" s="214" customFormat="1" x14ac:dyDescent="0.25">
      <c r="A12" s="238" t="s">
        <v>28</v>
      </c>
      <c r="B12" s="222" t="s">
        <v>24</v>
      </c>
      <c r="C12" s="229"/>
      <c r="D12" s="229"/>
      <c r="E12" s="325">
        <v>28</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10</v>
      </c>
      <c r="X12" s="229" t="s">
        <v>25</v>
      </c>
      <c r="Y12" s="229"/>
      <c r="Z12" s="229"/>
      <c r="AA12" s="233"/>
      <c r="AB12" s="370">
        <v>10</v>
      </c>
      <c r="AC12" s="229" t="s">
        <v>25</v>
      </c>
      <c r="AD12" s="229"/>
      <c r="AE12" s="229" t="s">
        <v>15</v>
      </c>
      <c r="AF12" s="233"/>
      <c r="AG12" s="370">
        <v>10</v>
      </c>
      <c r="AH12" s="229" t="s">
        <v>25</v>
      </c>
      <c r="AI12" s="229"/>
      <c r="AJ12" s="229"/>
      <c r="AK12" s="233"/>
      <c r="AL12" s="370">
        <v>10</v>
      </c>
      <c r="AM12" s="229" t="s">
        <v>25</v>
      </c>
      <c r="AN12" s="229"/>
      <c r="AO12" s="229"/>
      <c r="AP12" s="233"/>
      <c r="AQ12" s="297"/>
      <c r="AR12" s="298"/>
      <c r="AS12" s="298"/>
      <c r="AT12" s="298"/>
      <c r="AU12" s="299"/>
      <c r="AV12" s="370">
        <v>10</v>
      </c>
      <c r="AW12" s="229" t="s">
        <v>25</v>
      </c>
      <c r="AX12" s="229"/>
      <c r="AY12" s="229"/>
      <c r="AZ12" s="233"/>
      <c r="BE12" s="50" t="s">
        <v>28</v>
      </c>
    </row>
    <row r="13" spans="1:57" s="214" customFormat="1" x14ac:dyDescent="0.25">
      <c r="A13" s="228" t="s">
        <v>29</v>
      </c>
      <c r="B13" s="222" t="s">
        <v>30</v>
      </c>
      <c r="C13" s="229"/>
      <c r="D13" s="229"/>
      <c r="E13" s="325">
        <v>13.981</v>
      </c>
      <c r="F13" s="239">
        <v>250</v>
      </c>
      <c r="G13" s="231">
        <v>250</v>
      </c>
      <c r="H13" s="369">
        <v>9.4700000000000006</v>
      </c>
      <c r="I13" s="229"/>
      <c r="J13" s="229"/>
      <c r="K13" s="223"/>
      <c r="L13" s="233"/>
      <c r="M13" s="369">
        <v>5.71</v>
      </c>
      <c r="N13" s="229"/>
      <c r="O13" s="229"/>
      <c r="P13" s="223" t="s">
        <v>233</v>
      </c>
      <c r="Q13" s="233"/>
      <c r="R13" s="369">
        <v>7.42</v>
      </c>
      <c r="S13" s="229"/>
      <c r="T13" s="229"/>
      <c r="U13" s="229" t="s">
        <v>15</v>
      </c>
      <c r="V13" s="233"/>
      <c r="W13" s="369">
        <v>7.04</v>
      </c>
      <c r="X13" s="229"/>
      <c r="Y13" s="229"/>
      <c r="Z13" s="229"/>
      <c r="AA13" s="233"/>
      <c r="AB13" s="369">
        <v>6.34</v>
      </c>
      <c r="AC13" s="229"/>
      <c r="AD13" s="229"/>
      <c r="AE13" s="229" t="s">
        <v>15</v>
      </c>
      <c r="AF13" s="233"/>
      <c r="AG13" s="369">
        <v>5.46</v>
      </c>
      <c r="AH13" s="229"/>
      <c r="AI13" s="229"/>
      <c r="AJ13" s="229" t="s">
        <v>15</v>
      </c>
      <c r="AK13" s="233"/>
      <c r="AL13" s="369">
        <v>5.96</v>
      </c>
      <c r="AM13" s="229"/>
      <c r="AN13" s="229"/>
      <c r="AO13" s="229" t="s">
        <v>15</v>
      </c>
      <c r="AP13" s="233"/>
      <c r="AQ13" s="300"/>
      <c r="AR13" s="298"/>
      <c r="AS13" s="298"/>
      <c r="AT13" s="298"/>
      <c r="AU13" s="299"/>
      <c r="AV13" s="369">
        <v>8.73</v>
      </c>
      <c r="AW13" s="229"/>
      <c r="AX13" s="229"/>
      <c r="AY13" s="229"/>
      <c r="AZ13" s="233"/>
      <c r="BE13" s="33" t="s">
        <v>29</v>
      </c>
    </row>
    <row r="14" spans="1:57" s="214" customFormat="1" x14ac:dyDescent="0.25">
      <c r="A14" s="228" t="s">
        <v>31</v>
      </c>
      <c r="B14" s="222" t="s">
        <v>30</v>
      </c>
      <c r="C14" s="223"/>
      <c r="D14" s="223"/>
      <c r="E14" s="325">
        <v>427.3485</v>
      </c>
      <c r="F14" s="230" t="s">
        <v>22</v>
      </c>
      <c r="G14" s="240">
        <v>700</v>
      </c>
      <c r="H14" s="370">
        <v>250</v>
      </c>
      <c r="I14" s="229"/>
      <c r="J14" s="229"/>
      <c r="K14" s="223" t="s">
        <v>233</v>
      </c>
      <c r="L14" s="233"/>
      <c r="M14" s="370">
        <v>170</v>
      </c>
      <c r="N14" s="229"/>
      <c r="O14" s="229"/>
      <c r="P14" s="223"/>
      <c r="Q14" s="233"/>
      <c r="R14" s="370">
        <v>560</v>
      </c>
      <c r="S14" s="229"/>
      <c r="T14" s="229"/>
      <c r="U14" s="229"/>
      <c r="V14" s="233"/>
      <c r="W14" s="370">
        <v>280</v>
      </c>
      <c r="X14" s="229"/>
      <c r="Y14" s="229"/>
      <c r="Z14" s="229"/>
      <c r="AA14" s="233"/>
      <c r="AB14" s="370">
        <v>910</v>
      </c>
      <c r="AC14" s="229"/>
      <c r="AD14" s="229"/>
      <c r="AE14" s="229"/>
      <c r="AF14" s="233"/>
      <c r="AG14" s="370">
        <v>230</v>
      </c>
      <c r="AH14" s="229"/>
      <c r="AI14" s="229"/>
      <c r="AJ14" s="229" t="s">
        <v>15</v>
      </c>
      <c r="AK14" s="233"/>
      <c r="AL14" s="370">
        <v>270</v>
      </c>
      <c r="AM14" s="229"/>
      <c r="AN14" s="229"/>
      <c r="AO14" s="229" t="s">
        <v>15</v>
      </c>
      <c r="AP14" s="233"/>
      <c r="AQ14" s="297"/>
      <c r="AR14" s="298"/>
      <c r="AS14" s="298"/>
      <c r="AT14" s="298"/>
      <c r="AU14" s="299"/>
      <c r="AV14" s="370">
        <v>290</v>
      </c>
      <c r="AW14" s="229"/>
      <c r="AX14" s="229"/>
      <c r="AY14" s="229"/>
      <c r="AZ14" s="233"/>
      <c r="BE14" s="33" t="s">
        <v>31</v>
      </c>
    </row>
    <row r="15" spans="1:57" s="214" customFormat="1" x14ac:dyDescent="0.25">
      <c r="A15" s="228" t="s">
        <v>32</v>
      </c>
      <c r="B15" s="222" t="s">
        <v>21</v>
      </c>
      <c r="C15" s="229"/>
      <c r="D15" s="229"/>
      <c r="E15" s="325">
        <v>29.025099999999998</v>
      </c>
      <c r="F15" s="230" t="s">
        <v>22</v>
      </c>
      <c r="G15" s="231" t="s">
        <v>22</v>
      </c>
      <c r="H15" s="371">
        <v>17.3</v>
      </c>
      <c r="I15" s="229"/>
      <c r="J15" s="229"/>
      <c r="K15" s="223" t="s">
        <v>233</v>
      </c>
      <c r="L15" s="233"/>
      <c r="M15" s="369">
        <v>7.58</v>
      </c>
      <c r="N15" s="229"/>
      <c r="O15" s="229"/>
      <c r="P15" s="223" t="s">
        <v>233</v>
      </c>
      <c r="Q15" s="233"/>
      <c r="R15" s="371">
        <v>45.6</v>
      </c>
      <c r="S15" s="229"/>
      <c r="T15" s="229"/>
      <c r="U15" s="229"/>
      <c r="V15" s="233"/>
      <c r="W15" s="369">
        <v>9.2200000000000006</v>
      </c>
      <c r="X15" s="229"/>
      <c r="Y15" s="229"/>
      <c r="Z15" s="229"/>
      <c r="AA15" s="233"/>
      <c r="AB15" s="371">
        <v>80.099999999999994</v>
      </c>
      <c r="AC15" s="229"/>
      <c r="AD15" s="229"/>
      <c r="AE15" s="229"/>
      <c r="AF15" s="233"/>
      <c r="AG15" s="371">
        <v>18.5</v>
      </c>
      <c r="AH15" s="229"/>
      <c r="AI15" s="229"/>
      <c r="AJ15" s="229" t="s">
        <v>15</v>
      </c>
      <c r="AK15" s="233"/>
      <c r="AL15" s="371">
        <v>17.7</v>
      </c>
      <c r="AM15" s="229"/>
      <c r="AN15" s="229"/>
      <c r="AO15" s="229" t="s">
        <v>15</v>
      </c>
      <c r="AP15" s="233"/>
      <c r="AQ15" s="300"/>
      <c r="AR15" s="298"/>
      <c r="AS15" s="298"/>
      <c r="AT15" s="298"/>
      <c r="AU15" s="299"/>
      <c r="AV15" s="371">
        <v>17.8</v>
      </c>
      <c r="AW15" s="229"/>
      <c r="AX15" s="229"/>
      <c r="AY15" s="223" t="s">
        <v>233</v>
      </c>
      <c r="AZ15" s="233"/>
      <c r="BE15" s="33" t="s">
        <v>32</v>
      </c>
    </row>
    <row r="16" spans="1:57" s="214" customFormat="1" x14ac:dyDescent="0.25">
      <c r="A16" s="228" t="s">
        <v>33</v>
      </c>
      <c r="B16" s="222" t="s">
        <v>30</v>
      </c>
      <c r="C16" s="229"/>
      <c r="D16" s="229"/>
      <c r="E16" s="325">
        <v>6.1</v>
      </c>
      <c r="F16" s="239">
        <v>10</v>
      </c>
      <c r="G16" s="240">
        <v>10</v>
      </c>
      <c r="H16" s="371">
        <v>2.7</v>
      </c>
      <c r="I16" s="229"/>
      <c r="J16" s="229"/>
      <c r="K16" s="229"/>
      <c r="L16" s="233"/>
      <c r="M16" s="369">
        <v>0.54</v>
      </c>
      <c r="N16" s="229"/>
      <c r="O16" s="229"/>
      <c r="P16" s="229" t="s">
        <v>15</v>
      </c>
      <c r="Q16" s="233"/>
      <c r="R16" s="369">
        <v>0.01</v>
      </c>
      <c r="S16" s="229" t="s">
        <v>25</v>
      </c>
      <c r="T16" s="229"/>
      <c r="U16" s="229"/>
      <c r="V16" s="233"/>
      <c r="W16" s="369">
        <v>0.12</v>
      </c>
      <c r="X16" s="229"/>
      <c r="Y16" s="229"/>
      <c r="Z16" s="229"/>
      <c r="AA16" s="233"/>
      <c r="AB16" s="369">
        <v>0.01</v>
      </c>
      <c r="AC16" s="229" t="s">
        <v>25</v>
      </c>
      <c r="AD16" s="229"/>
      <c r="AE16" s="229"/>
      <c r="AF16" s="233"/>
      <c r="AG16" s="369">
        <v>0.68</v>
      </c>
      <c r="AH16" s="229"/>
      <c r="AI16" s="229"/>
      <c r="AJ16" s="229" t="s">
        <v>233</v>
      </c>
      <c r="AK16" s="233"/>
      <c r="AL16" s="369">
        <v>0.79</v>
      </c>
      <c r="AM16" s="229"/>
      <c r="AN16" s="229"/>
      <c r="AO16" s="229" t="s">
        <v>233</v>
      </c>
      <c r="AP16" s="233"/>
      <c r="AQ16" s="300"/>
      <c r="AR16" s="298"/>
      <c r="AS16" s="298"/>
      <c r="AT16" s="298"/>
      <c r="AU16" s="299"/>
      <c r="AV16" s="371">
        <v>3.1</v>
      </c>
      <c r="AW16" s="229"/>
      <c r="AX16" s="229"/>
      <c r="AY16" s="229"/>
      <c r="AZ16" s="233"/>
      <c r="BE16" s="33" t="s">
        <v>33</v>
      </c>
    </row>
    <row r="17" spans="1:57" s="214" customFormat="1" x14ac:dyDescent="0.25">
      <c r="A17" s="228" t="s">
        <v>34</v>
      </c>
      <c r="B17" s="222" t="s">
        <v>24</v>
      </c>
      <c r="C17" s="229"/>
      <c r="D17" s="229"/>
      <c r="E17" s="325">
        <v>2E-3</v>
      </c>
      <c r="F17" s="239">
        <v>1</v>
      </c>
      <c r="G17" s="240">
        <v>1</v>
      </c>
      <c r="H17" s="368">
        <v>2E-3</v>
      </c>
      <c r="I17" s="229" t="s">
        <v>25</v>
      </c>
      <c r="J17" s="229"/>
      <c r="K17" s="229"/>
      <c r="L17" s="233"/>
      <c r="M17" s="368">
        <v>2E-3</v>
      </c>
      <c r="N17" s="229"/>
      <c r="O17" s="229"/>
      <c r="P17" s="229"/>
      <c r="Q17" s="233"/>
      <c r="R17" s="368">
        <v>2E-3</v>
      </c>
      <c r="S17" s="229" t="s">
        <v>25</v>
      </c>
      <c r="T17" s="229"/>
      <c r="U17" s="229"/>
      <c r="V17" s="233"/>
      <c r="W17" s="368">
        <v>2E-3</v>
      </c>
      <c r="X17" s="229" t="s">
        <v>25</v>
      </c>
      <c r="Y17" s="229"/>
      <c r="Z17" s="229"/>
      <c r="AA17" s="233"/>
      <c r="AB17" s="368">
        <v>2E-3</v>
      </c>
      <c r="AC17" s="229" t="s">
        <v>25</v>
      </c>
      <c r="AD17" s="229"/>
      <c r="AE17" s="229"/>
      <c r="AF17" s="233"/>
      <c r="AG17" s="368">
        <v>4.0000000000000001E-3</v>
      </c>
      <c r="AH17" s="229"/>
      <c r="AI17" s="229"/>
      <c r="AJ17" s="229"/>
      <c r="AK17" s="233"/>
      <c r="AL17" s="368">
        <v>2E-3</v>
      </c>
      <c r="AM17" s="229"/>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24</v>
      </c>
      <c r="C18" s="229"/>
      <c r="D18" s="229"/>
      <c r="E18" s="325" t="s">
        <v>254</v>
      </c>
      <c r="F18" s="239" t="s">
        <v>37</v>
      </c>
      <c r="G18" s="240" t="s">
        <v>37</v>
      </c>
      <c r="H18" s="369">
        <v>7.5</v>
      </c>
      <c r="I18" s="229"/>
      <c r="J18" s="229"/>
      <c r="K18" s="229" t="s">
        <v>15</v>
      </c>
      <c r="L18" s="233"/>
      <c r="M18" s="369">
        <v>6.58</v>
      </c>
      <c r="N18" s="229"/>
      <c r="O18" s="229"/>
      <c r="P18" s="229" t="s">
        <v>15</v>
      </c>
      <c r="Q18" s="233"/>
      <c r="R18" s="369">
        <v>7.17</v>
      </c>
      <c r="S18" s="229"/>
      <c r="T18" s="229"/>
      <c r="U18" s="229"/>
      <c r="V18" s="233"/>
      <c r="W18" s="369">
        <v>7.18</v>
      </c>
      <c r="X18" s="229"/>
      <c r="Y18" s="229"/>
      <c r="Z18" s="229" t="s">
        <v>15</v>
      </c>
      <c r="AA18" s="233"/>
      <c r="AB18" s="369">
        <v>6.95</v>
      </c>
      <c r="AC18" s="229"/>
      <c r="AD18" s="229"/>
      <c r="AE18" s="229" t="s">
        <v>15</v>
      </c>
      <c r="AF18" s="233"/>
      <c r="AG18" s="369">
        <v>7.25</v>
      </c>
      <c r="AH18" s="229"/>
      <c r="AI18" s="229"/>
      <c r="AJ18" s="229" t="s">
        <v>15</v>
      </c>
      <c r="AK18" s="233"/>
      <c r="AL18" s="369">
        <v>7.14</v>
      </c>
      <c r="AM18" s="229"/>
      <c r="AN18" s="229"/>
      <c r="AO18" s="229" t="s">
        <v>15</v>
      </c>
      <c r="AP18" s="233"/>
      <c r="AQ18" s="300"/>
      <c r="AR18" s="298"/>
      <c r="AS18" s="298"/>
      <c r="AT18" s="298"/>
      <c r="AU18" s="299"/>
      <c r="AV18" s="369">
        <v>7.41</v>
      </c>
      <c r="AW18" s="229"/>
      <c r="AX18" s="229"/>
      <c r="AY18" s="229" t="s">
        <v>15</v>
      </c>
      <c r="AZ18" s="233"/>
      <c r="BA18" s="241">
        <v>6.5</v>
      </c>
      <c r="BB18" s="214">
        <v>8.5</v>
      </c>
      <c r="BC18" s="214">
        <v>6.39</v>
      </c>
      <c r="BD18" s="241">
        <v>8.11</v>
      </c>
      <c r="BE18" s="33" t="s">
        <v>35</v>
      </c>
    </row>
    <row r="19" spans="1:57" s="214" customFormat="1" x14ac:dyDescent="0.25">
      <c r="A19" s="228" t="s">
        <v>38</v>
      </c>
      <c r="B19" s="222" t="s">
        <v>30</v>
      </c>
      <c r="C19" s="229"/>
      <c r="D19" s="229"/>
      <c r="E19" s="325">
        <v>3.38</v>
      </c>
      <c r="F19" s="230" t="s">
        <v>22</v>
      </c>
      <c r="G19" s="231" t="s">
        <v>22</v>
      </c>
      <c r="H19" s="369">
        <v>2.82</v>
      </c>
      <c r="I19" s="229"/>
      <c r="J19" s="229"/>
      <c r="K19" s="223" t="s">
        <v>233</v>
      </c>
      <c r="L19" s="233"/>
      <c r="M19" s="369">
        <v>1.1499999999999999</v>
      </c>
      <c r="N19" s="229"/>
      <c r="O19" s="229"/>
      <c r="P19" s="223"/>
      <c r="Q19" s="233"/>
      <c r="R19" s="369">
        <v>2.09</v>
      </c>
      <c r="S19" s="229"/>
      <c r="T19" s="229"/>
      <c r="U19" s="229"/>
      <c r="V19" s="233"/>
      <c r="W19" s="369">
        <v>5.0999999999999996</v>
      </c>
      <c r="X19" s="229"/>
      <c r="Y19" s="229"/>
      <c r="Z19" s="229"/>
      <c r="AA19" s="233"/>
      <c r="AB19" s="369">
        <v>3.97</v>
      </c>
      <c r="AC19" s="229"/>
      <c r="AD19" s="229"/>
      <c r="AE19" s="229" t="s">
        <v>15</v>
      </c>
      <c r="AF19" s="233"/>
      <c r="AG19" s="369">
        <v>1.81</v>
      </c>
      <c r="AH19" s="229"/>
      <c r="AI19" s="229"/>
      <c r="AJ19" s="229" t="s">
        <v>15</v>
      </c>
      <c r="AK19" s="233"/>
      <c r="AL19" s="369">
        <v>1.67</v>
      </c>
      <c r="AM19" s="229"/>
      <c r="AN19" s="229"/>
      <c r="AO19" s="229"/>
      <c r="AP19" s="233"/>
      <c r="AQ19" s="300"/>
      <c r="AR19" s="298"/>
      <c r="AS19" s="298"/>
      <c r="AT19" s="298"/>
      <c r="AU19" s="299"/>
      <c r="AV19" s="369">
        <v>2.73</v>
      </c>
      <c r="AW19" s="229"/>
      <c r="AX19" s="229"/>
      <c r="AY19" s="223" t="s">
        <v>233</v>
      </c>
      <c r="AZ19" s="233"/>
      <c r="BE19" s="33" t="s">
        <v>38</v>
      </c>
    </row>
    <row r="20" spans="1:57" s="214" customFormat="1" x14ac:dyDescent="0.25">
      <c r="A20" s="228" t="s">
        <v>39</v>
      </c>
      <c r="B20" s="222" t="s">
        <v>21</v>
      </c>
      <c r="C20" s="229"/>
      <c r="D20" s="229"/>
      <c r="E20" s="325">
        <v>8.1834000000000007</v>
      </c>
      <c r="F20" s="230" t="s">
        <v>22</v>
      </c>
      <c r="G20" s="240">
        <v>20</v>
      </c>
      <c r="H20" s="369">
        <v>6.11</v>
      </c>
      <c r="I20" s="229"/>
      <c r="J20" s="229"/>
      <c r="K20" s="223"/>
      <c r="L20" s="233"/>
      <c r="M20" s="369">
        <v>8.15</v>
      </c>
      <c r="N20" s="229"/>
      <c r="O20" s="229"/>
      <c r="P20" s="229"/>
      <c r="Q20" s="233"/>
      <c r="R20" s="369">
        <v>8.48</v>
      </c>
      <c r="S20" s="229"/>
      <c r="T20" s="229"/>
      <c r="U20" s="229" t="s">
        <v>15</v>
      </c>
      <c r="V20" s="233"/>
      <c r="W20" s="369">
        <v>5.9</v>
      </c>
      <c r="X20" s="229"/>
      <c r="Y20" s="229"/>
      <c r="Z20" s="229" t="s">
        <v>233</v>
      </c>
      <c r="AA20" s="233"/>
      <c r="AB20" s="371">
        <v>20.3</v>
      </c>
      <c r="AC20" s="229"/>
      <c r="AD20" s="229"/>
      <c r="AE20" s="229" t="s">
        <v>15</v>
      </c>
      <c r="AF20" s="233"/>
      <c r="AG20" s="369">
        <v>6.85</v>
      </c>
      <c r="AH20" s="229"/>
      <c r="AI20" s="229"/>
      <c r="AJ20" s="229" t="s">
        <v>15</v>
      </c>
      <c r="AK20" s="233"/>
      <c r="AL20" s="369">
        <v>7.15</v>
      </c>
      <c r="AM20" s="229"/>
      <c r="AN20" s="229"/>
      <c r="AO20" s="229" t="s">
        <v>15</v>
      </c>
      <c r="AP20" s="233"/>
      <c r="AQ20" s="297"/>
      <c r="AR20" s="298"/>
      <c r="AS20" s="298"/>
      <c r="AT20" s="298"/>
      <c r="AU20" s="299"/>
      <c r="AV20" s="369">
        <v>6.3</v>
      </c>
      <c r="AW20" s="229"/>
      <c r="AX20" s="229"/>
      <c r="AY20" s="229"/>
      <c r="AZ20" s="233"/>
      <c r="BE20" s="33" t="s">
        <v>39</v>
      </c>
    </row>
    <row r="21" spans="1:57" s="214" customFormat="1" x14ac:dyDescent="0.25">
      <c r="A21" s="228" t="s">
        <v>40</v>
      </c>
      <c r="B21" s="222" t="s">
        <v>21</v>
      </c>
      <c r="C21" s="229"/>
      <c r="D21" s="229"/>
      <c r="E21" s="325">
        <v>21.318000000000001</v>
      </c>
      <c r="F21" s="239">
        <v>250</v>
      </c>
      <c r="G21" s="240">
        <v>250</v>
      </c>
      <c r="H21" s="371">
        <v>12.1</v>
      </c>
      <c r="I21" s="229"/>
      <c r="J21" s="229"/>
      <c r="K21" s="229"/>
      <c r="L21" s="233"/>
      <c r="M21" s="369">
        <v>6.99</v>
      </c>
      <c r="N21" s="229"/>
      <c r="O21" s="229"/>
      <c r="P21" s="229"/>
      <c r="Q21" s="233"/>
      <c r="R21" s="369">
        <v>5.32</v>
      </c>
      <c r="S21" s="229"/>
      <c r="T21" s="229"/>
      <c r="U21" s="229"/>
      <c r="V21" s="233"/>
      <c r="W21" s="369">
        <v>8.9700000000000006</v>
      </c>
      <c r="X21" s="229"/>
      <c r="Y21" s="229"/>
      <c r="Z21" s="229"/>
      <c r="AA21" s="233"/>
      <c r="AB21" s="369">
        <v>0.56999999999999995</v>
      </c>
      <c r="AC21" s="229"/>
      <c r="AD21" s="229"/>
      <c r="AE21" s="229" t="s">
        <v>15</v>
      </c>
      <c r="AF21" s="233"/>
      <c r="AG21" s="369">
        <v>8</v>
      </c>
      <c r="AH21" s="229"/>
      <c r="AI21" s="229"/>
      <c r="AJ21" s="229"/>
      <c r="AK21" s="233"/>
      <c r="AL21" s="369">
        <v>7.85</v>
      </c>
      <c r="AM21" s="229"/>
      <c r="AN21" s="229"/>
      <c r="AO21" s="229"/>
      <c r="AP21" s="233"/>
      <c r="AQ21" s="300"/>
      <c r="AR21" s="298"/>
      <c r="AS21" s="298"/>
      <c r="AT21" s="298"/>
      <c r="AU21" s="299"/>
      <c r="AV21" s="371">
        <v>13.2</v>
      </c>
      <c r="AW21" s="229"/>
      <c r="AX21" s="229"/>
      <c r="AY21" s="229"/>
      <c r="AZ21" s="233"/>
      <c r="BE21" s="33" t="s">
        <v>40</v>
      </c>
    </row>
    <row r="22" spans="1:57" s="214" customFormat="1" x14ac:dyDescent="0.25">
      <c r="A22" s="228" t="s">
        <v>41</v>
      </c>
      <c r="B22" s="222" t="s">
        <v>21</v>
      </c>
      <c r="C22" s="229"/>
      <c r="D22" s="229"/>
      <c r="E22" s="326">
        <v>250</v>
      </c>
      <c r="F22" s="242">
        <v>500</v>
      </c>
      <c r="G22" s="231">
        <v>500</v>
      </c>
      <c r="H22" s="370">
        <v>160</v>
      </c>
      <c r="I22" s="229"/>
      <c r="J22" s="229"/>
      <c r="K22" s="229"/>
      <c r="L22" s="233"/>
      <c r="M22" s="370">
        <v>130</v>
      </c>
      <c r="N22" s="229"/>
      <c r="O22" s="229"/>
      <c r="P22" s="229"/>
      <c r="Q22" s="233"/>
      <c r="R22" s="370">
        <v>330</v>
      </c>
      <c r="S22" s="229"/>
      <c r="T22" s="229"/>
      <c r="U22" s="229"/>
      <c r="V22" s="233"/>
      <c r="W22" s="370">
        <v>160</v>
      </c>
      <c r="X22" s="229"/>
      <c r="Y22" s="229"/>
      <c r="Z22" s="229"/>
      <c r="AA22" s="233"/>
      <c r="AB22" s="370">
        <v>520</v>
      </c>
      <c r="AC22" s="229"/>
      <c r="AD22" s="229"/>
      <c r="AE22" s="229"/>
      <c r="AF22" s="233"/>
      <c r="AG22" s="370">
        <v>140</v>
      </c>
      <c r="AH22" s="229"/>
      <c r="AI22" s="229"/>
      <c r="AJ22" s="229"/>
      <c r="AK22" s="233"/>
      <c r="AL22" s="370">
        <v>150</v>
      </c>
      <c r="AM22" s="229"/>
      <c r="AN22" s="229"/>
      <c r="AO22" s="229"/>
      <c r="AP22" s="233"/>
      <c r="AQ22" s="297"/>
      <c r="AR22" s="298"/>
      <c r="AS22" s="298"/>
      <c r="AT22" s="298"/>
      <c r="AU22" s="299"/>
      <c r="AV22" s="370">
        <v>200</v>
      </c>
      <c r="AW22" s="229"/>
      <c r="AX22" s="229"/>
      <c r="AY22" s="229"/>
      <c r="AZ22" s="233"/>
      <c r="BE22" s="33" t="s">
        <v>41</v>
      </c>
    </row>
    <row r="23" spans="1:57" s="214" customFormat="1" ht="15.75" thickBot="1" x14ac:dyDescent="0.3">
      <c r="A23" s="243" t="s">
        <v>42</v>
      </c>
      <c r="B23" s="222" t="s">
        <v>24</v>
      </c>
      <c r="C23" s="229"/>
      <c r="D23" s="244"/>
      <c r="E23" s="328">
        <v>18.331</v>
      </c>
      <c r="F23" s="245" t="s">
        <v>22</v>
      </c>
      <c r="G23" s="246" t="s">
        <v>22</v>
      </c>
      <c r="H23" s="247">
        <v>0.5</v>
      </c>
      <c r="I23" s="244" t="s">
        <v>25</v>
      </c>
      <c r="J23" s="244"/>
      <c r="K23" s="244"/>
      <c r="L23" s="248"/>
      <c r="M23" s="338">
        <v>0.74</v>
      </c>
      <c r="N23" s="244"/>
      <c r="O23" s="244"/>
      <c r="P23" s="244"/>
      <c r="Q23" s="248"/>
      <c r="R23" s="247">
        <v>2.2000000000000002</v>
      </c>
      <c r="S23" s="244"/>
      <c r="T23" s="244"/>
      <c r="U23" s="244"/>
      <c r="V23" s="248"/>
      <c r="W23" s="247">
        <v>4.5</v>
      </c>
      <c r="X23" s="244"/>
      <c r="Y23" s="244"/>
      <c r="Z23" s="244"/>
      <c r="AA23" s="248"/>
      <c r="AB23" s="247">
        <v>7.7</v>
      </c>
      <c r="AC23" s="244"/>
      <c r="AD23" s="244"/>
      <c r="AE23" s="244" t="s">
        <v>15</v>
      </c>
      <c r="AF23" s="248"/>
      <c r="AG23" s="338">
        <v>0.68</v>
      </c>
      <c r="AH23" s="244"/>
      <c r="AI23" s="244"/>
      <c r="AJ23" s="244"/>
      <c r="AK23" s="248"/>
      <c r="AL23" s="338">
        <v>0.72</v>
      </c>
      <c r="AM23" s="244"/>
      <c r="AN23" s="244"/>
      <c r="AO23" s="244"/>
      <c r="AP23" s="248"/>
      <c r="AQ23" s="302"/>
      <c r="AR23" s="303"/>
      <c r="AS23" s="303"/>
      <c r="AT23" s="303"/>
      <c r="AU23" s="304"/>
      <c r="AV23" s="247">
        <v>0.5</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3.0000000000000001E-3</v>
      </c>
      <c r="F26" s="239">
        <v>0.01</v>
      </c>
      <c r="G26" s="231">
        <v>5.0000000000000002E-5</v>
      </c>
      <c r="H26" s="374">
        <v>1.74E-3</v>
      </c>
      <c r="I26" s="375"/>
      <c r="J26" s="229"/>
      <c r="K26" s="229"/>
      <c r="L26" s="233"/>
      <c r="M26" s="372">
        <v>3.1300000000000002E-4</v>
      </c>
      <c r="N26" s="229"/>
      <c r="O26" s="229"/>
      <c r="P26" s="229"/>
      <c r="Q26" s="233"/>
      <c r="R26" s="373">
        <v>2.0799999999999999E-2</v>
      </c>
      <c r="S26" s="229"/>
      <c r="T26" s="229"/>
      <c r="U26" s="229"/>
      <c r="V26" s="233"/>
      <c r="W26" s="374">
        <v>7.3200000000000001E-3</v>
      </c>
      <c r="X26" s="375"/>
      <c r="Y26" s="229"/>
      <c r="Z26" s="229"/>
      <c r="AA26" s="233"/>
      <c r="AB26" s="373">
        <v>1.8599999999999998E-2</v>
      </c>
      <c r="AC26" s="375"/>
      <c r="AD26" s="229"/>
      <c r="AE26" s="229"/>
      <c r="AF26" s="233"/>
      <c r="AG26" s="372">
        <v>7.0299999999999996E-4</v>
      </c>
      <c r="AH26" s="375"/>
      <c r="AI26" s="229"/>
      <c r="AJ26" s="229"/>
      <c r="AK26" s="233"/>
      <c r="AL26" s="372">
        <v>4.7899999999999999E-4</v>
      </c>
      <c r="AM26" s="375"/>
      <c r="AN26" s="229"/>
      <c r="AO26" s="229"/>
      <c r="AP26" s="233"/>
      <c r="AQ26" s="301"/>
      <c r="AR26" s="298"/>
      <c r="AS26" s="298"/>
      <c r="AT26" s="298"/>
      <c r="AU26" s="299"/>
      <c r="AV26" s="374">
        <v>1.92E-3</v>
      </c>
      <c r="AW26" s="229"/>
      <c r="AX26" s="229"/>
      <c r="AY26" s="229"/>
      <c r="AZ26" s="233"/>
      <c r="BE26" s="77" t="s">
        <v>46</v>
      </c>
    </row>
    <row r="27" spans="1:57" s="214" customFormat="1" x14ac:dyDescent="0.25">
      <c r="A27" s="228" t="s">
        <v>47</v>
      </c>
      <c r="B27" s="222" t="s">
        <v>30</v>
      </c>
      <c r="C27" s="229"/>
      <c r="D27" s="229"/>
      <c r="E27" s="325">
        <v>2.0500000000000001E-2</v>
      </c>
      <c r="F27" s="239">
        <v>2</v>
      </c>
      <c r="G27" s="231">
        <v>1</v>
      </c>
      <c r="H27" s="368">
        <v>1.0999999999999999E-2</v>
      </c>
      <c r="I27" s="375"/>
      <c r="J27" s="229"/>
      <c r="K27" s="229"/>
      <c r="L27" s="233"/>
      <c r="M27" s="373">
        <v>1.0200000000000001E-2</v>
      </c>
      <c r="N27" s="229"/>
      <c r="O27" s="229"/>
      <c r="P27" s="229"/>
      <c r="Q27" s="233"/>
      <c r="R27" s="373">
        <v>2.2499999999999999E-2</v>
      </c>
      <c r="S27" s="229"/>
      <c r="T27" s="229"/>
      <c r="U27" s="229"/>
      <c r="V27" s="233"/>
      <c r="W27" s="368">
        <v>2.1000000000000001E-2</v>
      </c>
      <c r="X27" s="375"/>
      <c r="Y27" s="229"/>
      <c r="Z27" s="229"/>
      <c r="AA27" s="233"/>
      <c r="AB27" s="373">
        <v>4.4600000000000001E-2</v>
      </c>
      <c r="AC27" s="375"/>
      <c r="AD27" s="229"/>
      <c r="AE27" s="229"/>
      <c r="AF27" s="233"/>
      <c r="AG27" s="373">
        <v>1.2699999999999999E-2</v>
      </c>
      <c r="AH27" s="375"/>
      <c r="AI27" s="229"/>
      <c r="AJ27" s="229" t="s">
        <v>15</v>
      </c>
      <c r="AK27" s="233"/>
      <c r="AL27" s="373">
        <v>1.23E-2</v>
      </c>
      <c r="AM27" s="385"/>
      <c r="AN27" s="229"/>
      <c r="AO27" s="229"/>
      <c r="AP27" s="233"/>
      <c r="AQ27" s="306"/>
      <c r="AR27" s="298"/>
      <c r="AS27" s="298"/>
      <c r="AT27" s="298"/>
      <c r="AU27" s="299"/>
      <c r="AV27" s="373">
        <v>7.7000000000000002E-3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73">
        <v>5.0000000000000001E-4</v>
      </c>
      <c r="I28" s="385" t="s">
        <v>25</v>
      </c>
      <c r="J28" s="229"/>
      <c r="K28" s="229"/>
      <c r="L28" s="233"/>
      <c r="M28" s="373">
        <v>5.0000000000000001E-4</v>
      </c>
      <c r="N28" s="223" t="s">
        <v>25</v>
      </c>
      <c r="O28" s="229"/>
      <c r="P28" s="229"/>
      <c r="Q28" s="233"/>
      <c r="R28" s="373">
        <v>5.0000000000000001E-4</v>
      </c>
      <c r="S28" s="223" t="s">
        <v>25</v>
      </c>
      <c r="T28" s="229"/>
      <c r="U28" s="229"/>
      <c r="V28" s="233"/>
      <c r="W28" s="373">
        <v>5.0000000000000001E-4</v>
      </c>
      <c r="X28" s="385" t="s">
        <v>25</v>
      </c>
      <c r="Y28" s="229"/>
      <c r="Z28" s="229"/>
      <c r="AA28" s="233"/>
      <c r="AB28" s="373">
        <v>5.0000000000000001E-4</v>
      </c>
      <c r="AC28" s="375" t="s">
        <v>25</v>
      </c>
      <c r="AD28" s="229"/>
      <c r="AE28" s="229"/>
      <c r="AF28" s="233"/>
      <c r="AG28" s="373">
        <v>5.0000000000000001E-4</v>
      </c>
      <c r="AH28" s="375" t="s">
        <v>25</v>
      </c>
      <c r="AI28" s="229"/>
      <c r="AJ28" s="229"/>
      <c r="AK28" s="233"/>
      <c r="AL28" s="373">
        <v>5.0000000000000001E-4</v>
      </c>
      <c r="AM28" s="385" t="s">
        <v>25</v>
      </c>
      <c r="AN28" s="229"/>
      <c r="AO28" s="229"/>
      <c r="AP28" s="233"/>
      <c r="AQ28" s="306"/>
      <c r="AR28" s="298"/>
      <c r="AS28" s="298"/>
      <c r="AT28" s="298"/>
      <c r="AU28" s="299"/>
      <c r="AV28" s="373">
        <v>5.0000000000000001E-4</v>
      </c>
      <c r="AW28" s="229" t="s">
        <v>25</v>
      </c>
      <c r="AX28" s="229"/>
      <c r="AY28" s="229"/>
      <c r="AZ28" s="233"/>
      <c r="BE28" s="77" t="s">
        <v>48</v>
      </c>
    </row>
    <row r="29" spans="1:57" s="214" customFormat="1" x14ac:dyDescent="0.25">
      <c r="A29" s="228" t="s">
        <v>49</v>
      </c>
      <c r="B29" s="222" t="s">
        <v>21</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24</v>
      </c>
      <c r="C30" s="229"/>
      <c r="D30" s="229"/>
      <c r="E30" s="325">
        <v>7.4999999999999997E-3</v>
      </c>
      <c r="F30" s="239">
        <v>0.1</v>
      </c>
      <c r="G30" s="231">
        <v>0.05</v>
      </c>
      <c r="H30" s="373">
        <v>5.4999999999999997E-3</v>
      </c>
      <c r="I30" s="385"/>
      <c r="J30" s="229"/>
      <c r="K30" s="229"/>
      <c r="L30" s="233"/>
      <c r="M30" s="368">
        <v>5.0000000000000001E-3</v>
      </c>
      <c r="N30" s="223" t="s">
        <v>25</v>
      </c>
      <c r="O30" s="229"/>
      <c r="P30" s="229"/>
      <c r="Q30" s="233"/>
      <c r="R30" s="368">
        <v>5.0000000000000001E-3</v>
      </c>
      <c r="S30" s="223" t="s">
        <v>25</v>
      </c>
      <c r="T30" s="229"/>
      <c r="U30" s="229"/>
      <c r="V30" s="233"/>
      <c r="W30" s="368">
        <v>5.0000000000000001E-3</v>
      </c>
      <c r="X30" s="385" t="s">
        <v>25</v>
      </c>
      <c r="Y30" s="229"/>
      <c r="Z30" s="229"/>
      <c r="AA30" s="233"/>
      <c r="AB30" s="368">
        <v>5.0000000000000001E-3</v>
      </c>
      <c r="AC30" s="375" t="s">
        <v>25</v>
      </c>
      <c r="AD30" s="229"/>
      <c r="AE30" s="229"/>
      <c r="AF30" s="233"/>
      <c r="AG30" s="368">
        <v>5.0000000000000001E-3</v>
      </c>
      <c r="AH30" s="375" t="s">
        <v>25</v>
      </c>
      <c r="AI30" s="229"/>
      <c r="AJ30" s="229"/>
      <c r="AK30" s="233"/>
      <c r="AL30" s="368">
        <v>5.0000000000000001E-3</v>
      </c>
      <c r="AM30" s="385" t="s">
        <v>25</v>
      </c>
      <c r="AN30" s="229"/>
      <c r="AO30" s="229"/>
      <c r="AP30" s="233"/>
      <c r="AQ30" s="306"/>
      <c r="AR30" s="298"/>
      <c r="AS30" s="298"/>
      <c r="AT30" s="298"/>
      <c r="AU30" s="299"/>
      <c r="AV30" s="368">
        <v>5.0000000000000001E-3</v>
      </c>
      <c r="AW30" s="229" t="s">
        <v>25</v>
      </c>
      <c r="AX30" s="229"/>
      <c r="AY30" s="229" t="s">
        <v>233</v>
      </c>
      <c r="AZ30" s="233"/>
      <c r="BE30" s="77" t="s">
        <v>50</v>
      </c>
    </row>
    <row r="31" spans="1:57" s="214" customFormat="1" x14ac:dyDescent="0.25">
      <c r="A31" s="228" t="s">
        <v>51</v>
      </c>
      <c r="B31" s="222" t="s">
        <v>24</v>
      </c>
      <c r="C31" s="229"/>
      <c r="D31" s="229"/>
      <c r="E31" s="325">
        <v>5.4999999999999997E-3</v>
      </c>
      <c r="F31" s="239" t="s">
        <v>22</v>
      </c>
      <c r="G31" s="231" t="s">
        <v>22</v>
      </c>
      <c r="H31" s="368">
        <v>5.0000000000000001E-3</v>
      </c>
      <c r="I31" s="385" t="s">
        <v>25</v>
      </c>
      <c r="J31" s="229"/>
      <c r="K31" s="229"/>
      <c r="L31" s="233"/>
      <c r="M31" s="368">
        <v>5.0000000000000001E-3</v>
      </c>
      <c r="N31" s="223" t="s">
        <v>25</v>
      </c>
      <c r="O31" s="229"/>
      <c r="P31" s="229"/>
      <c r="Q31" s="233"/>
      <c r="R31" s="368">
        <v>5.0000000000000001E-3</v>
      </c>
      <c r="S31" s="223" t="s">
        <v>25</v>
      </c>
      <c r="T31" s="229"/>
      <c r="U31" s="229"/>
      <c r="V31" s="233"/>
      <c r="W31" s="368">
        <v>5.0000000000000001E-3</v>
      </c>
      <c r="X31" s="385" t="s">
        <v>25</v>
      </c>
      <c r="Y31" s="229"/>
      <c r="Z31" s="229"/>
      <c r="AA31" s="233"/>
      <c r="AB31" s="368">
        <v>5.0000000000000001E-3</v>
      </c>
      <c r="AC31" s="375" t="s">
        <v>25</v>
      </c>
      <c r="AD31" s="229"/>
      <c r="AE31" s="229"/>
      <c r="AF31" s="233"/>
      <c r="AG31" s="368">
        <v>5.0000000000000001E-3</v>
      </c>
      <c r="AH31" s="375" t="s">
        <v>25</v>
      </c>
      <c r="AI31" s="229"/>
      <c r="AJ31" s="229"/>
      <c r="AK31" s="233"/>
      <c r="AL31" s="368">
        <v>5.0000000000000001E-3</v>
      </c>
      <c r="AM31" s="385" t="s">
        <v>25</v>
      </c>
      <c r="AN31" s="229"/>
      <c r="AO31" s="229"/>
      <c r="AP31" s="233"/>
      <c r="AQ31" s="301"/>
      <c r="AR31" s="298"/>
      <c r="AS31" s="298"/>
      <c r="AT31" s="298"/>
      <c r="AU31" s="299"/>
      <c r="AV31" s="368">
        <v>5.0000000000000001E-3</v>
      </c>
      <c r="AW31" s="229" t="s">
        <v>25</v>
      </c>
      <c r="AX31" s="229"/>
      <c r="AY31" s="229"/>
      <c r="AZ31" s="233"/>
      <c r="BE31" s="77" t="s">
        <v>51</v>
      </c>
    </row>
    <row r="32" spans="1:57" s="214" customFormat="1" x14ac:dyDescent="0.25">
      <c r="A32" s="228" t="s">
        <v>52</v>
      </c>
      <c r="B32" s="222" t="s">
        <v>30</v>
      </c>
      <c r="C32" s="229"/>
      <c r="D32" s="229"/>
      <c r="E32" s="325">
        <v>51.8842</v>
      </c>
      <c r="F32" s="239">
        <v>1.3</v>
      </c>
      <c r="G32" s="231">
        <v>1</v>
      </c>
      <c r="H32" s="368">
        <v>5.0000000000000001E-3</v>
      </c>
      <c r="I32" s="385" t="s">
        <v>25</v>
      </c>
      <c r="J32" s="229"/>
      <c r="K32" s="229"/>
      <c r="L32" s="233"/>
      <c r="M32" s="368">
        <v>5.0000000000000001E-3</v>
      </c>
      <c r="N32" s="223" t="s">
        <v>25</v>
      </c>
      <c r="O32" s="229"/>
      <c r="P32" s="229"/>
      <c r="Q32" s="233"/>
      <c r="R32" s="368">
        <v>5.0000000000000001E-3</v>
      </c>
      <c r="S32" s="223" t="s">
        <v>25</v>
      </c>
      <c r="T32" s="229"/>
      <c r="U32" s="229"/>
      <c r="V32" s="233"/>
      <c r="W32" s="368">
        <v>5.0000000000000001E-3</v>
      </c>
      <c r="X32" s="385" t="s">
        <v>25</v>
      </c>
      <c r="Y32" s="229"/>
      <c r="Z32" s="229"/>
      <c r="AA32" s="233"/>
      <c r="AB32" s="368">
        <v>5.0000000000000001E-3</v>
      </c>
      <c r="AC32" s="375" t="s">
        <v>25</v>
      </c>
      <c r="AD32" s="229"/>
      <c r="AE32" s="229"/>
      <c r="AF32" s="233"/>
      <c r="AG32" s="368">
        <v>5.0000000000000001E-3</v>
      </c>
      <c r="AH32" s="375" t="s">
        <v>25</v>
      </c>
      <c r="AI32" s="229"/>
      <c r="AJ32" s="229"/>
      <c r="AK32" s="233"/>
      <c r="AL32" s="368">
        <v>5.0000000000000001E-3</v>
      </c>
      <c r="AM32" s="385" t="s">
        <v>25</v>
      </c>
      <c r="AN32" s="229"/>
      <c r="AO32" s="229"/>
      <c r="AP32" s="233"/>
      <c r="AQ32" s="301"/>
      <c r="AR32" s="298"/>
      <c r="AS32" s="298"/>
      <c r="AT32" s="298"/>
      <c r="AU32" s="299"/>
      <c r="AV32" s="368">
        <v>5.0000000000000001E-3</v>
      </c>
      <c r="AW32" s="229" t="s">
        <v>25</v>
      </c>
      <c r="AX32" s="229"/>
      <c r="AY32" s="229"/>
      <c r="AZ32" s="233"/>
      <c r="BE32" s="77" t="s">
        <v>52</v>
      </c>
    </row>
    <row r="33" spans="1:57" s="214" customFormat="1" x14ac:dyDescent="0.25">
      <c r="A33" s="228" t="s">
        <v>53</v>
      </c>
      <c r="B33" s="222" t="s">
        <v>30</v>
      </c>
      <c r="C33" s="229"/>
      <c r="D33" s="229"/>
      <c r="E33" s="325">
        <v>4.2999999999999997E-2</v>
      </c>
      <c r="F33" s="239">
        <v>0.3</v>
      </c>
      <c r="G33" s="231">
        <v>0.3</v>
      </c>
      <c r="H33" s="369">
        <v>0.01</v>
      </c>
      <c r="I33" s="385" t="s">
        <v>25</v>
      </c>
      <c r="J33" s="229"/>
      <c r="K33" s="229"/>
      <c r="L33" s="233"/>
      <c r="M33" s="369">
        <v>0.01</v>
      </c>
      <c r="N33" s="223" t="s">
        <v>25</v>
      </c>
      <c r="O33" s="229"/>
      <c r="P33" s="229"/>
      <c r="Q33" s="233"/>
      <c r="R33" s="368">
        <v>0.61099999999999999</v>
      </c>
      <c r="S33" s="229"/>
      <c r="T33" s="229"/>
      <c r="U33" s="229"/>
      <c r="V33" s="233"/>
      <c r="W33" s="368">
        <v>0.23499999999999999</v>
      </c>
      <c r="X33" s="375"/>
      <c r="Y33" s="229"/>
      <c r="Z33" s="229" t="s">
        <v>233</v>
      </c>
      <c r="AA33" s="233"/>
      <c r="AB33" s="368">
        <v>0.84499999999999997</v>
      </c>
      <c r="AC33" s="375"/>
      <c r="AD33" s="229"/>
      <c r="AE33" s="229" t="s">
        <v>233</v>
      </c>
      <c r="AF33" s="233"/>
      <c r="AG33" s="369">
        <v>0.01</v>
      </c>
      <c r="AH33" s="375" t="s">
        <v>25</v>
      </c>
      <c r="AI33" s="229"/>
      <c r="AJ33" s="229"/>
      <c r="AK33" s="233"/>
      <c r="AL33" s="369">
        <v>0.01</v>
      </c>
      <c r="AM33" s="375" t="s">
        <v>25</v>
      </c>
      <c r="AN33" s="229"/>
      <c r="AO33" s="229"/>
      <c r="AP33" s="233"/>
      <c r="AQ33" s="301"/>
      <c r="AR33" s="298"/>
      <c r="AS33" s="298"/>
      <c r="AT33" s="298"/>
      <c r="AU33" s="299"/>
      <c r="AV33" s="369">
        <v>0.01</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30</v>
      </c>
      <c r="C35" s="229"/>
      <c r="D35" s="229"/>
      <c r="E35" s="325">
        <v>17.348600000000001</v>
      </c>
      <c r="F35" s="239">
        <v>0.05</v>
      </c>
      <c r="G35" s="231">
        <v>0.05</v>
      </c>
      <c r="H35" s="368">
        <v>5.0000000000000001E-3</v>
      </c>
      <c r="I35" s="375" t="s">
        <v>25</v>
      </c>
      <c r="J35" s="229"/>
      <c r="K35" s="229"/>
      <c r="L35" s="233"/>
      <c r="M35" s="373">
        <v>5.1499999999999997E-2</v>
      </c>
      <c r="N35" s="229"/>
      <c r="O35" s="229"/>
      <c r="P35" s="229"/>
      <c r="Q35" s="233"/>
      <c r="R35" s="368">
        <v>2.254</v>
      </c>
      <c r="S35" s="229"/>
      <c r="T35" s="229"/>
      <c r="U35" s="229"/>
      <c r="V35" s="233"/>
      <c r="W35" s="368">
        <v>1.143</v>
      </c>
      <c r="X35" s="375"/>
      <c r="Y35" s="229"/>
      <c r="Z35" s="229" t="s">
        <v>233</v>
      </c>
      <c r="AA35" s="233"/>
      <c r="AB35" s="368">
        <v>2.0510000000000002</v>
      </c>
      <c r="AC35" s="375"/>
      <c r="AD35" s="229"/>
      <c r="AE35" s="229"/>
      <c r="AF35" s="233"/>
      <c r="AG35" s="373">
        <v>1.01E-2</v>
      </c>
      <c r="AH35" s="375"/>
      <c r="AI35" s="229"/>
      <c r="AJ35" s="229" t="s">
        <v>15</v>
      </c>
      <c r="AK35" s="233"/>
      <c r="AL35" s="373">
        <v>7.3000000000000001E-3</v>
      </c>
      <c r="AM35" s="375"/>
      <c r="AN35" s="229"/>
      <c r="AO35" s="229" t="s">
        <v>15</v>
      </c>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68">
        <v>5.0000000000000001E-3</v>
      </c>
      <c r="I36" s="385" t="s">
        <v>25</v>
      </c>
      <c r="J36" s="229"/>
      <c r="K36" s="229"/>
      <c r="L36" s="233"/>
      <c r="M36" s="368">
        <v>5.0000000000000001E-3</v>
      </c>
      <c r="N36" s="223" t="s">
        <v>25</v>
      </c>
      <c r="O36" s="229"/>
      <c r="P36" s="229"/>
      <c r="Q36" s="233"/>
      <c r="R36" s="368">
        <v>5.0000000000000001E-3</v>
      </c>
      <c r="S36" s="229" t="s">
        <v>25</v>
      </c>
      <c r="T36" s="229"/>
      <c r="U36" s="229"/>
      <c r="V36" s="233"/>
      <c r="W36" s="368">
        <v>5.0000000000000001E-3</v>
      </c>
      <c r="X36" s="385" t="s">
        <v>25</v>
      </c>
      <c r="Y36" s="229"/>
      <c r="Z36" s="229"/>
      <c r="AA36" s="233"/>
      <c r="AB36" s="368">
        <v>5.0000000000000001E-3</v>
      </c>
      <c r="AC36" s="375" t="s">
        <v>25</v>
      </c>
      <c r="AD36" s="229"/>
      <c r="AE36" s="229"/>
      <c r="AF36" s="233"/>
      <c r="AG36" s="368">
        <v>5.0000000000000001E-3</v>
      </c>
      <c r="AH36" s="375" t="s">
        <v>25</v>
      </c>
      <c r="AI36" s="229"/>
      <c r="AJ36" s="229"/>
      <c r="AK36" s="233"/>
      <c r="AL36" s="368">
        <v>5.0000000000000001E-3</v>
      </c>
      <c r="AM36" s="385" t="s">
        <v>25</v>
      </c>
      <c r="AN36" s="229"/>
      <c r="AO36" s="229"/>
      <c r="AP36" s="233"/>
      <c r="AQ36" s="301"/>
      <c r="AR36" s="298"/>
      <c r="AS36" s="298"/>
      <c r="AT36" s="298"/>
      <c r="AU36" s="299"/>
      <c r="AV36" s="368">
        <v>5.0000000000000001E-3</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373">
        <v>6.9999999999999999E-4</v>
      </c>
      <c r="I37" s="375"/>
      <c r="J37" s="229"/>
      <c r="K37" s="229"/>
      <c r="L37" s="233"/>
      <c r="M37" s="373">
        <v>2.9999999999999997E-4</v>
      </c>
      <c r="N37" s="223" t="s">
        <v>25</v>
      </c>
      <c r="O37" s="229"/>
      <c r="P37" s="229"/>
      <c r="Q37" s="233"/>
      <c r="R37" s="373">
        <v>2.9999999999999997E-4</v>
      </c>
      <c r="S37" s="229" t="s">
        <v>25</v>
      </c>
      <c r="T37" s="229"/>
      <c r="U37" s="229"/>
      <c r="V37" s="233"/>
      <c r="W37" s="373">
        <v>2.9999999999999997E-4</v>
      </c>
      <c r="X37" s="385" t="s">
        <v>25</v>
      </c>
      <c r="Y37" s="229"/>
      <c r="Z37" s="229"/>
      <c r="AA37" s="233"/>
      <c r="AB37" s="373">
        <v>2.9999999999999997E-4</v>
      </c>
      <c r="AC37" s="375" t="s">
        <v>25</v>
      </c>
      <c r="AD37" s="229"/>
      <c r="AE37" s="229"/>
      <c r="AF37" s="233"/>
      <c r="AG37" s="373">
        <v>2.9999999999999997E-4</v>
      </c>
      <c r="AH37" s="375" t="s">
        <v>25</v>
      </c>
      <c r="AI37" s="229"/>
      <c r="AJ37" s="229"/>
      <c r="AK37" s="233"/>
      <c r="AL37" s="373">
        <v>2.9999999999999997E-4</v>
      </c>
      <c r="AM37" s="375" t="s">
        <v>25</v>
      </c>
      <c r="AN37" s="229"/>
      <c r="AO37" s="229"/>
      <c r="AP37" s="233"/>
      <c r="AQ37" s="307"/>
      <c r="AR37" s="298"/>
      <c r="AS37" s="298"/>
      <c r="AT37" s="298"/>
      <c r="AU37" s="299"/>
      <c r="AV37" s="373">
        <v>2.9999999999999997E-4</v>
      </c>
      <c r="AW37" s="229" t="s">
        <v>25</v>
      </c>
      <c r="AX37" s="229"/>
      <c r="AY37" s="229"/>
      <c r="AZ37" s="233"/>
      <c r="BE37" s="77" t="s">
        <v>57</v>
      </c>
    </row>
    <row r="38" spans="1:57" s="214" customFormat="1" x14ac:dyDescent="0.25">
      <c r="A38" s="228" t="s">
        <v>58</v>
      </c>
      <c r="B38" s="222" t="s">
        <v>24</v>
      </c>
      <c r="C38" s="229"/>
      <c r="D38" s="229"/>
      <c r="E38" s="325">
        <v>3.2501000000000002</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369">
        <v>0.01</v>
      </c>
      <c r="I40" s="385" t="s">
        <v>25</v>
      </c>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t="s">
        <v>25</v>
      </c>
      <c r="AX40" s="229"/>
      <c r="AY40" s="229"/>
      <c r="AZ40" s="233"/>
      <c r="BE40" s="77" t="s">
        <v>60</v>
      </c>
    </row>
    <row r="41" spans="1:57" s="214" customFormat="1" ht="15.75" thickBot="1" x14ac:dyDescent="0.3">
      <c r="A41" s="243" t="s">
        <v>61</v>
      </c>
      <c r="B41" s="222" t="s">
        <v>30</v>
      </c>
      <c r="C41" s="244"/>
      <c r="D41" s="244"/>
      <c r="E41" s="328">
        <v>0.02</v>
      </c>
      <c r="F41" s="245">
        <v>5</v>
      </c>
      <c r="G41" s="246">
        <v>5</v>
      </c>
      <c r="H41" s="368">
        <v>5.0000000000000001E-3</v>
      </c>
      <c r="I41" s="385" t="s">
        <v>25</v>
      </c>
      <c r="J41" s="263"/>
      <c r="K41" s="263"/>
      <c r="L41" s="264"/>
      <c r="M41" s="368">
        <v>5.0000000000000001E-3</v>
      </c>
      <c r="N41" s="244" t="s">
        <v>25</v>
      </c>
      <c r="O41" s="244"/>
      <c r="P41" s="244"/>
      <c r="Q41" s="248"/>
      <c r="R41" s="368">
        <v>5.0000000000000001E-3</v>
      </c>
      <c r="S41" s="229" t="s">
        <v>25</v>
      </c>
      <c r="T41" s="244"/>
      <c r="U41" s="244"/>
      <c r="V41" s="248"/>
      <c r="W41" s="368">
        <v>8.0000000000000002E-3</v>
      </c>
      <c r="X41" s="385"/>
      <c r="Y41" s="244"/>
      <c r="Z41" s="244"/>
      <c r="AA41" s="248"/>
      <c r="AB41" s="368">
        <v>5.0000000000000001E-3</v>
      </c>
      <c r="AC41" s="375" t="s">
        <v>25</v>
      </c>
      <c r="AD41" s="244"/>
      <c r="AE41" s="244"/>
      <c r="AF41" s="248"/>
      <c r="AG41" s="368">
        <v>5.0000000000000001E-3</v>
      </c>
      <c r="AH41" s="386" t="s">
        <v>25</v>
      </c>
      <c r="AI41" s="244"/>
      <c r="AJ41" s="244"/>
      <c r="AK41" s="248"/>
      <c r="AL41" s="368">
        <v>6.0000000000000001E-3</v>
      </c>
      <c r="AM41" s="385"/>
      <c r="AN41" s="244"/>
      <c r="AO41" s="244"/>
      <c r="AP41" s="248"/>
      <c r="AQ41" s="308"/>
      <c r="AR41" s="303"/>
      <c r="AS41" s="303"/>
      <c r="AT41" s="303"/>
      <c r="AU41" s="304"/>
      <c r="AV41" s="368">
        <v>5.0000000000000001E-3</v>
      </c>
      <c r="AW41" s="229"/>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59">
        <v>1.08</v>
      </c>
      <c r="S72" s="229"/>
      <c r="T72" s="267"/>
      <c r="U72" s="267"/>
      <c r="V72" s="273"/>
      <c r="W72" s="371">
        <v>0.2</v>
      </c>
      <c r="X72" s="229" t="s">
        <v>25</v>
      </c>
      <c r="Y72" s="267"/>
      <c r="Z72" s="267"/>
      <c r="AA72" s="273"/>
      <c r="AB72" s="295">
        <v>0.26</v>
      </c>
      <c r="AC72" s="229"/>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69">
        <v>0.01</v>
      </c>
      <c r="AH74" s="229" t="s">
        <v>25</v>
      </c>
      <c r="AI74" s="267"/>
      <c r="AJ74" s="267"/>
      <c r="AK74" s="273"/>
      <c r="AL74" s="369">
        <v>0.01</v>
      </c>
      <c r="AM74" s="229" t="s">
        <v>25</v>
      </c>
      <c r="AN74" s="267"/>
      <c r="AO74" s="267"/>
      <c r="AP74" s="273"/>
      <c r="AQ74" s="300"/>
      <c r="AR74" s="298"/>
      <c r="AS74" s="310"/>
      <c r="AT74" s="310"/>
      <c r="AU74" s="311"/>
      <c r="AV74" s="369">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3.5</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71">
        <v>0.8</v>
      </c>
      <c r="AH81" s="229" t="s">
        <v>25</v>
      </c>
      <c r="AI81" s="267"/>
      <c r="AJ81" s="267"/>
      <c r="AK81" s="273"/>
      <c r="AL81" s="371">
        <v>0.8</v>
      </c>
      <c r="AM81" s="229" t="s">
        <v>25</v>
      </c>
      <c r="AN81" s="267"/>
      <c r="AO81" s="267"/>
      <c r="AP81" s="273"/>
      <c r="AQ81" s="312"/>
      <c r="AR81" s="298"/>
      <c r="AS81" s="310"/>
      <c r="AT81" s="310"/>
      <c r="AU81" s="311"/>
      <c r="AV81" s="371">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24</v>
      </c>
      <c r="C86" s="229"/>
      <c r="D86" s="229"/>
      <c r="E86" s="395">
        <v>1.8842000000000001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7">
        <v>0.13</v>
      </c>
      <c r="S89" s="263"/>
      <c r="T89" s="275"/>
      <c r="U89" s="275"/>
      <c r="V89" s="276"/>
      <c r="W89" s="377">
        <v>0.01</v>
      </c>
      <c r="X89" s="263" t="s">
        <v>25</v>
      </c>
      <c r="Y89" s="275"/>
      <c r="Z89" s="275"/>
      <c r="AA89" s="276"/>
      <c r="AB89" s="360">
        <v>1.19</v>
      </c>
      <c r="AC89" s="263"/>
      <c r="AD89" s="275"/>
      <c r="AE89" s="275"/>
      <c r="AF89" s="276"/>
      <c r="AG89" s="377">
        <v>0.03</v>
      </c>
      <c r="AH89" s="263"/>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1:AZ1"/>
    <mergeCell ref="A2:AZ2"/>
    <mergeCell ref="B4:B6"/>
    <mergeCell ref="C4:C6"/>
    <mergeCell ref="D4:D6"/>
    <mergeCell ref="E4:E6"/>
    <mergeCell ref="G4:G6"/>
    <mergeCell ref="H4:AP4"/>
    <mergeCell ref="AQ4:AZ4"/>
    <mergeCell ref="H5:L5"/>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s>
  <conditionalFormatting sqref="AV10">
    <cfRule type="cellIs" dxfId="8953" priority="513" operator="greaterThan">
      <formula>$E$10</formula>
    </cfRule>
  </conditionalFormatting>
  <conditionalFormatting sqref="AV11">
    <cfRule type="cellIs" dxfId="8952" priority="512" operator="greaterThan">
      <formula>$E$11</formula>
    </cfRule>
  </conditionalFormatting>
  <conditionalFormatting sqref="AV12">
    <cfRule type="cellIs" dxfId="8951" priority="511" operator="greaterThan">
      <formula>$E$12</formula>
    </cfRule>
  </conditionalFormatting>
  <conditionalFormatting sqref="AV13:AV14">
    <cfRule type="cellIs" dxfId="8950" priority="509" operator="greaterThan">
      <formula>$E13</formula>
    </cfRule>
    <cfRule type="cellIs" dxfId="8949" priority="510" operator="greaterThan">
      <formula>$G13</formula>
    </cfRule>
  </conditionalFormatting>
  <conditionalFormatting sqref="AV14">
    <cfRule type="cellIs" dxfId="8948" priority="507" operator="greaterThan">
      <formula>$E$14</formula>
    </cfRule>
    <cfRule type="cellIs" dxfId="8947" priority="508" operator="greaterThan">
      <formula>$G$14</formula>
    </cfRule>
  </conditionalFormatting>
  <conditionalFormatting sqref="AV15">
    <cfRule type="cellIs" dxfId="8946" priority="506" operator="greaterThan">
      <formula>$E$15</formula>
    </cfRule>
  </conditionalFormatting>
  <conditionalFormatting sqref="AV19">
    <cfRule type="cellIs" dxfId="8945" priority="505" operator="greaterThan">
      <formula>$E$19</formula>
    </cfRule>
  </conditionalFormatting>
  <conditionalFormatting sqref="AV23">
    <cfRule type="cellIs" dxfId="8944" priority="504" operator="greaterThan">
      <formula>$E$23</formula>
    </cfRule>
  </conditionalFormatting>
  <conditionalFormatting sqref="AV8">
    <cfRule type="cellIs" dxfId="8943" priority="503" operator="greaterThan">
      <formula>$E$8</formula>
    </cfRule>
  </conditionalFormatting>
  <conditionalFormatting sqref="AV9">
    <cfRule type="cellIs" dxfId="8942" priority="502" operator="greaterThan">
      <formula>$E$9</formula>
    </cfRule>
  </conditionalFormatting>
  <conditionalFormatting sqref="AV18">
    <cfRule type="cellIs" dxfId="8941" priority="498" operator="lessThan">
      <formula>$BC$18</formula>
    </cfRule>
    <cfRule type="cellIs" dxfId="8940" priority="499" operator="greaterThan">
      <formula>$BD$18</formula>
    </cfRule>
    <cfRule type="cellIs" dxfId="8939" priority="500" operator="lessThan">
      <formula>$BA$18</formula>
    </cfRule>
    <cfRule type="cellIs" dxfId="8938" priority="501" operator="greaterThan">
      <formula>$BB$18</formula>
    </cfRule>
  </conditionalFormatting>
  <conditionalFormatting sqref="AV48">
    <cfRule type="cellIs" dxfId="8937" priority="467" operator="greaterThan">
      <formula>$F$48</formula>
    </cfRule>
  </conditionalFormatting>
  <conditionalFormatting sqref="AV72">
    <cfRule type="cellIs" dxfId="8936" priority="497" operator="greaterThan">
      <formula>$F$72</formula>
    </cfRule>
  </conditionalFormatting>
  <conditionalFormatting sqref="AV55">
    <cfRule type="cellIs" dxfId="8935" priority="496" operator="greaterThan">
      <formula>$G$55</formula>
    </cfRule>
  </conditionalFormatting>
  <conditionalFormatting sqref="AV60">
    <cfRule type="cellIs" dxfId="8934" priority="495" operator="greaterThan">
      <formula>$G$60</formula>
    </cfRule>
  </conditionalFormatting>
  <conditionalFormatting sqref="AV63">
    <cfRule type="cellIs" dxfId="8933" priority="494" operator="greaterThan">
      <formula>$G$63</formula>
    </cfRule>
  </conditionalFormatting>
  <conditionalFormatting sqref="AV66">
    <cfRule type="cellIs" dxfId="8932" priority="492" operator="greaterThan">
      <formula>$G$66</formula>
    </cfRule>
    <cfRule type="cellIs" dxfId="8931" priority="493" operator="greaterThan">
      <formula>$F$66</formula>
    </cfRule>
  </conditionalFormatting>
  <conditionalFormatting sqref="AV53">
    <cfRule type="cellIs" dxfId="8930" priority="491" operator="greaterThan">
      <formula>$F$53</formula>
    </cfRule>
  </conditionalFormatting>
  <conditionalFormatting sqref="AV52">
    <cfRule type="cellIs" dxfId="8929" priority="489" operator="greaterThan">
      <formula>$F$52</formula>
    </cfRule>
  </conditionalFormatting>
  <conditionalFormatting sqref="AV61">
    <cfRule type="cellIs" dxfId="8928" priority="486" operator="greaterThan">
      <formula>$F$61</formula>
    </cfRule>
  </conditionalFormatting>
  <conditionalFormatting sqref="AV62">
    <cfRule type="cellIs" dxfId="8927" priority="484" operator="greaterThan">
      <formula>$G$62</formula>
    </cfRule>
  </conditionalFormatting>
  <conditionalFormatting sqref="AV54">
    <cfRule type="cellIs" dxfId="8926" priority="487" operator="greaterThan">
      <formula>$G$54</formula>
    </cfRule>
    <cfRule type="cellIs" dxfId="8925" priority="488" operator="greaterThan">
      <formula>$F$54</formula>
    </cfRule>
  </conditionalFormatting>
  <conditionalFormatting sqref="AV61">
    <cfRule type="cellIs" dxfId="8924" priority="485" operator="greaterThan">
      <formula>$G$61</formula>
    </cfRule>
  </conditionalFormatting>
  <conditionalFormatting sqref="AV67">
    <cfRule type="cellIs" dxfId="8923" priority="483" operator="greaterThan">
      <formula>$F$67</formula>
    </cfRule>
  </conditionalFormatting>
  <conditionalFormatting sqref="AV68">
    <cfRule type="cellIs" dxfId="8922" priority="482" operator="greaterThan">
      <formula>$G$68</formula>
    </cfRule>
  </conditionalFormatting>
  <conditionalFormatting sqref="AV70">
    <cfRule type="cellIs" dxfId="8921" priority="481" operator="greaterThan">
      <formula>$G$70</formula>
    </cfRule>
  </conditionalFormatting>
  <conditionalFormatting sqref="AV73">
    <cfRule type="cellIs" dxfId="8920" priority="480" operator="greaterThan">
      <formula>$G$73</formula>
    </cfRule>
  </conditionalFormatting>
  <conditionalFormatting sqref="AV75">
    <cfRule type="cellIs" dxfId="8919" priority="479" operator="greaterThan">
      <formula>$F$75</formula>
    </cfRule>
  </conditionalFormatting>
  <conditionalFormatting sqref="AV76">
    <cfRule type="cellIs" dxfId="8918" priority="478" operator="greaterThan">
      <formula>$F$76</formula>
    </cfRule>
  </conditionalFormatting>
  <conditionalFormatting sqref="AV78">
    <cfRule type="cellIs" dxfId="8917" priority="477" operator="greaterThan">
      <formula>$G$78</formula>
    </cfRule>
  </conditionalFormatting>
  <conditionalFormatting sqref="AV80">
    <cfRule type="cellIs" dxfId="8916" priority="476" operator="greaterThan">
      <formula>$F$80</formula>
    </cfRule>
  </conditionalFormatting>
  <conditionalFormatting sqref="AV82">
    <cfRule type="cellIs" dxfId="8915" priority="475" operator="greaterThan">
      <formula>$F$82</formula>
    </cfRule>
  </conditionalFormatting>
  <conditionalFormatting sqref="AV81">
    <cfRule type="cellIs" dxfId="8914" priority="473" operator="greaterThan">
      <formula>$G$81</formula>
    </cfRule>
    <cfRule type="cellIs" dxfId="8913" priority="474" operator="greaterThan">
      <formula>$F$81</formula>
    </cfRule>
  </conditionalFormatting>
  <conditionalFormatting sqref="AV84">
    <cfRule type="cellIs" dxfId="8912" priority="472" operator="greaterThan">
      <formula>$G$84</formula>
    </cfRule>
  </conditionalFormatting>
  <conditionalFormatting sqref="AV86">
    <cfRule type="cellIs" dxfId="8911" priority="470" operator="greaterThan">
      <formula>$G$86</formula>
    </cfRule>
    <cfRule type="cellIs" dxfId="8910" priority="471" operator="greaterThan">
      <formula>$F$86</formula>
    </cfRule>
  </conditionalFormatting>
  <conditionalFormatting sqref="AV89">
    <cfRule type="cellIs" dxfId="8909" priority="468" operator="greaterThan">
      <formula>$G$89</formula>
    </cfRule>
    <cfRule type="cellIs" dxfId="8908" priority="469" operator="greaterThan">
      <formula>$F$89</formula>
    </cfRule>
  </conditionalFormatting>
  <conditionalFormatting sqref="AV53">
    <cfRule type="cellIs" dxfId="8907" priority="490" operator="greaterThan">
      <formula>$G$53</formula>
    </cfRule>
  </conditionalFormatting>
  <conditionalFormatting sqref="AQ27">
    <cfRule type="cellIs" dxfId="8906" priority="465" operator="greaterThan">
      <formula>$E$27</formula>
    </cfRule>
    <cfRule type="cellIs" dxfId="8905" priority="466" operator="greaterThan">
      <formula>$G$27</formula>
    </cfRule>
  </conditionalFormatting>
  <conditionalFormatting sqref="AQ28">
    <cfRule type="cellIs" dxfId="8904" priority="463" operator="greaterThan">
      <formula>$E$28</formula>
    </cfRule>
    <cfRule type="cellIs" dxfId="8903" priority="464" operator="greaterThan">
      <formula>$G$28</formula>
    </cfRule>
  </conditionalFormatting>
  <conditionalFormatting sqref="AQ30">
    <cfRule type="cellIs" dxfId="8902" priority="461" operator="greaterThan">
      <formula>$E$30</formula>
    </cfRule>
    <cfRule type="cellIs" dxfId="8901" priority="462" operator="greaterThan">
      <formula>$G$30</formula>
    </cfRule>
  </conditionalFormatting>
  <conditionalFormatting sqref="AQ31">
    <cfRule type="cellIs" dxfId="8900" priority="460" operator="greaterThan">
      <formula>$E$31</formula>
    </cfRule>
  </conditionalFormatting>
  <conditionalFormatting sqref="AQ32">
    <cfRule type="cellIs" dxfId="8899" priority="458" operator="greaterThan">
      <formula>$E$32</formula>
    </cfRule>
    <cfRule type="cellIs" dxfId="8898" priority="459" operator="greaterThan">
      <formula>$G$32</formula>
    </cfRule>
  </conditionalFormatting>
  <conditionalFormatting sqref="AQ33">
    <cfRule type="cellIs" dxfId="8897" priority="456" operator="greaterThan">
      <formula>$E$33</formula>
    </cfRule>
    <cfRule type="cellIs" dxfId="8896" priority="457" operator="greaterThan">
      <formula>$G$33</formula>
    </cfRule>
  </conditionalFormatting>
  <conditionalFormatting sqref="AQ34">
    <cfRule type="cellIs" dxfId="8895" priority="453" operator="greaterThan">
      <formula>$E$34</formula>
    </cfRule>
    <cfRule type="cellIs" dxfId="8894" priority="454" operator="greaterThan">
      <formula>$G$34</formula>
    </cfRule>
    <cfRule type="cellIs" dxfId="8893" priority="455" operator="greaterThan">
      <formula>$F$34</formula>
    </cfRule>
  </conditionalFormatting>
  <conditionalFormatting sqref="AQ35">
    <cfRule type="cellIs" dxfId="8892" priority="451" operator="greaterThan">
      <formula>$E$35</formula>
    </cfRule>
    <cfRule type="cellIs" dxfId="8891" priority="452" operator="greaterThan">
      <formula>$G$35</formula>
    </cfRule>
  </conditionalFormatting>
  <conditionalFormatting sqref="AQ36">
    <cfRule type="cellIs" dxfId="8890" priority="449" operator="greaterThan">
      <formula>$E$36</formula>
    </cfRule>
    <cfRule type="cellIs" dxfId="8889" priority="450" operator="greaterThan">
      <formula>$G$36</formula>
    </cfRule>
  </conditionalFormatting>
  <conditionalFormatting sqref="AQ37">
    <cfRule type="cellIs" dxfId="8888" priority="448" operator="greaterThan">
      <formula>$E$37</formula>
    </cfRule>
  </conditionalFormatting>
  <conditionalFormatting sqref="AQ38">
    <cfRule type="cellIs" dxfId="8887" priority="446" operator="greaterThan">
      <formula>$E$38</formula>
    </cfRule>
    <cfRule type="cellIs" dxfId="8886" priority="447" operator="greaterThan">
      <formula>$G$38</formula>
    </cfRule>
  </conditionalFormatting>
  <conditionalFormatting sqref="AQ39">
    <cfRule type="cellIs" dxfId="8885" priority="444" operator="greaterThan">
      <formula>$E$39</formula>
    </cfRule>
    <cfRule type="cellIs" dxfId="8884" priority="445" operator="greaterThan">
      <formula>$G$39</formula>
    </cfRule>
  </conditionalFormatting>
  <conditionalFormatting sqref="AQ40">
    <cfRule type="cellIs" dxfId="8883" priority="442" operator="greaterThan">
      <formula>$E$40</formula>
    </cfRule>
    <cfRule type="cellIs" dxfId="8882" priority="443" operator="greaterThan">
      <formula>$G$40</formula>
    </cfRule>
  </conditionalFormatting>
  <conditionalFormatting sqref="AQ41">
    <cfRule type="cellIs" dxfId="8881" priority="440" operator="greaterThan">
      <formula>$E$41</formula>
    </cfRule>
    <cfRule type="cellIs" dxfId="8880" priority="441" operator="greaterThan">
      <formula>$G$41</formula>
    </cfRule>
  </conditionalFormatting>
  <conditionalFormatting sqref="AQ37">
    <cfRule type="cellIs" dxfId="8879" priority="439" operator="greaterThan">
      <formula>$G$37</formula>
    </cfRule>
  </conditionalFormatting>
  <conditionalFormatting sqref="AQ72">
    <cfRule type="cellIs" dxfId="8878" priority="438" operator="greaterThan">
      <formula>$F$72</formula>
    </cfRule>
  </conditionalFormatting>
  <conditionalFormatting sqref="AQ55">
    <cfRule type="cellIs" dxfId="8877" priority="437" operator="greaterThan">
      <formula>$G$55</formula>
    </cfRule>
  </conditionalFormatting>
  <conditionalFormatting sqref="AQ60">
    <cfRule type="cellIs" dxfId="8876" priority="436" operator="greaterThan">
      <formula>$G$60</formula>
    </cfRule>
  </conditionalFormatting>
  <conditionalFormatting sqref="AQ63">
    <cfRule type="cellIs" dxfId="8875" priority="435" operator="greaterThan">
      <formula>$G$63</formula>
    </cfRule>
  </conditionalFormatting>
  <conditionalFormatting sqref="AQ66">
    <cfRule type="cellIs" dxfId="8874" priority="433" operator="greaterThan">
      <formula>$G$66</formula>
    </cfRule>
    <cfRule type="cellIs" dxfId="8873" priority="434" operator="greaterThan">
      <formula>$F$66</formula>
    </cfRule>
  </conditionalFormatting>
  <conditionalFormatting sqref="AQ53">
    <cfRule type="cellIs" dxfId="8872" priority="432" operator="greaterThan">
      <formula>$F$53</formula>
    </cfRule>
  </conditionalFormatting>
  <conditionalFormatting sqref="AQ52">
    <cfRule type="cellIs" dxfId="8871" priority="430" operator="greaterThan">
      <formula>$F$52</formula>
    </cfRule>
  </conditionalFormatting>
  <conditionalFormatting sqref="AQ61">
    <cfRule type="cellIs" dxfId="8870" priority="427" operator="greaterThan">
      <formula>$F$61</formula>
    </cfRule>
  </conditionalFormatting>
  <conditionalFormatting sqref="AQ62">
    <cfRule type="cellIs" dxfId="8869" priority="425" operator="greaterThan">
      <formula>$G$62</formula>
    </cfRule>
  </conditionalFormatting>
  <conditionalFormatting sqref="AQ54">
    <cfRule type="cellIs" dxfId="8868" priority="428" operator="greaterThan">
      <formula>$G$54</formula>
    </cfRule>
    <cfRule type="cellIs" dxfId="8867" priority="429" operator="greaterThan">
      <formula>$F$54</formula>
    </cfRule>
  </conditionalFormatting>
  <conditionalFormatting sqref="AQ61">
    <cfRule type="cellIs" dxfId="8866" priority="426" operator="greaterThan">
      <formula>$G$61</formula>
    </cfRule>
  </conditionalFormatting>
  <conditionalFormatting sqref="AQ67">
    <cfRule type="cellIs" dxfId="8865" priority="424" operator="greaterThan">
      <formula>$F$67</formula>
    </cfRule>
  </conditionalFormatting>
  <conditionalFormatting sqref="AQ68">
    <cfRule type="cellIs" dxfId="8864" priority="423" operator="greaterThan">
      <formula>$G$68</formula>
    </cfRule>
  </conditionalFormatting>
  <conditionalFormatting sqref="AQ70">
    <cfRule type="cellIs" dxfId="8863" priority="422" operator="greaterThan">
      <formula>$G$70</formula>
    </cfRule>
  </conditionalFormatting>
  <conditionalFormatting sqref="AQ73">
    <cfRule type="cellIs" dxfId="8862" priority="421" operator="greaterThan">
      <formula>$G$73</formula>
    </cfRule>
  </conditionalFormatting>
  <conditionalFormatting sqref="AQ75">
    <cfRule type="cellIs" dxfId="8861" priority="420" operator="greaterThan">
      <formula>$F$75</formula>
    </cfRule>
  </conditionalFormatting>
  <conditionalFormatting sqref="AQ76">
    <cfRule type="cellIs" dxfId="8860" priority="419" operator="greaterThan">
      <formula>$F$76</formula>
    </cfRule>
  </conditionalFormatting>
  <conditionalFormatting sqref="AQ78">
    <cfRule type="cellIs" dxfId="8859" priority="418" operator="greaterThan">
      <formula>$G$78</formula>
    </cfRule>
  </conditionalFormatting>
  <conditionalFormatting sqref="AQ80">
    <cfRule type="cellIs" dxfId="8858" priority="417" operator="greaterThan">
      <formula>$F$80</formula>
    </cfRule>
  </conditionalFormatting>
  <conditionalFormatting sqref="AQ82">
    <cfRule type="cellIs" dxfId="8857" priority="416" operator="greaterThan">
      <formula>$F$82</formula>
    </cfRule>
  </conditionalFormatting>
  <conditionalFormatting sqref="AQ81">
    <cfRule type="cellIs" dxfId="8856" priority="414" operator="greaterThan">
      <formula>$G$81</formula>
    </cfRule>
    <cfRule type="cellIs" dxfId="8855" priority="415" operator="greaterThan">
      <formula>$F$81</formula>
    </cfRule>
  </conditionalFormatting>
  <conditionalFormatting sqref="AQ84">
    <cfRule type="cellIs" dxfId="8854" priority="413" operator="greaterThan">
      <formula>$G$84</formula>
    </cfRule>
  </conditionalFormatting>
  <conditionalFormatting sqref="AQ86">
    <cfRule type="cellIs" dxfId="8853" priority="411" operator="greaterThan">
      <formula>$G$86</formula>
    </cfRule>
    <cfRule type="cellIs" dxfId="8852" priority="412" operator="greaterThan">
      <formula>$F$86</formula>
    </cfRule>
  </conditionalFormatting>
  <conditionalFormatting sqref="AQ89">
    <cfRule type="cellIs" dxfId="8851" priority="409" operator="greaterThan">
      <formula>$G$89</formula>
    </cfRule>
    <cfRule type="cellIs" dxfId="8850" priority="410" operator="greaterThan">
      <formula>$F$89</formula>
    </cfRule>
  </conditionalFormatting>
  <conditionalFormatting sqref="AQ53">
    <cfRule type="cellIs" dxfId="8849" priority="431" operator="greaterThan">
      <formula>$G$53</formula>
    </cfRule>
  </conditionalFormatting>
  <conditionalFormatting sqref="AB48">
    <cfRule type="cellIs" dxfId="8848" priority="380" operator="greaterThan">
      <formula>$F$48</formula>
    </cfRule>
  </conditionalFormatting>
  <conditionalFormatting sqref="AB72">
    <cfRule type="cellIs" dxfId="8847" priority="408" operator="greaterThan">
      <formula>$F$72</formula>
    </cfRule>
  </conditionalFormatting>
  <conditionalFormatting sqref="AB55">
    <cfRule type="cellIs" dxfId="8846" priority="407" operator="greaterThan">
      <formula>$G$55</formula>
    </cfRule>
  </conditionalFormatting>
  <conditionalFormatting sqref="AB60">
    <cfRule type="cellIs" dxfId="8845" priority="406" operator="greaterThan">
      <formula>$G$60</formula>
    </cfRule>
  </conditionalFormatting>
  <conditionalFormatting sqref="AB63">
    <cfRule type="cellIs" dxfId="8844" priority="405" operator="greaterThan">
      <formula>$G$63</formula>
    </cfRule>
  </conditionalFormatting>
  <conditionalFormatting sqref="AB66">
    <cfRule type="cellIs" dxfId="8843" priority="403" operator="greaterThan">
      <formula>$G$66</formula>
    </cfRule>
    <cfRule type="cellIs" dxfId="8842" priority="404" operator="greaterThan">
      <formula>$F$66</formula>
    </cfRule>
  </conditionalFormatting>
  <conditionalFormatting sqref="AB53">
    <cfRule type="cellIs" dxfId="8841" priority="402" operator="greaterThan">
      <formula>$F$53</formula>
    </cfRule>
  </conditionalFormatting>
  <conditionalFormatting sqref="AB52">
    <cfRule type="cellIs" dxfId="8840" priority="400" operator="greaterThan">
      <formula>$F$52</formula>
    </cfRule>
  </conditionalFormatting>
  <conditionalFormatting sqref="AB61">
    <cfRule type="cellIs" dxfId="8839" priority="397" operator="greaterThan">
      <formula>$F$61</formula>
    </cfRule>
  </conditionalFormatting>
  <conditionalFormatting sqref="AB62">
    <cfRule type="cellIs" dxfId="8838" priority="395" operator="greaterThan">
      <formula>$G$62</formula>
    </cfRule>
  </conditionalFormatting>
  <conditionalFormatting sqref="AB54">
    <cfRule type="cellIs" dxfId="8837" priority="398" operator="greaterThan">
      <formula>$G$54</formula>
    </cfRule>
    <cfRule type="cellIs" dxfId="8836" priority="399" operator="greaterThan">
      <formula>$F$54</formula>
    </cfRule>
  </conditionalFormatting>
  <conditionalFormatting sqref="AB61">
    <cfRule type="cellIs" dxfId="8835" priority="396" operator="greaterThan">
      <formula>$G$61</formula>
    </cfRule>
  </conditionalFormatting>
  <conditionalFormatting sqref="AB67">
    <cfRule type="cellIs" dxfId="8834" priority="394" operator="greaterThan">
      <formula>$F$67</formula>
    </cfRule>
  </conditionalFormatting>
  <conditionalFormatting sqref="AB68">
    <cfRule type="cellIs" dxfId="8833" priority="393" operator="greaterThan">
      <formula>$G$68</formula>
    </cfRule>
  </conditionalFormatting>
  <conditionalFormatting sqref="AB70">
    <cfRule type="cellIs" dxfId="8832" priority="392" operator="greaterThan">
      <formula>$G$70</formula>
    </cfRule>
  </conditionalFormatting>
  <conditionalFormatting sqref="AB73">
    <cfRule type="cellIs" dxfId="8831" priority="391" operator="greaterThan">
      <formula>$G$73</formula>
    </cfRule>
  </conditionalFormatting>
  <conditionalFormatting sqref="AB75">
    <cfRule type="cellIs" dxfId="8830" priority="390" operator="greaterThan">
      <formula>$F$75</formula>
    </cfRule>
  </conditionalFormatting>
  <conditionalFormatting sqref="AB76">
    <cfRule type="cellIs" dxfId="8829" priority="389" operator="greaterThan">
      <formula>$F$76</formula>
    </cfRule>
  </conditionalFormatting>
  <conditionalFormatting sqref="AB78">
    <cfRule type="cellIs" dxfId="8828" priority="388" operator="greaterThan">
      <formula>$G$78</formula>
    </cfRule>
  </conditionalFormatting>
  <conditionalFormatting sqref="AB80">
    <cfRule type="cellIs" dxfId="8827" priority="387" operator="greaterThan">
      <formula>$F$80</formula>
    </cfRule>
  </conditionalFormatting>
  <conditionalFormatting sqref="AB82">
    <cfRule type="cellIs" dxfId="8826" priority="386" operator="greaterThan">
      <formula>$F$82</formula>
    </cfRule>
  </conditionalFormatting>
  <conditionalFormatting sqref="AB81">
    <cfRule type="cellIs" dxfId="8825" priority="384" operator="greaterThan">
      <formula>$G$81</formula>
    </cfRule>
    <cfRule type="cellIs" dxfId="8824" priority="385" operator="greaterThan">
      <formula>$F$81</formula>
    </cfRule>
  </conditionalFormatting>
  <conditionalFormatting sqref="AB84">
    <cfRule type="cellIs" dxfId="8823" priority="383" operator="greaterThan">
      <formula>$G$84</formula>
    </cfRule>
  </conditionalFormatting>
  <conditionalFormatting sqref="AB86">
    <cfRule type="cellIs" dxfId="8822" priority="381" operator="greaterThan">
      <formula>$G$86</formula>
    </cfRule>
    <cfRule type="cellIs" dxfId="8821" priority="382" operator="greaterThan">
      <formula>$F$86</formula>
    </cfRule>
  </conditionalFormatting>
  <conditionalFormatting sqref="AB53">
    <cfRule type="cellIs" dxfId="8820" priority="401" operator="greaterThan">
      <formula>$G$53</formula>
    </cfRule>
  </conditionalFormatting>
  <conditionalFormatting sqref="AL48">
    <cfRule type="cellIs" dxfId="8819" priority="349" operator="greaterThan">
      <formula>$F$48</formula>
    </cfRule>
  </conditionalFormatting>
  <conditionalFormatting sqref="AL72">
    <cfRule type="cellIs" dxfId="8818" priority="379" operator="greaterThan">
      <formula>$F$72</formula>
    </cfRule>
  </conditionalFormatting>
  <conditionalFormatting sqref="AL55">
    <cfRule type="cellIs" dxfId="8817" priority="378" operator="greaterThan">
      <formula>$G$55</formula>
    </cfRule>
  </conditionalFormatting>
  <conditionalFormatting sqref="AL60">
    <cfRule type="cellIs" dxfId="8816" priority="377" operator="greaterThan">
      <formula>$G$60</formula>
    </cfRule>
  </conditionalFormatting>
  <conditionalFormatting sqref="AL63">
    <cfRule type="cellIs" dxfId="8815" priority="376" operator="greaterThan">
      <formula>$G$63</formula>
    </cfRule>
  </conditionalFormatting>
  <conditionalFormatting sqref="AL66">
    <cfRule type="cellIs" dxfId="8814" priority="374" operator="greaterThan">
      <formula>$G$66</formula>
    </cfRule>
    <cfRule type="cellIs" dxfId="8813" priority="375" operator="greaterThan">
      <formula>$F$66</formula>
    </cfRule>
  </conditionalFormatting>
  <conditionalFormatting sqref="AL53">
    <cfRule type="cellIs" dxfId="8812" priority="373" operator="greaterThan">
      <formula>$F$53</formula>
    </cfRule>
  </conditionalFormatting>
  <conditionalFormatting sqref="AL52">
    <cfRule type="cellIs" dxfId="8811" priority="371" operator="greaterThan">
      <formula>$F$52</formula>
    </cfRule>
  </conditionalFormatting>
  <conditionalFormatting sqref="AL61">
    <cfRule type="cellIs" dxfId="8810" priority="368" operator="greaterThan">
      <formula>$F$61</formula>
    </cfRule>
  </conditionalFormatting>
  <conditionalFormatting sqref="AL62">
    <cfRule type="cellIs" dxfId="8809" priority="366" operator="greaterThan">
      <formula>$G$62</formula>
    </cfRule>
  </conditionalFormatting>
  <conditionalFormatting sqref="AL54">
    <cfRule type="cellIs" dxfId="8808" priority="369" operator="greaterThan">
      <formula>$G$54</formula>
    </cfRule>
    <cfRule type="cellIs" dxfId="8807" priority="370" operator="greaterThan">
      <formula>$F$54</formula>
    </cfRule>
  </conditionalFormatting>
  <conditionalFormatting sqref="AL61">
    <cfRule type="cellIs" dxfId="8806" priority="367" operator="greaterThan">
      <formula>$G$61</formula>
    </cfRule>
  </conditionalFormatting>
  <conditionalFormatting sqref="AL67">
    <cfRule type="cellIs" dxfId="8805" priority="365" operator="greaterThan">
      <formula>$F$67</formula>
    </cfRule>
  </conditionalFormatting>
  <conditionalFormatting sqref="AL68">
    <cfRule type="cellIs" dxfId="8804" priority="364" operator="greaterThan">
      <formula>$G$68</formula>
    </cfRule>
  </conditionalFormatting>
  <conditionalFormatting sqref="AL70">
    <cfRule type="cellIs" dxfId="8803" priority="363" operator="greaterThan">
      <formula>$G$70</formula>
    </cfRule>
  </conditionalFormatting>
  <conditionalFormatting sqref="AL73">
    <cfRule type="cellIs" dxfId="8802" priority="362" operator="greaterThan">
      <formula>$G$73</formula>
    </cfRule>
  </conditionalFormatting>
  <conditionalFormatting sqref="AL75">
    <cfRule type="cellIs" dxfId="8801" priority="361" operator="greaterThan">
      <formula>$F$75</formula>
    </cfRule>
  </conditionalFormatting>
  <conditionalFormatting sqref="AL76">
    <cfRule type="cellIs" dxfId="8800" priority="360" operator="greaterThan">
      <formula>$F$76</formula>
    </cfRule>
  </conditionalFormatting>
  <conditionalFormatting sqref="AL78">
    <cfRule type="cellIs" dxfId="8799" priority="359" operator="greaterThan">
      <formula>$G$78</formula>
    </cfRule>
  </conditionalFormatting>
  <conditionalFormatting sqref="AL80">
    <cfRule type="cellIs" dxfId="8798" priority="358" operator="greaterThan">
      <formula>$F$80</formula>
    </cfRule>
  </conditionalFormatting>
  <conditionalFormatting sqref="AL82">
    <cfRule type="cellIs" dxfId="8797" priority="357" operator="greaterThan">
      <formula>$F$82</formula>
    </cfRule>
  </conditionalFormatting>
  <conditionalFormatting sqref="AL81">
    <cfRule type="cellIs" dxfId="8796" priority="355" operator="greaterThan">
      <formula>$G$81</formula>
    </cfRule>
    <cfRule type="cellIs" dxfId="8795" priority="356" operator="greaterThan">
      <formula>$F$81</formula>
    </cfRule>
  </conditionalFormatting>
  <conditionalFormatting sqref="AL84">
    <cfRule type="cellIs" dxfId="8794" priority="354" operator="greaterThan">
      <formula>$G$84</formula>
    </cfRule>
  </conditionalFormatting>
  <conditionalFormatting sqref="AL86">
    <cfRule type="cellIs" dxfId="8793" priority="352" operator="greaterThan">
      <formula>$G$86</formula>
    </cfRule>
    <cfRule type="cellIs" dxfId="8792" priority="353" operator="greaterThan">
      <formula>$F$86</formula>
    </cfRule>
  </conditionalFormatting>
  <conditionalFormatting sqref="AL89">
    <cfRule type="cellIs" dxfId="8791" priority="350" operator="greaterThan">
      <formula>$G$89</formula>
    </cfRule>
    <cfRule type="cellIs" dxfId="8790" priority="351" operator="greaterThan">
      <formula>$F$89</formula>
    </cfRule>
  </conditionalFormatting>
  <conditionalFormatting sqref="AL53">
    <cfRule type="cellIs" dxfId="8789" priority="372" operator="greaterThan">
      <formula>$G$53</formula>
    </cfRule>
  </conditionalFormatting>
  <conditionalFormatting sqref="AG48">
    <cfRule type="cellIs" dxfId="8788" priority="318" operator="greaterThan">
      <formula>$F$48</formula>
    </cfRule>
  </conditionalFormatting>
  <conditionalFormatting sqref="AG72">
    <cfRule type="cellIs" dxfId="8787" priority="348" operator="greaterThan">
      <formula>$F$72</formula>
    </cfRule>
  </conditionalFormatting>
  <conditionalFormatting sqref="AG55">
    <cfRule type="cellIs" dxfId="8786" priority="347" operator="greaterThan">
      <formula>$G$55</formula>
    </cfRule>
  </conditionalFormatting>
  <conditionalFormatting sqref="AG60">
    <cfRule type="cellIs" dxfId="8785" priority="346" operator="greaterThan">
      <formula>$G$60</formula>
    </cfRule>
  </conditionalFormatting>
  <conditionalFormatting sqref="AG63">
    <cfRule type="cellIs" dxfId="8784" priority="345" operator="greaterThan">
      <formula>$G$63</formula>
    </cfRule>
  </conditionalFormatting>
  <conditionalFormatting sqref="AG66">
    <cfRule type="cellIs" dxfId="8783" priority="343" operator="greaterThan">
      <formula>$G$66</formula>
    </cfRule>
    <cfRule type="cellIs" dxfId="8782" priority="344" operator="greaterThan">
      <formula>$F$66</formula>
    </cfRule>
  </conditionalFormatting>
  <conditionalFormatting sqref="AG53">
    <cfRule type="cellIs" dxfId="8781" priority="342" operator="greaterThan">
      <formula>$F$53</formula>
    </cfRule>
  </conditionalFormatting>
  <conditionalFormatting sqref="AG52">
    <cfRule type="cellIs" dxfId="8780" priority="340" operator="greaterThan">
      <formula>$F$52</formula>
    </cfRule>
  </conditionalFormatting>
  <conditionalFormatting sqref="AG61">
    <cfRule type="cellIs" dxfId="8779" priority="337" operator="greaterThan">
      <formula>$F$61</formula>
    </cfRule>
  </conditionalFormatting>
  <conditionalFormatting sqref="AG62">
    <cfRule type="cellIs" dxfId="8778" priority="335" operator="greaterThan">
      <formula>$G$62</formula>
    </cfRule>
  </conditionalFormatting>
  <conditionalFormatting sqref="AG54">
    <cfRule type="cellIs" dxfId="8777" priority="338" operator="greaterThan">
      <formula>$G$54</formula>
    </cfRule>
    <cfRule type="cellIs" dxfId="8776" priority="339" operator="greaterThan">
      <formula>$F$54</formula>
    </cfRule>
  </conditionalFormatting>
  <conditionalFormatting sqref="AG61">
    <cfRule type="cellIs" dxfId="8775" priority="336" operator="greaterThan">
      <formula>$G$61</formula>
    </cfRule>
  </conditionalFormatting>
  <conditionalFormatting sqref="AG67">
    <cfRule type="cellIs" dxfId="8774" priority="334" operator="greaterThan">
      <formula>$F$67</formula>
    </cfRule>
  </conditionalFormatting>
  <conditionalFormatting sqref="AG68">
    <cfRule type="cellIs" dxfId="8773" priority="333" operator="greaterThan">
      <formula>$G$68</formula>
    </cfRule>
  </conditionalFormatting>
  <conditionalFormatting sqref="AG70">
    <cfRule type="cellIs" dxfId="8772" priority="332" operator="greaterThan">
      <formula>$G$70</formula>
    </cfRule>
  </conditionalFormatting>
  <conditionalFormatting sqref="AG73">
    <cfRule type="cellIs" dxfId="8771" priority="331" operator="greaterThan">
      <formula>$G$73</formula>
    </cfRule>
  </conditionalFormatting>
  <conditionalFormatting sqref="AG75">
    <cfRule type="cellIs" dxfId="8770" priority="330" operator="greaterThan">
      <formula>$F$75</formula>
    </cfRule>
  </conditionalFormatting>
  <conditionalFormatting sqref="AG76">
    <cfRule type="cellIs" dxfId="8769" priority="329" operator="greaterThan">
      <formula>$F$76</formula>
    </cfRule>
  </conditionalFormatting>
  <conditionalFormatting sqref="AG78">
    <cfRule type="cellIs" dxfId="8768" priority="328" operator="greaterThan">
      <formula>$G$78</formula>
    </cfRule>
  </conditionalFormatting>
  <conditionalFormatting sqref="AG80">
    <cfRule type="cellIs" dxfId="8767" priority="327" operator="greaterThan">
      <formula>$F$80</formula>
    </cfRule>
  </conditionalFormatting>
  <conditionalFormatting sqref="AG82">
    <cfRule type="cellIs" dxfId="8766" priority="326" operator="greaterThan">
      <formula>$F$82</formula>
    </cfRule>
  </conditionalFormatting>
  <conditionalFormatting sqref="AG81">
    <cfRule type="cellIs" dxfId="8765" priority="324" operator="greaterThan">
      <formula>$G$81</formula>
    </cfRule>
    <cfRule type="cellIs" dxfId="8764" priority="325" operator="greaterThan">
      <formula>$F$81</formula>
    </cfRule>
  </conditionalFormatting>
  <conditionalFormatting sqref="AG84">
    <cfRule type="cellIs" dxfId="8763" priority="323" operator="greaterThan">
      <formula>$G$84</formula>
    </cfRule>
  </conditionalFormatting>
  <conditionalFormatting sqref="AG86">
    <cfRule type="cellIs" dxfId="8762" priority="321" operator="greaterThan">
      <formula>$G$86</formula>
    </cfRule>
    <cfRule type="cellIs" dxfId="8761" priority="322" operator="greaterThan">
      <formula>$F$86</formula>
    </cfRule>
  </conditionalFormatting>
  <conditionalFormatting sqref="AG89">
    <cfRule type="cellIs" dxfId="8760" priority="319" operator="greaterThan">
      <formula>$G$89</formula>
    </cfRule>
    <cfRule type="cellIs" dxfId="8759" priority="320" operator="greaterThan">
      <formula>$F$89</formula>
    </cfRule>
  </conditionalFormatting>
  <conditionalFormatting sqref="AG53">
    <cfRule type="cellIs" dxfId="8758" priority="341" operator="greaterThan">
      <formula>$G$53</formula>
    </cfRule>
  </conditionalFormatting>
  <conditionalFormatting sqref="M48">
    <cfRule type="cellIs" dxfId="8757" priority="287" operator="greaterThan">
      <formula>$F$48</formula>
    </cfRule>
  </conditionalFormatting>
  <conditionalFormatting sqref="M72">
    <cfRule type="cellIs" dxfId="8756" priority="317" operator="greaterThan">
      <formula>$F$72</formula>
    </cfRule>
  </conditionalFormatting>
  <conditionalFormatting sqref="M55">
    <cfRule type="cellIs" dxfId="8755" priority="316" operator="greaterThan">
      <formula>$G$55</formula>
    </cfRule>
  </conditionalFormatting>
  <conditionalFormatting sqref="M60">
    <cfRule type="cellIs" dxfId="8754" priority="315" operator="greaterThan">
      <formula>$G$60</formula>
    </cfRule>
  </conditionalFormatting>
  <conditionalFormatting sqref="M63">
    <cfRule type="cellIs" dxfId="8753" priority="314" operator="greaterThan">
      <formula>$G$63</formula>
    </cfRule>
  </conditionalFormatting>
  <conditionalFormatting sqref="M66">
    <cfRule type="cellIs" dxfId="8752" priority="312" operator="greaterThan">
      <formula>$G$66</formula>
    </cfRule>
    <cfRule type="cellIs" dxfId="8751" priority="313" operator="greaterThan">
      <formula>$F$66</formula>
    </cfRule>
  </conditionalFormatting>
  <conditionalFormatting sqref="M53">
    <cfRule type="cellIs" dxfId="8750" priority="311" operator="greaterThan">
      <formula>$F$53</formula>
    </cfRule>
  </conditionalFormatting>
  <conditionalFormatting sqref="M52">
    <cfRule type="cellIs" dxfId="8749" priority="309" operator="greaterThan">
      <formula>$F$52</formula>
    </cfRule>
  </conditionalFormatting>
  <conditionalFormatting sqref="M61">
    <cfRule type="cellIs" dxfId="8748" priority="306" operator="greaterThan">
      <formula>$F$61</formula>
    </cfRule>
  </conditionalFormatting>
  <conditionalFormatting sqref="M62">
    <cfRule type="cellIs" dxfId="8747" priority="304" operator="greaterThan">
      <formula>$G$62</formula>
    </cfRule>
  </conditionalFormatting>
  <conditionalFormatting sqref="M54">
    <cfRule type="cellIs" dxfId="8746" priority="307" operator="greaterThan">
      <formula>$G$54</formula>
    </cfRule>
    <cfRule type="cellIs" dxfId="8745" priority="308" operator="greaterThan">
      <formula>$F$54</formula>
    </cfRule>
  </conditionalFormatting>
  <conditionalFormatting sqref="M61">
    <cfRule type="cellIs" dxfId="8744" priority="305" operator="greaterThan">
      <formula>$G$61</formula>
    </cfRule>
  </conditionalFormatting>
  <conditionalFormatting sqref="M67">
    <cfRule type="cellIs" dxfId="8743" priority="303" operator="greaterThan">
      <formula>$F$67</formula>
    </cfRule>
  </conditionalFormatting>
  <conditionalFormatting sqref="M68">
    <cfRule type="cellIs" dxfId="8742" priority="302" operator="greaterThan">
      <formula>$G$68</formula>
    </cfRule>
  </conditionalFormatting>
  <conditionalFormatting sqref="M70">
    <cfRule type="cellIs" dxfId="8741" priority="301" operator="greaterThan">
      <formula>$G$70</formula>
    </cfRule>
  </conditionalFormatting>
  <conditionalFormatting sqref="M73">
    <cfRule type="cellIs" dxfId="8740" priority="300" operator="greaterThan">
      <formula>$G$73</formula>
    </cfRule>
  </conditionalFormatting>
  <conditionalFormatting sqref="M75">
    <cfRule type="cellIs" dxfId="8739" priority="299" operator="greaterThan">
      <formula>$F$75</formula>
    </cfRule>
  </conditionalFormatting>
  <conditionalFormatting sqref="M76">
    <cfRule type="cellIs" dxfId="8738" priority="298" operator="greaterThan">
      <formula>$F$76</formula>
    </cfRule>
  </conditionalFormatting>
  <conditionalFormatting sqref="M78">
    <cfRule type="cellIs" dxfId="8737" priority="297" operator="greaterThan">
      <formula>$G$78</formula>
    </cfRule>
  </conditionalFormatting>
  <conditionalFormatting sqref="M80">
    <cfRule type="cellIs" dxfId="8736" priority="296" operator="greaterThan">
      <formula>$F$80</formula>
    </cfRule>
  </conditionalFormatting>
  <conditionalFormatting sqref="M82">
    <cfRule type="cellIs" dxfId="8735" priority="295" operator="greaterThan">
      <formula>$F$82</formula>
    </cfRule>
  </conditionalFormatting>
  <conditionalFormatting sqref="M81">
    <cfRule type="cellIs" dxfId="8734" priority="293" operator="greaterThan">
      <formula>$G$81</formula>
    </cfRule>
    <cfRule type="cellIs" dxfId="8733" priority="294" operator="greaterThan">
      <formula>$F$81</formula>
    </cfRule>
  </conditionalFormatting>
  <conditionalFormatting sqref="M84">
    <cfRule type="cellIs" dxfId="8732" priority="292" operator="greaterThan">
      <formula>$G$84</formula>
    </cfRule>
  </conditionalFormatting>
  <conditionalFormatting sqref="M86">
    <cfRule type="cellIs" dxfId="8731" priority="290" operator="greaterThan">
      <formula>$G$86</formula>
    </cfRule>
    <cfRule type="cellIs" dxfId="8730" priority="291" operator="greaterThan">
      <formula>$F$86</formula>
    </cfRule>
  </conditionalFormatting>
  <conditionalFormatting sqref="M89">
    <cfRule type="cellIs" dxfId="8729" priority="288" operator="greaterThan">
      <formula>$G$89</formula>
    </cfRule>
    <cfRule type="cellIs" dxfId="8728" priority="289" operator="greaterThan">
      <formula>$F$89</formula>
    </cfRule>
  </conditionalFormatting>
  <conditionalFormatting sqref="M53">
    <cfRule type="cellIs" dxfId="8727" priority="310" operator="greaterThan">
      <formula>$G$53</formula>
    </cfRule>
  </conditionalFormatting>
  <conditionalFormatting sqref="H48">
    <cfRule type="cellIs" dxfId="8726" priority="256" operator="greaterThan">
      <formula>$F$48</formula>
    </cfRule>
  </conditionalFormatting>
  <conditionalFormatting sqref="H72">
    <cfRule type="cellIs" dxfId="8725" priority="286" operator="greaterThan">
      <formula>$F$72</formula>
    </cfRule>
  </conditionalFormatting>
  <conditionalFormatting sqref="H55">
    <cfRule type="cellIs" dxfId="8724" priority="285" operator="greaterThan">
      <formula>$G$55</formula>
    </cfRule>
  </conditionalFormatting>
  <conditionalFormatting sqref="H60">
    <cfRule type="cellIs" dxfId="8723" priority="284" operator="greaterThan">
      <formula>$G$60</formula>
    </cfRule>
  </conditionalFormatting>
  <conditionalFormatting sqref="H63">
    <cfRule type="cellIs" dxfId="8722" priority="283" operator="greaterThan">
      <formula>$G$63</formula>
    </cfRule>
  </conditionalFormatting>
  <conditionalFormatting sqref="H66">
    <cfRule type="cellIs" dxfId="8721" priority="281" operator="greaterThan">
      <formula>$G$66</formula>
    </cfRule>
    <cfRule type="cellIs" dxfId="8720" priority="282" operator="greaterThan">
      <formula>$F$66</formula>
    </cfRule>
  </conditionalFormatting>
  <conditionalFormatting sqref="H53">
    <cfRule type="cellIs" dxfId="8719" priority="280" operator="greaterThan">
      <formula>$F$53</formula>
    </cfRule>
  </conditionalFormatting>
  <conditionalFormatting sqref="H52">
    <cfRule type="cellIs" dxfId="8718" priority="278" operator="greaterThan">
      <formula>$F$52</formula>
    </cfRule>
  </conditionalFormatting>
  <conditionalFormatting sqref="H61">
    <cfRule type="cellIs" dxfId="8717" priority="275" operator="greaterThan">
      <formula>$F$61</formula>
    </cfRule>
  </conditionalFormatting>
  <conditionalFormatting sqref="H62">
    <cfRule type="cellIs" dxfId="8716" priority="273" operator="greaterThan">
      <formula>$G$62</formula>
    </cfRule>
  </conditionalFormatting>
  <conditionalFormatting sqref="H54">
    <cfRule type="cellIs" dxfId="8715" priority="276" operator="greaterThan">
      <formula>$G$54</formula>
    </cfRule>
    <cfRule type="cellIs" dxfId="8714" priority="277" operator="greaterThan">
      <formula>$F$54</formula>
    </cfRule>
  </conditionalFormatting>
  <conditionalFormatting sqref="H61">
    <cfRule type="cellIs" dxfId="8713" priority="274" operator="greaterThan">
      <formula>$G$61</formula>
    </cfRule>
  </conditionalFormatting>
  <conditionalFormatting sqref="H67">
    <cfRule type="cellIs" dxfId="8712" priority="272" operator="greaterThan">
      <formula>$F$67</formula>
    </cfRule>
  </conditionalFormatting>
  <conditionalFormatting sqref="H68">
    <cfRule type="cellIs" dxfId="8711" priority="271" operator="greaterThan">
      <formula>$G$68</formula>
    </cfRule>
  </conditionalFormatting>
  <conditionalFormatting sqref="H70">
    <cfRule type="cellIs" dxfId="8710" priority="270" operator="greaterThan">
      <formula>$G$70</formula>
    </cfRule>
  </conditionalFormatting>
  <conditionalFormatting sqref="H73">
    <cfRule type="cellIs" dxfId="8709" priority="269" operator="greaterThan">
      <formula>$G$73</formula>
    </cfRule>
  </conditionalFormatting>
  <conditionalFormatting sqref="H75">
    <cfRule type="cellIs" dxfId="8708" priority="268" operator="greaterThan">
      <formula>$F$75</formula>
    </cfRule>
  </conditionalFormatting>
  <conditionalFormatting sqref="H76">
    <cfRule type="cellIs" dxfId="8707" priority="267" operator="greaterThan">
      <formula>$F$76</formula>
    </cfRule>
  </conditionalFormatting>
  <conditionalFormatting sqref="H78">
    <cfRule type="cellIs" dxfId="8706" priority="266" operator="greaterThan">
      <formula>$G$78</formula>
    </cfRule>
  </conditionalFormatting>
  <conditionalFormatting sqref="H80">
    <cfRule type="cellIs" dxfId="8705" priority="265" operator="greaterThan">
      <formula>$F$80</formula>
    </cfRule>
  </conditionalFormatting>
  <conditionalFormatting sqref="H82">
    <cfRule type="cellIs" dxfId="8704" priority="264" operator="greaterThan">
      <formula>$F$82</formula>
    </cfRule>
  </conditionalFormatting>
  <conditionalFormatting sqref="H81">
    <cfRule type="cellIs" dxfId="8703" priority="262" operator="greaterThan">
      <formula>$G$81</formula>
    </cfRule>
    <cfRule type="cellIs" dxfId="8702" priority="263" operator="greaterThan">
      <formula>$F$81</formula>
    </cfRule>
  </conditionalFormatting>
  <conditionalFormatting sqref="H84">
    <cfRule type="cellIs" dxfId="8701" priority="261" operator="greaterThan">
      <formula>$G$84</formula>
    </cfRule>
  </conditionalFormatting>
  <conditionalFormatting sqref="H86">
    <cfRule type="cellIs" dxfId="8700" priority="259" operator="greaterThan">
      <formula>$G$86</formula>
    </cfRule>
    <cfRule type="cellIs" dxfId="8699" priority="260" operator="greaterThan">
      <formula>$F$86</formula>
    </cfRule>
  </conditionalFormatting>
  <conditionalFormatting sqref="H89">
    <cfRule type="cellIs" dxfId="8698" priority="257" operator="greaterThan">
      <formula>$G$89</formula>
    </cfRule>
    <cfRule type="cellIs" dxfId="8697" priority="258" operator="greaterThan">
      <formula>$F$89</formula>
    </cfRule>
  </conditionalFormatting>
  <conditionalFormatting sqref="H53">
    <cfRule type="cellIs" dxfId="8696" priority="279" operator="greaterThan">
      <formula>$G$53</formula>
    </cfRule>
  </conditionalFormatting>
  <conditionalFormatting sqref="AQ29">
    <cfRule type="cellIs" dxfId="8695" priority="254" operator="greaterThan">
      <formula>$E$29</formula>
    </cfRule>
  </conditionalFormatting>
  <conditionalFormatting sqref="AQ29">
    <cfRule type="cellIs" dxfId="8694" priority="255" operator="greaterThan">
      <formula>$G$29</formula>
    </cfRule>
  </conditionalFormatting>
  <conditionalFormatting sqref="R43">
    <cfRule type="cellIs" dxfId="8693" priority="253" operator="greaterThan">
      <formula>$G$43</formula>
    </cfRule>
  </conditionalFormatting>
  <conditionalFormatting sqref="R45">
    <cfRule type="cellIs" dxfId="8692" priority="252" operator="greaterThan">
      <formula>$F$45</formula>
    </cfRule>
  </conditionalFormatting>
  <conditionalFormatting sqref="R46">
    <cfRule type="cellIs" dxfId="8691" priority="251" operator="greaterThan">
      <formula>$G$46</formula>
    </cfRule>
  </conditionalFormatting>
  <conditionalFormatting sqref="R48">
    <cfRule type="cellIs" dxfId="8690" priority="222" operator="greaterThan">
      <formula>$F$48</formula>
    </cfRule>
  </conditionalFormatting>
  <conditionalFormatting sqref="R72">
    <cfRule type="cellIs" dxfId="8689" priority="250" operator="greaterThan">
      <formula>$F$72</formula>
    </cfRule>
  </conditionalFormatting>
  <conditionalFormatting sqref="R55">
    <cfRule type="cellIs" dxfId="8688" priority="249" operator="greaterThan">
      <formula>$G$55</formula>
    </cfRule>
  </conditionalFormatting>
  <conditionalFormatting sqref="R60">
    <cfRule type="cellIs" dxfId="8687" priority="248" operator="greaterThan">
      <formula>$G$60</formula>
    </cfRule>
  </conditionalFormatting>
  <conditionalFormatting sqref="R63">
    <cfRule type="cellIs" dxfId="8686" priority="247" operator="greaterThan">
      <formula>$G$63</formula>
    </cfRule>
  </conditionalFormatting>
  <conditionalFormatting sqref="R66">
    <cfRule type="cellIs" dxfId="8685" priority="245" operator="greaterThan">
      <formula>$G$66</formula>
    </cfRule>
    <cfRule type="cellIs" dxfId="8684" priority="246" operator="greaterThan">
      <formula>$F$66</formula>
    </cfRule>
  </conditionalFormatting>
  <conditionalFormatting sqref="R53">
    <cfRule type="cellIs" dxfId="8683" priority="244" operator="greaterThan">
      <formula>$F$53</formula>
    </cfRule>
  </conditionalFormatting>
  <conditionalFormatting sqref="R52">
    <cfRule type="cellIs" dxfId="8682" priority="242" operator="greaterThan">
      <formula>$F$52</formula>
    </cfRule>
  </conditionalFormatting>
  <conditionalFormatting sqref="R61">
    <cfRule type="cellIs" dxfId="8681" priority="239" operator="greaterThan">
      <formula>$F$61</formula>
    </cfRule>
  </conditionalFormatting>
  <conditionalFormatting sqref="R62">
    <cfRule type="cellIs" dxfId="8680" priority="237" operator="greaterThan">
      <formula>$G$62</formula>
    </cfRule>
  </conditionalFormatting>
  <conditionalFormatting sqref="R54">
    <cfRule type="cellIs" dxfId="8679" priority="240" operator="greaterThan">
      <formula>$G$54</formula>
    </cfRule>
    <cfRule type="cellIs" dxfId="8678" priority="241" operator="greaterThan">
      <formula>$F$54</formula>
    </cfRule>
  </conditionalFormatting>
  <conditionalFormatting sqref="R61">
    <cfRule type="cellIs" dxfId="8677" priority="238" operator="greaterThan">
      <formula>$G$61</formula>
    </cfRule>
  </conditionalFormatting>
  <conditionalFormatting sqref="R67">
    <cfRule type="cellIs" dxfId="8676" priority="236" operator="greaterThan">
      <formula>$F$67</formula>
    </cfRule>
  </conditionalFormatting>
  <conditionalFormatting sqref="R68">
    <cfRule type="cellIs" dxfId="8675" priority="235" operator="greaterThan">
      <formula>$G$68</formula>
    </cfRule>
  </conditionalFormatting>
  <conditionalFormatting sqref="R70">
    <cfRule type="cellIs" dxfId="8674" priority="234" operator="greaterThan">
      <formula>$G$70</formula>
    </cfRule>
  </conditionalFormatting>
  <conditionalFormatting sqref="R73">
    <cfRule type="cellIs" dxfId="8673" priority="233" operator="greaterThan">
      <formula>$G$73</formula>
    </cfRule>
  </conditionalFormatting>
  <conditionalFormatting sqref="R75">
    <cfRule type="cellIs" dxfId="8672" priority="232" operator="greaterThan">
      <formula>$F$75</formula>
    </cfRule>
  </conditionalFormatting>
  <conditionalFormatting sqref="R76">
    <cfRule type="cellIs" dxfId="8671" priority="231" operator="greaterThan">
      <formula>$F$76</formula>
    </cfRule>
  </conditionalFormatting>
  <conditionalFormatting sqref="R78">
    <cfRule type="cellIs" dxfId="8670" priority="230" operator="greaterThan">
      <formula>$G$78</formula>
    </cfRule>
  </conditionalFormatting>
  <conditionalFormatting sqref="R80">
    <cfRule type="cellIs" dxfId="8669" priority="229" operator="greaterThan">
      <formula>$F$80</formula>
    </cfRule>
  </conditionalFormatting>
  <conditionalFormatting sqref="R82">
    <cfRule type="cellIs" dxfId="8668" priority="228" operator="greaterThan">
      <formula>$F$82</formula>
    </cfRule>
  </conditionalFormatting>
  <conditionalFormatting sqref="R81">
    <cfRule type="cellIs" dxfId="8667" priority="226" operator="greaterThan">
      <formula>$G$81</formula>
    </cfRule>
    <cfRule type="cellIs" dxfId="8666" priority="227" operator="greaterThan">
      <formula>$F$81</formula>
    </cfRule>
  </conditionalFormatting>
  <conditionalFormatting sqref="R84">
    <cfRule type="cellIs" dxfId="8665" priority="225" operator="greaterThan">
      <formula>$G$84</formula>
    </cfRule>
  </conditionalFormatting>
  <conditionalFormatting sqref="R86">
    <cfRule type="cellIs" dxfId="8664" priority="223" operator="greaterThan">
      <formula>$G$86</formula>
    </cfRule>
    <cfRule type="cellIs" dxfId="8663" priority="224" operator="greaterThan">
      <formula>$F$86</formula>
    </cfRule>
  </conditionalFormatting>
  <conditionalFormatting sqref="R53">
    <cfRule type="cellIs" dxfId="8662" priority="243" operator="greaterThan">
      <formula>$G$53</formula>
    </cfRule>
  </conditionalFormatting>
  <conditionalFormatting sqref="W48">
    <cfRule type="cellIs" dxfId="8661" priority="191" operator="greaterThan">
      <formula>$F$48</formula>
    </cfRule>
  </conditionalFormatting>
  <conditionalFormatting sqref="W72">
    <cfRule type="cellIs" dxfId="8660" priority="221" operator="greaterThan">
      <formula>$F$72</formula>
    </cfRule>
  </conditionalFormatting>
  <conditionalFormatting sqref="W55">
    <cfRule type="cellIs" dxfId="8659" priority="220" operator="greaterThan">
      <formula>$G$55</formula>
    </cfRule>
  </conditionalFormatting>
  <conditionalFormatting sqref="W60">
    <cfRule type="cellIs" dxfId="8658" priority="219" operator="greaterThan">
      <formula>$G$60</formula>
    </cfRule>
  </conditionalFormatting>
  <conditionalFormatting sqref="W63">
    <cfRule type="cellIs" dxfId="8657" priority="218" operator="greaterThan">
      <formula>$G$63</formula>
    </cfRule>
  </conditionalFormatting>
  <conditionalFormatting sqref="W66">
    <cfRule type="cellIs" dxfId="8656" priority="216" operator="greaterThan">
      <formula>$G$66</formula>
    </cfRule>
    <cfRule type="cellIs" dxfId="8655" priority="217" operator="greaterThan">
      <formula>$F$66</formula>
    </cfRule>
  </conditionalFormatting>
  <conditionalFormatting sqref="W53">
    <cfRule type="cellIs" dxfId="8654" priority="215" operator="greaterThan">
      <formula>$F$53</formula>
    </cfRule>
  </conditionalFormatting>
  <conditionalFormatting sqref="W52">
    <cfRule type="cellIs" dxfId="8653" priority="213" operator="greaterThan">
      <formula>$F$52</formula>
    </cfRule>
  </conditionalFormatting>
  <conditionalFormatting sqref="W61">
    <cfRule type="cellIs" dxfId="8652" priority="210" operator="greaterThan">
      <formula>$F$61</formula>
    </cfRule>
  </conditionalFormatting>
  <conditionalFormatting sqref="W62">
    <cfRule type="cellIs" dxfId="8651" priority="208" operator="greaterThan">
      <formula>$G$62</formula>
    </cfRule>
  </conditionalFormatting>
  <conditionalFormatting sqref="W54">
    <cfRule type="cellIs" dxfId="8650" priority="211" operator="greaterThan">
      <formula>$G$54</formula>
    </cfRule>
    <cfRule type="cellIs" dxfId="8649" priority="212" operator="greaterThan">
      <formula>$F$54</formula>
    </cfRule>
  </conditionalFormatting>
  <conditionalFormatting sqref="W61">
    <cfRule type="cellIs" dxfId="8648" priority="209" operator="greaterThan">
      <formula>$G$61</formula>
    </cfRule>
  </conditionalFormatting>
  <conditionalFormatting sqref="W67">
    <cfRule type="cellIs" dxfId="8647" priority="207" operator="greaterThan">
      <formula>$F$67</formula>
    </cfRule>
  </conditionalFormatting>
  <conditionalFormatting sqref="W68">
    <cfRule type="cellIs" dxfId="8646" priority="206" operator="greaterThan">
      <formula>$G$68</formula>
    </cfRule>
  </conditionalFormatting>
  <conditionalFormatting sqref="W70">
    <cfRule type="cellIs" dxfId="8645" priority="205" operator="greaterThan">
      <formula>$G$70</formula>
    </cfRule>
  </conditionalFormatting>
  <conditionalFormatting sqref="W73">
    <cfRule type="cellIs" dxfId="8644" priority="204" operator="greaterThan">
      <formula>$G$73</formula>
    </cfRule>
  </conditionalFormatting>
  <conditionalFormatting sqref="W75">
    <cfRule type="cellIs" dxfId="8643" priority="203" operator="greaterThan">
      <formula>$F$75</formula>
    </cfRule>
  </conditionalFormatting>
  <conditionalFormatting sqref="W76">
    <cfRule type="cellIs" dxfId="8642" priority="202" operator="greaterThan">
      <formula>$F$76</formula>
    </cfRule>
  </conditionalFormatting>
  <conditionalFormatting sqref="W78">
    <cfRule type="cellIs" dxfId="8641" priority="201" operator="greaterThan">
      <formula>$G$78</formula>
    </cfRule>
  </conditionalFormatting>
  <conditionalFormatting sqref="W80">
    <cfRule type="cellIs" dxfId="8640" priority="200" operator="greaterThan">
      <formula>$F$80</formula>
    </cfRule>
  </conditionalFormatting>
  <conditionalFormatting sqref="W82">
    <cfRule type="cellIs" dxfId="8639" priority="199" operator="greaterThan">
      <formula>$F$82</formula>
    </cfRule>
  </conditionalFormatting>
  <conditionalFormatting sqref="W81">
    <cfRule type="cellIs" dxfId="8638" priority="197" operator="greaterThan">
      <formula>$G$81</formula>
    </cfRule>
    <cfRule type="cellIs" dxfId="8637" priority="198" operator="greaterThan">
      <formula>$F$81</formula>
    </cfRule>
  </conditionalFormatting>
  <conditionalFormatting sqref="W84">
    <cfRule type="cellIs" dxfId="8636" priority="196" operator="greaterThan">
      <formula>$G$84</formula>
    </cfRule>
  </conditionalFormatting>
  <conditionalFormatting sqref="W86">
    <cfRule type="cellIs" dxfId="8635" priority="194" operator="greaterThan">
      <formula>$G$86</formula>
    </cfRule>
    <cfRule type="cellIs" dxfId="8634" priority="195" operator="greaterThan">
      <formula>$F$86</formula>
    </cfRule>
  </conditionalFormatting>
  <conditionalFormatting sqref="W89">
    <cfRule type="cellIs" dxfId="8633" priority="192" operator="greaterThan">
      <formula>$G$89</formula>
    </cfRule>
    <cfRule type="cellIs" dxfId="8632" priority="193" operator="greaterThan">
      <formula>$F$89</formula>
    </cfRule>
  </conditionalFormatting>
  <conditionalFormatting sqref="W53">
    <cfRule type="cellIs" dxfId="8631" priority="214" operator="greaterThan">
      <formula>$G$53</formula>
    </cfRule>
  </conditionalFormatting>
  <conditionalFormatting sqref="AQ10">
    <cfRule type="cellIs" dxfId="8630" priority="190" operator="greaterThan">
      <formula>$E$10</formula>
    </cfRule>
  </conditionalFormatting>
  <conditionalFormatting sqref="AQ11">
    <cfRule type="cellIs" dxfId="8629" priority="189" operator="greaterThan">
      <formula>$E$11</formula>
    </cfRule>
  </conditionalFormatting>
  <conditionalFormatting sqref="AQ12">
    <cfRule type="cellIs" dxfId="8628" priority="188" operator="greaterThan">
      <formula>$E$12</formula>
    </cfRule>
  </conditionalFormatting>
  <conditionalFormatting sqref="AQ13">
    <cfRule type="cellIs" dxfId="8627" priority="186" operator="greaterThan">
      <formula>$E$13</formula>
    </cfRule>
    <cfRule type="cellIs" dxfId="8626" priority="187" operator="greaterThan">
      <formula>$G$13</formula>
    </cfRule>
  </conditionalFormatting>
  <conditionalFormatting sqref="AQ14">
    <cfRule type="cellIs" dxfId="8625" priority="184" operator="greaterThan">
      <formula>$E$14</formula>
    </cfRule>
    <cfRule type="cellIs" dxfId="8624" priority="185" operator="greaterThan">
      <formula>$G$14</formula>
    </cfRule>
  </conditionalFormatting>
  <conditionalFormatting sqref="AQ15">
    <cfRule type="cellIs" dxfId="8623" priority="183" operator="greaterThan">
      <formula>$E$15</formula>
    </cfRule>
  </conditionalFormatting>
  <conditionalFormatting sqref="AQ16">
    <cfRule type="cellIs" dxfId="8622" priority="182" operator="greaterThan">
      <formula>$E$16</formula>
    </cfRule>
  </conditionalFormatting>
  <conditionalFormatting sqref="AQ16">
    <cfRule type="cellIs" dxfId="8621" priority="181" operator="greaterThan">
      <formula>$G$16</formula>
    </cfRule>
  </conditionalFormatting>
  <conditionalFormatting sqref="AQ17">
    <cfRule type="cellIs" dxfId="8620" priority="179" operator="greaterThan">
      <formula>$E$17</formula>
    </cfRule>
  </conditionalFormatting>
  <conditionalFormatting sqref="AQ17">
    <cfRule type="cellIs" dxfId="8619" priority="180" operator="greaterThan">
      <formula>$G$17</formula>
    </cfRule>
  </conditionalFormatting>
  <conditionalFormatting sqref="AQ19">
    <cfRule type="cellIs" dxfId="8618" priority="178" operator="greaterThan">
      <formula>$E$19</formula>
    </cfRule>
  </conditionalFormatting>
  <conditionalFormatting sqref="AQ20">
    <cfRule type="cellIs" dxfId="8617" priority="176" operator="greaterThan">
      <formula>$E$20</formula>
    </cfRule>
    <cfRule type="cellIs" dxfId="8616" priority="177" operator="greaterThan">
      <formula>$G$20</formula>
    </cfRule>
  </conditionalFormatting>
  <conditionalFormatting sqref="AQ21">
    <cfRule type="cellIs" dxfId="8615" priority="174" operator="greaterThan">
      <formula>$E$21</formula>
    </cfRule>
    <cfRule type="cellIs" dxfId="8614" priority="175" operator="greaterThan">
      <formula>$G$21</formula>
    </cfRule>
  </conditionalFormatting>
  <conditionalFormatting sqref="AQ22">
    <cfRule type="cellIs" dxfId="8613" priority="172" operator="greaterThan">
      <formula>$E$22</formula>
    </cfRule>
    <cfRule type="cellIs" dxfId="8612" priority="173" operator="greaterThan">
      <formula>$G$22</formula>
    </cfRule>
  </conditionalFormatting>
  <conditionalFormatting sqref="AQ23">
    <cfRule type="cellIs" dxfId="8611" priority="171" operator="greaterThan">
      <formula>$E$23</formula>
    </cfRule>
  </conditionalFormatting>
  <conditionalFormatting sqref="AQ9">
    <cfRule type="cellIs" dxfId="8610" priority="170" operator="greaterThan">
      <formula>$E$9</formula>
    </cfRule>
  </conditionalFormatting>
  <conditionalFormatting sqref="AQ18">
    <cfRule type="cellIs" dxfId="8609" priority="166" operator="lessThan">
      <formula>$AS$18</formula>
    </cfRule>
    <cfRule type="cellIs" dxfId="8608" priority="167" operator="greaterThan">
      <formula>$AT$18</formula>
    </cfRule>
    <cfRule type="cellIs" dxfId="8607" priority="168" operator="lessThan">
      <formula>$AQ$18</formula>
    </cfRule>
    <cfRule type="cellIs" dxfId="8606" priority="169" operator="greaterThan">
      <formula>$AR$18</formula>
    </cfRule>
  </conditionalFormatting>
  <conditionalFormatting sqref="M43">
    <cfRule type="cellIs" dxfId="8605" priority="165" operator="greaterThan">
      <formula>$G$43</formula>
    </cfRule>
  </conditionalFormatting>
  <conditionalFormatting sqref="M45 H45">
    <cfRule type="cellIs" dxfId="8604" priority="164" operator="greaterThan">
      <formula>$F$45</formula>
    </cfRule>
  </conditionalFormatting>
  <conditionalFormatting sqref="M46 H46">
    <cfRule type="cellIs" dxfId="8603" priority="163" operator="greaterThan">
      <formula>$G$46</formula>
    </cfRule>
  </conditionalFormatting>
  <conditionalFormatting sqref="AL43 AG43 AB43 W43">
    <cfRule type="cellIs" dxfId="8602" priority="162" operator="greaterThan">
      <formula>$G$43</formula>
    </cfRule>
  </conditionalFormatting>
  <conditionalFormatting sqref="AL45 AG45 AB45 W45">
    <cfRule type="cellIs" dxfId="8601" priority="161" operator="greaterThan">
      <formula>$F$45</formula>
    </cfRule>
  </conditionalFormatting>
  <conditionalFormatting sqref="AL46 AG46 AB46 W46">
    <cfRule type="cellIs" dxfId="8600" priority="160" operator="greaterThan">
      <formula>$G$46</formula>
    </cfRule>
  </conditionalFormatting>
  <conditionalFormatting sqref="AV43">
    <cfRule type="cellIs" dxfId="8599" priority="159" operator="greaterThan">
      <formula>$G$43</formula>
    </cfRule>
  </conditionalFormatting>
  <conditionalFormatting sqref="AV45 AQ45">
    <cfRule type="cellIs" dxfId="8598" priority="158" operator="greaterThan">
      <formula>$F$45</formula>
    </cfRule>
  </conditionalFormatting>
  <conditionalFormatting sqref="AV46 AQ46">
    <cfRule type="cellIs" dxfId="8597" priority="157" operator="greaterThan">
      <formula>$G$46</formula>
    </cfRule>
  </conditionalFormatting>
  <conditionalFormatting sqref="AQ26">
    <cfRule type="cellIs" dxfId="8596" priority="156" operator="greaterThan">
      <formula>$E$9</formula>
    </cfRule>
  </conditionalFormatting>
  <conditionalFormatting sqref="AQ44">
    <cfRule type="cellIs" dxfId="8595" priority="155" operator="greaterThan">
      <formula>$E$9</formula>
    </cfRule>
  </conditionalFormatting>
  <conditionalFormatting sqref="AQ49">
    <cfRule type="cellIs" dxfId="8594" priority="154" operator="greaterThan">
      <formula>$E$9</formula>
    </cfRule>
  </conditionalFormatting>
  <conditionalFormatting sqref="AB89">
    <cfRule type="cellIs" dxfId="8593" priority="152" operator="greaterThan">
      <formula>$E$89</formula>
    </cfRule>
    <cfRule type="cellIs" dxfId="8592" priority="153" operator="greaterThan">
      <formula>$G$89</formula>
    </cfRule>
  </conditionalFormatting>
  <conditionalFormatting sqref="AV20:AV22 AV16:AV17">
    <cfRule type="cellIs" dxfId="8591" priority="150" operator="greaterThan">
      <formula>$E16</formula>
    </cfRule>
    <cfRule type="cellIs" dxfId="8590" priority="151" operator="greaterThan">
      <formula>$G16</formula>
    </cfRule>
  </conditionalFormatting>
  <conditionalFormatting sqref="AL10">
    <cfRule type="cellIs" dxfId="8589" priority="149" operator="greaterThan">
      <formula>$E$10</formula>
    </cfRule>
  </conditionalFormatting>
  <conditionalFormatting sqref="AL11">
    <cfRule type="cellIs" dxfId="8588" priority="148" operator="greaterThan">
      <formula>$E$11</formula>
    </cfRule>
  </conditionalFormatting>
  <conditionalFormatting sqref="AL12">
    <cfRule type="cellIs" dxfId="8587" priority="147" operator="greaterThan">
      <formula>$E$12</formula>
    </cfRule>
  </conditionalFormatting>
  <conditionalFormatting sqref="AL13:AL14">
    <cfRule type="cellIs" dxfId="8586" priority="145" operator="greaterThan">
      <formula>$E13</formula>
    </cfRule>
    <cfRule type="cellIs" dxfId="8585" priority="146" operator="greaterThan">
      <formula>$G13</formula>
    </cfRule>
  </conditionalFormatting>
  <conditionalFormatting sqref="AL14">
    <cfRule type="cellIs" dxfId="8584" priority="143" operator="greaterThan">
      <formula>$E$14</formula>
    </cfRule>
    <cfRule type="cellIs" dxfId="8583" priority="144" operator="greaterThan">
      <formula>$G$14</formula>
    </cfRule>
  </conditionalFormatting>
  <conditionalFormatting sqref="AL15">
    <cfRule type="cellIs" dxfId="8582" priority="142" operator="greaterThan">
      <formula>$E$15</formula>
    </cfRule>
  </conditionalFormatting>
  <conditionalFormatting sqref="AL19">
    <cfRule type="cellIs" dxfId="8581" priority="141" operator="greaterThan">
      <formula>$E$19</formula>
    </cfRule>
  </conditionalFormatting>
  <conditionalFormatting sqref="AL23">
    <cfRule type="cellIs" dxfId="8580" priority="140" operator="greaterThan">
      <formula>$E$23</formula>
    </cfRule>
  </conditionalFormatting>
  <conditionalFormatting sqref="AL8">
    <cfRule type="cellIs" dxfId="8579" priority="139" operator="greaterThan">
      <formula>$E$8</formula>
    </cfRule>
  </conditionalFormatting>
  <conditionalFormatting sqref="AL9">
    <cfRule type="cellIs" dxfId="8578" priority="138" operator="greaterThan">
      <formula>$E$9</formula>
    </cfRule>
  </conditionalFormatting>
  <conditionalFormatting sqref="AL18">
    <cfRule type="cellIs" dxfId="8577" priority="134" operator="lessThan">
      <formula>$BC$18</formula>
    </cfRule>
    <cfRule type="cellIs" dxfId="8576" priority="135" operator="greaterThan">
      <formula>$BD$18</formula>
    </cfRule>
    <cfRule type="cellIs" dxfId="8575" priority="136" operator="lessThan">
      <formula>$BA$18</formula>
    </cfRule>
    <cfRule type="cellIs" dxfId="8574" priority="137" operator="greaterThan">
      <formula>$BB$18</formula>
    </cfRule>
  </conditionalFormatting>
  <conditionalFormatting sqref="AL20:AL22 AL16:AL17">
    <cfRule type="cellIs" dxfId="8573" priority="132" operator="greaterThan">
      <formula>$E16</formula>
    </cfRule>
    <cfRule type="cellIs" dxfId="8572" priority="133" operator="greaterThan">
      <formula>$G16</formula>
    </cfRule>
  </conditionalFormatting>
  <conditionalFormatting sqref="AG10">
    <cfRule type="cellIs" dxfId="8571" priority="131" operator="greaterThan">
      <formula>$E$10</formula>
    </cfRule>
  </conditionalFormatting>
  <conditionalFormatting sqref="AG11">
    <cfRule type="cellIs" dxfId="8570" priority="130" operator="greaterThan">
      <formula>$E$11</formula>
    </cfRule>
  </conditionalFormatting>
  <conditionalFormatting sqref="AG12">
    <cfRule type="cellIs" dxfId="8569" priority="129" operator="greaterThan">
      <formula>$E$12</formula>
    </cfRule>
  </conditionalFormatting>
  <conditionalFormatting sqref="AG13:AG14">
    <cfRule type="cellIs" dxfId="8568" priority="127" operator="greaterThan">
      <formula>$E13</formula>
    </cfRule>
    <cfRule type="cellIs" dxfId="8567" priority="128" operator="greaterThan">
      <formula>$G13</formula>
    </cfRule>
  </conditionalFormatting>
  <conditionalFormatting sqref="AG14">
    <cfRule type="cellIs" dxfId="8566" priority="125" operator="greaterThan">
      <formula>$E$14</formula>
    </cfRule>
    <cfRule type="cellIs" dxfId="8565" priority="126" operator="greaterThan">
      <formula>$G$14</formula>
    </cfRule>
  </conditionalFormatting>
  <conditionalFormatting sqref="AG15">
    <cfRule type="cellIs" dxfId="8564" priority="124" operator="greaterThan">
      <formula>$E$15</formula>
    </cfRule>
  </conditionalFormatting>
  <conditionalFormatting sqref="AG19">
    <cfRule type="cellIs" dxfId="8563" priority="123" operator="greaterThan">
      <formula>$E$19</formula>
    </cfRule>
  </conditionalFormatting>
  <conditionalFormatting sqref="AG23">
    <cfRule type="cellIs" dxfId="8562" priority="122" operator="greaterThan">
      <formula>$E$23</formula>
    </cfRule>
  </conditionalFormatting>
  <conditionalFormatting sqref="AG8">
    <cfRule type="cellIs" dxfId="8561" priority="121" operator="greaterThan">
      <formula>$E$8</formula>
    </cfRule>
  </conditionalFormatting>
  <conditionalFormatting sqref="AG9">
    <cfRule type="cellIs" dxfId="8560" priority="120" operator="greaterThan">
      <formula>$E$9</formula>
    </cfRule>
  </conditionalFormatting>
  <conditionalFormatting sqref="AG18">
    <cfRule type="cellIs" dxfId="8559" priority="116" operator="lessThan">
      <formula>$BC$18</formula>
    </cfRule>
    <cfRule type="cellIs" dxfId="8558" priority="117" operator="greaterThan">
      <formula>$BD$18</formula>
    </cfRule>
    <cfRule type="cellIs" dxfId="8557" priority="118" operator="lessThan">
      <formula>$BA$18</formula>
    </cfRule>
    <cfRule type="cellIs" dxfId="8556" priority="119" operator="greaterThan">
      <formula>$BB$18</formula>
    </cfRule>
  </conditionalFormatting>
  <conditionalFormatting sqref="AG20:AG22 AG16:AG17">
    <cfRule type="cellIs" dxfId="8555" priority="114" operator="greaterThan">
      <formula>$E16</formula>
    </cfRule>
    <cfRule type="cellIs" dxfId="8554" priority="115" operator="greaterThan">
      <formula>$G16</formula>
    </cfRule>
  </conditionalFormatting>
  <conditionalFormatting sqref="AB10">
    <cfRule type="cellIs" dxfId="8553" priority="113" operator="greaterThan">
      <formula>$E$10</formula>
    </cfRule>
  </conditionalFormatting>
  <conditionalFormatting sqref="AB11">
    <cfRule type="cellIs" dxfId="8552" priority="112" operator="greaterThan">
      <formula>$E$11</formula>
    </cfRule>
  </conditionalFormatting>
  <conditionalFormatting sqref="AB12">
    <cfRule type="cellIs" dxfId="8551" priority="111" operator="greaterThan">
      <formula>$E$12</formula>
    </cfRule>
  </conditionalFormatting>
  <conditionalFormatting sqref="AB14">
    <cfRule type="cellIs" dxfId="8550" priority="109" operator="greaterThan">
      <formula>$E$14</formula>
    </cfRule>
    <cfRule type="cellIs" dxfId="8549" priority="110" operator="greaterThan">
      <formula>$G14</formula>
    </cfRule>
  </conditionalFormatting>
  <conditionalFormatting sqref="AB15">
    <cfRule type="cellIs" dxfId="8548" priority="108" operator="greaterThan">
      <formula>$E$15</formula>
    </cfRule>
  </conditionalFormatting>
  <conditionalFormatting sqref="AB19">
    <cfRule type="cellIs" dxfId="8547" priority="107" operator="greaterThan">
      <formula>$E$19</formula>
    </cfRule>
  </conditionalFormatting>
  <conditionalFormatting sqref="AB23">
    <cfRule type="cellIs" dxfId="8546" priority="106" operator="greaterThan">
      <formula>$E$23</formula>
    </cfRule>
  </conditionalFormatting>
  <conditionalFormatting sqref="AB8">
    <cfRule type="cellIs" dxfId="8545" priority="105" operator="greaterThan">
      <formula>$E$8</formula>
    </cfRule>
  </conditionalFormatting>
  <conditionalFormatting sqref="AB9">
    <cfRule type="cellIs" dxfId="8544" priority="104" operator="greaterThan">
      <formula>$E$9</formula>
    </cfRule>
  </conditionalFormatting>
  <conditionalFormatting sqref="AB18">
    <cfRule type="cellIs" dxfId="8543" priority="100" operator="lessThan">
      <formula>$BC$18</formula>
    </cfRule>
    <cfRule type="cellIs" dxfId="8542" priority="101" operator="greaterThan">
      <formula>$BD$18</formula>
    </cfRule>
    <cfRule type="cellIs" dxfId="8541" priority="102" operator="lessThan">
      <formula>$BA$18</formula>
    </cfRule>
    <cfRule type="cellIs" dxfId="8540" priority="103" operator="greaterThan">
      <formula>$BB$18</formula>
    </cfRule>
  </conditionalFormatting>
  <conditionalFormatting sqref="AB20:AB22 AB16:AB17">
    <cfRule type="cellIs" dxfId="8539" priority="98" operator="greaterThan">
      <formula>$E16</formula>
    </cfRule>
    <cfRule type="cellIs" dxfId="8538" priority="99" operator="greaterThan">
      <formula>$G16</formula>
    </cfRule>
  </conditionalFormatting>
  <conditionalFormatting sqref="W10">
    <cfRule type="cellIs" dxfId="8537" priority="97" operator="greaterThan">
      <formula>$E$10</formula>
    </cfRule>
  </conditionalFormatting>
  <conditionalFormatting sqref="W11">
    <cfRule type="cellIs" dxfId="8536" priority="96" operator="greaterThan">
      <formula>$E$11</formula>
    </cfRule>
  </conditionalFormatting>
  <conditionalFormatting sqref="W12">
    <cfRule type="cellIs" dxfId="8535" priority="95" operator="greaterThan">
      <formula>$E$12</formula>
    </cfRule>
  </conditionalFormatting>
  <conditionalFormatting sqref="W13:W14">
    <cfRule type="cellIs" dxfId="8534" priority="93" operator="greaterThan">
      <formula>$E13</formula>
    </cfRule>
    <cfRule type="cellIs" dxfId="8533" priority="94" operator="greaterThan">
      <formula>$G13</formula>
    </cfRule>
  </conditionalFormatting>
  <conditionalFormatting sqref="W14">
    <cfRule type="cellIs" dxfId="8532" priority="91" operator="greaterThan">
      <formula>$E$14</formula>
    </cfRule>
    <cfRule type="cellIs" dxfId="8531" priority="92" operator="greaterThan">
      <formula>$G$14</formula>
    </cfRule>
  </conditionalFormatting>
  <conditionalFormatting sqref="W15">
    <cfRule type="cellIs" dxfId="8530" priority="90" operator="greaterThan">
      <formula>$E$15</formula>
    </cfRule>
  </conditionalFormatting>
  <conditionalFormatting sqref="W19">
    <cfRule type="cellIs" dxfId="8529" priority="89" operator="greaterThan">
      <formula>$E$19</formula>
    </cfRule>
  </conditionalFormatting>
  <conditionalFormatting sqref="W23">
    <cfRule type="cellIs" dxfId="8528" priority="88" operator="greaterThan">
      <formula>$E$23</formula>
    </cfRule>
  </conditionalFormatting>
  <conditionalFormatting sqref="W8">
    <cfRule type="cellIs" dxfId="8527" priority="87" operator="greaterThan">
      <formula>$E$8</formula>
    </cfRule>
  </conditionalFormatting>
  <conditionalFormatting sqref="W9">
    <cfRule type="cellIs" dxfId="8526" priority="86" operator="greaterThan">
      <formula>$E$9</formula>
    </cfRule>
  </conditionalFormatting>
  <conditionalFormatting sqref="W18">
    <cfRule type="cellIs" dxfId="8525" priority="82" operator="lessThan">
      <formula>$BC$18</formula>
    </cfRule>
    <cfRule type="cellIs" dxfId="8524" priority="83" operator="greaterThan">
      <formula>$BD$18</formula>
    </cfRule>
    <cfRule type="cellIs" dxfId="8523" priority="84" operator="lessThan">
      <formula>$BA$18</formula>
    </cfRule>
    <cfRule type="cellIs" dxfId="8522" priority="85" operator="greaterThan">
      <formula>$BB$18</formula>
    </cfRule>
  </conditionalFormatting>
  <conditionalFormatting sqref="W20:W22 W16:W17">
    <cfRule type="cellIs" dxfId="8521" priority="80" operator="greaterThan">
      <formula>$E16</formula>
    </cfRule>
    <cfRule type="cellIs" dxfId="8520" priority="81" operator="greaterThan">
      <formula>$G16</formula>
    </cfRule>
  </conditionalFormatting>
  <conditionalFormatting sqref="R10">
    <cfRule type="cellIs" dxfId="8519" priority="79" operator="greaterThan">
      <formula>$E$10</formula>
    </cfRule>
  </conditionalFormatting>
  <conditionalFormatting sqref="R11">
    <cfRule type="cellIs" dxfId="8518" priority="78" operator="greaterThan">
      <formula>$E$11</formula>
    </cfRule>
  </conditionalFormatting>
  <conditionalFormatting sqref="R12">
    <cfRule type="cellIs" dxfId="8517" priority="77" operator="greaterThan">
      <formula>$E$12</formula>
    </cfRule>
  </conditionalFormatting>
  <conditionalFormatting sqref="R13:R14">
    <cfRule type="cellIs" dxfId="8516" priority="75" operator="greaterThan">
      <formula>$E13</formula>
    </cfRule>
    <cfRule type="cellIs" dxfId="8515" priority="76" operator="greaterThan">
      <formula>$G13</formula>
    </cfRule>
  </conditionalFormatting>
  <conditionalFormatting sqref="R14">
    <cfRule type="cellIs" dxfId="8514" priority="73" operator="greaterThan">
      <formula>$E$14</formula>
    </cfRule>
    <cfRule type="cellIs" dxfId="8513" priority="74" operator="greaterThan">
      <formula>$G$14</formula>
    </cfRule>
  </conditionalFormatting>
  <conditionalFormatting sqref="R15">
    <cfRule type="cellIs" dxfId="8512" priority="72" operator="greaterThan">
      <formula>$E$15</formula>
    </cfRule>
  </conditionalFormatting>
  <conditionalFormatting sqref="R19">
    <cfRule type="cellIs" dxfId="8511" priority="71" operator="greaterThan">
      <formula>$E$19</formula>
    </cfRule>
  </conditionalFormatting>
  <conditionalFormatting sqref="R23">
    <cfRule type="cellIs" dxfId="8510" priority="70" operator="greaterThan">
      <formula>$E$23</formula>
    </cfRule>
  </conditionalFormatting>
  <conditionalFormatting sqref="R8">
    <cfRule type="cellIs" dxfId="8509" priority="69" operator="greaterThan">
      <formula>$E$8</formula>
    </cfRule>
  </conditionalFormatting>
  <conditionalFormatting sqref="R9">
    <cfRule type="cellIs" dxfId="8508" priority="68" operator="greaterThan">
      <formula>$E$9</formula>
    </cfRule>
  </conditionalFormatting>
  <conditionalFormatting sqref="R18">
    <cfRule type="cellIs" dxfId="8507" priority="64" operator="lessThan">
      <formula>$BC$18</formula>
    </cfRule>
    <cfRule type="cellIs" dxfId="8506" priority="65" operator="greaterThan">
      <formula>$BD$18</formula>
    </cfRule>
    <cfRule type="cellIs" dxfId="8505" priority="66" operator="lessThan">
      <formula>$BA$18</formula>
    </cfRule>
    <cfRule type="cellIs" dxfId="8504" priority="67" operator="greaterThan">
      <formula>$BB$18</formula>
    </cfRule>
  </conditionalFormatting>
  <conditionalFormatting sqref="R20:R22 R16:R17">
    <cfRule type="cellIs" dxfId="8503" priority="62" operator="greaterThan">
      <formula>$E16</formula>
    </cfRule>
    <cfRule type="cellIs" dxfId="8502" priority="63" operator="greaterThan">
      <formula>$G16</formula>
    </cfRule>
  </conditionalFormatting>
  <conditionalFormatting sqref="M10">
    <cfRule type="cellIs" dxfId="8501" priority="61" operator="greaterThan">
      <formula>$E$10</formula>
    </cfRule>
  </conditionalFormatting>
  <conditionalFormatting sqref="M11">
    <cfRule type="cellIs" dxfId="8500" priority="60" operator="greaterThan">
      <formula>$E$11</formula>
    </cfRule>
  </conditionalFormatting>
  <conditionalFormatting sqref="M12">
    <cfRule type="cellIs" dxfId="8499" priority="59" operator="greaterThan">
      <formula>$E$12</formula>
    </cfRule>
  </conditionalFormatting>
  <conditionalFormatting sqref="M13:M14">
    <cfRule type="cellIs" dxfId="8498" priority="57" operator="greaterThan">
      <formula>$E13</formula>
    </cfRule>
    <cfRule type="cellIs" dxfId="8497" priority="58" operator="greaterThan">
      <formula>$G13</formula>
    </cfRule>
  </conditionalFormatting>
  <conditionalFormatting sqref="M14">
    <cfRule type="cellIs" dxfId="8496" priority="55" operator="greaterThan">
      <formula>$E$14</formula>
    </cfRule>
    <cfRule type="cellIs" dxfId="8495" priority="56" operator="greaterThan">
      <formula>$G$14</formula>
    </cfRule>
  </conditionalFormatting>
  <conditionalFormatting sqref="M15">
    <cfRule type="cellIs" dxfId="8494" priority="54" operator="greaterThan">
      <formula>$E$15</formula>
    </cfRule>
  </conditionalFormatting>
  <conditionalFormatting sqref="M19">
    <cfRule type="cellIs" dxfId="8493" priority="53" operator="greaterThan">
      <formula>$E$19</formula>
    </cfRule>
  </conditionalFormatting>
  <conditionalFormatting sqref="M23">
    <cfRule type="cellIs" dxfId="8492" priority="52" operator="greaterThan">
      <formula>$E$23</formula>
    </cfRule>
  </conditionalFormatting>
  <conditionalFormatting sqref="M8">
    <cfRule type="cellIs" dxfId="8491" priority="51" operator="greaterThan">
      <formula>$E$8</formula>
    </cfRule>
  </conditionalFormatting>
  <conditionalFormatting sqref="M9">
    <cfRule type="cellIs" dxfId="8490" priority="50" operator="greaterThan">
      <formula>$E$9</formula>
    </cfRule>
  </conditionalFormatting>
  <conditionalFormatting sqref="M18">
    <cfRule type="cellIs" dxfId="8489" priority="46" operator="lessThan">
      <formula>$BC$18</formula>
    </cfRule>
    <cfRule type="cellIs" dxfId="8488" priority="47" operator="greaterThan">
      <formula>$BD$18</formula>
    </cfRule>
    <cfRule type="cellIs" dxfId="8487" priority="48" operator="lessThan">
      <formula>$BA$18</formula>
    </cfRule>
    <cfRule type="cellIs" dxfId="8486" priority="49" operator="greaterThan">
      <formula>$BB$18</formula>
    </cfRule>
  </conditionalFormatting>
  <conditionalFormatting sqref="M20:M22 M16:M17">
    <cfRule type="cellIs" dxfId="8485" priority="44" operator="greaterThan">
      <formula>$E16</formula>
    </cfRule>
    <cfRule type="cellIs" dxfId="8484" priority="45" operator="greaterThan">
      <formula>$G16</formula>
    </cfRule>
  </conditionalFormatting>
  <conditionalFormatting sqref="H10">
    <cfRule type="cellIs" dxfId="8483" priority="43" operator="greaterThan">
      <formula>$E$10</formula>
    </cfRule>
  </conditionalFormatting>
  <conditionalFormatting sqref="H11">
    <cfRule type="cellIs" dxfId="8482" priority="42" operator="greaterThan">
      <formula>$E$11</formula>
    </cfRule>
  </conditionalFormatting>
  <conditionalFormatting sqref="H12">
    <cfRule type="cellIs" dxfId="8481" priority="41" operator="greaterThan">
      <formula>$E$12</formula>
    </cfRule>
  </conditionalFormatting>
  <conditionalFormatting sqref="H13:H14">
    <cfRule type="cellIs" dxfId="8480" priority="39" operator="greaterThan">
      <formula>$E13</formula>
    </cfRule>
    <cfRule type="cellIs" dxfId="8479" priority="40" operator="greaterThan">
      <formula>$G13</formula>
    </cfRule>
  </conditionalFormatting>
  <conditionalFormatting sqref="H14">
    <cfRule type="cellIs" dxfId="8478" priority="37" operator="greaterThan">
      <formula>$E$14</formula>
    </cfRule>
    <cfRule type="cellIs" dxfId="8477" priority="38" operator="greaterThan">
      <formula>$G$14</formula>
    </cfRule>
  </conditionalFormatting>
  <conditionalFormatting sqref="H15">
    <cfRule type="cellIs" dxfId="8476" priority="36" operator="greaterThan">
      <formula>$E$15</formula>
    </cfRule>
  </conditionalFormatting>
  <conditionalFormatting sqref="H19">
    <cfRule type="cellIs" dxfId="8475" priority="35" operator="greaterThan">
      <formula>$E$19</formula>
    </cfRule>
  </conditionalFormatting>
  <conditionalFormatting sqref="H23">
    <cfRule type="cellIs" dxfId="8474" priority="34" operator="greaterThan">
      <formula>$E$23</formula>
    </cfRule>
  </conditionalFormatting>
  <conditionalFormatting sqref="H8">
    <cfRule type="cellIs" dxfId="8473" priority="33" operator="greaterThan">
      <formula>$E$8</formula>
    </cfRule>
  </conditionalFormatting>
  <conditionalFormatting sqref="H9">
    <cfRule type="cellIs" dxfId="8472" priority="32" operator="greaterThan">
      <formula>$E$9</formula>
    </cfRule>
  </conditionalFormatting>
  <conditionalFormatting sqref="H18">
    <cfRule type="cellIs" dxfId="8471" priority="28" operator="lessThan">
      <formula>$BC$18</formula>
    </cfRule>
    <cfRule type="cellIs" dxfId="8470" priority="29" operator="greaterThan">
      <formula>$BD$18</formula>
    </cfRule>
    <cfRule type="cellIs" dxfId="8469" priority="30" operator="lessThan">
      <formula>$BA$18</formula>
    </cfRule>
    <cfRule type="cellIs" dxfId="8468" priority="31" operator="greaterThan">
      <formula>$BB$18</formula>
    </cfRule>
  </conditionalFormatting>
  <conditionalFormatting sqref="H20:H22 H16:H17">
    <cfRule type="cellIs" dxfId="8467" priority="26" operator="greaterThan">
      <formula>$E16</formula>
    </cfRule>
    <cfRule type="cellIs" dxfId="8466" priority="27" operator="greaterThan">
      <formula>$G16</formula>
    </cfRule>
  </conditionalFormatting>
  <conditionalFormatting sqref="H31">
    <cfRule type="cellIs" dxfId="8465" priority="23" operator="greaterThan">
      <formula>$E19</formula>
    </cfRule>
  </conditionalFormatting>
  <conditionalFormatting sqref="H25:H30">
    <cfRule type="cellIs" dxfId="8464" priority="24" operator="greaterThan">
      <formula>$E25</formula>
    </cfRule>
    <cfRule type="cellIs" dxfId="8463" priority="25" operator="greaterThan">
      <formula>$G25</formula>
    </cfRule>
  </conditionalFormatting>
  <conditionalFormatting sqref="H26">
    <cfRule type="cellIs" dxfId="8462" priority="21" operator="greaterThan">
      <formula>$E26</formula>
    </cfRule>
    <cfRule type="cellIs" dxfId="8461" priority="22" operator="greaterThan">
      <formula>$G26</formula>
    </cfRule>
  </conditionalFormatting>
  <conditionalFormatting sqref="H41 H32:H39">
    <cfRule type="cellIs" dxfId="8460" priority="19" operator="greaterThan">
      <formula>$E32</formula>
    </cfRule>
    <cfRule type="cellIs" dxfId="8459" priority="20" operator="greaterThan">
      <formula>$G32</formula>
    </cfRule>
  </conditionalFormatting>
  <conditionalFormatting sqref="M31">
    <cfRule type="cellIs" dxfId="8458" priority="16" operator="greaterThan">
      <formula>$E19</formula>
    </cfRule>
  </conditionalFormatting>
  <conditionalFormatting sqref="M25:M30">
    <cfRule type="cellIs" dxfId="8457" priority="17" operator="greaterThan">
      <formula>$E25</formula>
    </cfRule>
    <cfRule type="cellIs" dxfId="8456" priority="18" operator="greaterThan">
      <formula>$G25</formula>
    </cfRule>
  </conditionalFormatting>
  <conditionalFormatting sqref="M26">
    <cfRule type="cellIs" dxfId="8455" priority="14" operator="greaterThan">
      <formula>$E26</formula>
    </cfRule>
    <cfRule type="cellIs" dxfId="8454" priority="15" operator="greaterThan">
      <formula>$G26</formula>
    </cfRule>
  </conditionalFormatting>
  <conditionalFormatting sqref="M41 M32:M39">
    <cfRule type="cellIs" dxfId="8453" priority="12" operator="greaterThan">
      <formula>$E32</formula>
    </cfRule>
    <cfRule type="cellIs" dxfId="8452" priority="13" operator="greaterThan">
      <formula>$G32</formula>
    </cfRule>
  </conditionalFormatting>
  <conditionalFormatting sqref="AV31 AL31 AG31 AB31 W31 R31">
    <cfRule type="cellIs" dxfId="8451" priority="9" operator="greaterThan">
      <formula>$E19</formula>
    </cfRule>
  </conditionalFormatting>
  <conditionalFormatting sqref="AV25:AV30 AL25:AL30 AG25:AG30 AB25:AB30 W25:W30 R25:R30">
    <cfRule type="cellIs" dxfId="8450" priority="10" operator="greaterThan">
      <formula>$E25</formula>
    </cfRule>
    <cfRule type="cellIs" dxfId="8449" priority="11" operator="greaterThan">
      <formula>$G25</formula>
    </cfRule>
  </conditionalFormatting>
  <conditionalFormatting sqref="AV26 AL26 AG26 AB26 W26 R26">
    <cfRule type="cellIs" dxfId="8448" priority="7" operator="greaterThan">
      <formula>$E26</formula>
    </cfRule>
    <cfRule type="cellIs" dxfId="8447" priority="8" operator="greaterThan">
      <formula>$G26</formula>
    </cfRule>
  </conditionalFormatting>
  <conditionalFormatting sqref="AV41 AV32:AV39 AL41 AL32:AL39 AG41 AG32:AG39 AB41 AB32:AB39 W41 W32:W39 R41 R32:R39">
    <cfRule type="cellIs" dxfId="8446" priority="5" operator="greaterThan">
      <formula>$E32</formula>
    </cfRule>
    <cfRule type="cellIs" dxfId="8445" priority="6" operator="greaterThan">
      <formula>$G32</formula>
    </cfRule>
  </conditionalFormatting>
  <conditionalFormatting sqref="R89">
    <cfRule type="cellIs" dxfId="8444" priority="3" operator="greaterThan">
      <formula>$E89</formula>
    </cfRule>
    <cfRule type="cellIs" dxfId="8443" priority="4" operator="greaterThan">
      <formula>$G89</formula>
    </cfRule>
  </conditionalFormatting>
  <conditionalFormatting sqref="H43">
    <cfRule type="cellIs" dxfId="8442" priority="1" operator="greaterThan">
      <formula>$E43</formula>
    </cfRule>
    <cfRule type="cellIs" dxfId="8441" priority="2" operator="greaterThan">
      <formula>$G43</formula>
    </cfRule>
  </conditionalFormatting>
  <printOptions horizontalCentered="1"/>
  <pageMargins left="1" right="1" top="0.6" bottom="0.6" header="0.3" footer="0.3"/>
  <pageSetup paperSize="17" scale="47" orientation="landscape" r:id="rId1"/>
  <headerFooter>
    <oddFooter>&amp;L&amp;8&amp;Z&amp;F&amp;RPage &amp;P of &amp;N</oddFooter>
  </headerFooter>
  <rowBreaks count="1" manualBreakCount="1">
    <brk id="46" max="5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BD1048558"/>
  <sheetViews>
    <sheetView view="pageBreakPreview" topLeftCell="A5" zoomScale="85" zoomScaleNormal="145" zoomScaleSheetLayoutView="85" workbookViewId="0">
      <pane xSplit="5880" ySplit="1035" activePane="bottomRight"/>
      <selection activeCell="Z81" sqref="Z81"/>
      <selection pane="topRight" activeCell="Z81" sqref="Z81"/>
      <selection pane="bottomLeft" activeCell="Z81" sqref="Z81"/>
      <selection pane="bottomRight" activeCell="Z81" sqref="Z81"/>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260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43732</v>
      </c>
      <c r="I6" s="219" t="s">
        <v>15</v>
      </c>
      <c r="J6" s="219" t="s">
        <v>16</v>
      </c>
      <c r="K6" s="219" t="s">
        <v>190</v>
      </c>
      <c r="L6" s="220" t="s">
        <v>191</v>
      </c>
      <c r="M6" s="218">
        <v>43732</v>
      </c>
      <c r="N6" s="219" t="s">
        <v>15</v>
      </c>
      <c r="O6" s="219" t="s">
        <v>16</v>
      </c>
      <c r="P6" s="219" t="s">
        <v>190</v>
      </c>
      <c r="Q6" s="220" t="s">
        <v>191</v>
      </c>
      <c r="R6" s="218">
        <v>43732</v>
      </c>
      <c r="S6" s="219" t="s">
        <v>15</v>
      </c>
      <c r="T6" s="219" t="s">
        <v>16</v>
      </c>
      <c r="U6" s="219" t="s">
        <v>190</v>
      </c>
      <c r="V6" s="220" t="s">
        <v>191</v>
      </c>
      <c r="W6" s="218">
        <v>43733</v>
      </c>
      <c r="X6" s="219" t="s">
        <v>15</v>
      </c>
      <c r="Y6" s="219" t="s">
        <v>16</v>
      </c>
      <c r="Z6" s="219" t="s">
        <v>190</v>
      </c>
      <c r="AA6" s="220" t="s">
        <v>191</v>
      </c>
      <c r="AB6" s="218">
        <v>43732</v>
      </c>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21</v>
      </c>
      <c r="C8" s="223"/>
      <c r="D8" s="223"/>
      <c r="E8" s="324">
        <v>39.383200000000002</v>
      </c>
      <c r="F8" s="224" t="s">
        <v>22</v>
      </c>
      <c r="G8" s="225" t="s">
        <v>22</v>
      </c>
      <c r="H8" s="370">
        <v>86</v>
      </c>
      <c r="I8" s="223"/>
      <c r="J8" s="223"/>
      <c r="K8" s="223"/>
      <c r="L8" s="227"/>
      <c r="M8" s="370">
        <v>130</v>
      </c>
      <c r="N8" s="223"/>
      <c r="O8" s="223"/>
      <c r="P8" s="223"/>
      <c r="Q8" s="227"/>
      <c r="R8" s="370">
        <v>110</v>
      </c>
      <c r="S8" s="223"/>
      <c r="T8" s="223"/>
      <c r="U8" s="223"/>
      <c r="V8" s="227"/>
      <c r="W8" s="370">
        <v>440</v>
      </c>
      <c r="X8" s="223"/>
      <c r="Y8" s="223"/>
      <c r="Z8" s="223"/>
      <c r="AA8" s="348"/>
      <c r="AB8" s="355">
        <v>44</v>
      </c>
      <c r="AC8" s="404"/>
      <c r="AD8" s="404"/>
      <c r="AE8" s="404"/>
      <c r="AF8" s="405"/>
      <c r="AG8" s="505" t="s">
        <v>205</v>
      </c>
      <c r="AH8" s="505"/>
      <c r="AI8" s="505"/>
      <c r="AJ8" s="505"/>
      <c r="AK8" s="506"/>
      <c r="AL8" s="504" t="s">
        <v>259</v>
      </c>
      <c r="AM8" s="505"/>
      <c r="AN8" s="505"/>
      <c r="AO8" s="505"/>
      <c r="AP8" s="506"/>
      <c r="AU8" s="20" t="s">
        <v>20</v>
      </c>
    </row>
    <row r="9" spans="1:47" s="214" customFormat="1" x14ac:dyDescent="0.25">
      <c r="A9" s="228" t="s">
        <v>23</v>
      </c>
      <c r="B9" s="222" t="s">
        <v>30</v>
      </c>
      <c r="C9" s="229"/>
      <c r="D9" s="229"/>
      <c r="E9" s="325">
        <v>15.193300000000001</v>
      </c>
      <c r="F9" s="230" t="s">
        <v>22</v>
      </c>
      <c r="G9" s="231" t="s">
        <v>22</v>
      </c>
      <c r="H9" s="369">
        <v>0.02</v>
      </c>
      <c r="I9" s="229" t="s">
        <v>25</v>
      </c>
      <c r="J9" s="229"/>
      <c r="K9" s="223"/>
      <c r="L9" s="233"/>
      <c r="M9" s="371">
        <v>0.6</v>
      </c>
      <c r="N9" s="229"/>
      <c r="O9" s="229"/>
      <c r="P9" s="229"/>
      <c r="Q9" s="233"/>
      <c r="R9" s="369">
        <v>1.78</v>
      </c>
      <c r="S9" s="229"/>
      <c r="T9" s="229"/>
      <c r="U9" s="229"/>
      <c r="V9" s="233"/>
      <c r="W9" s="371">
        <v>65.599999999999994</v>
      </c>
      <c r="X9" s="229"/>
      <c r="Y9" s="229"/>
      <c r="Z9" s="229"/>
      <c r="AA9" s="349"/>
      <c r="AB9" s="369">
        <v>0.02</v>
      </c>
      <c r="AC9" s="229" t="s">
        <v>25</v>
      </c>
      <c r="AD9" s="229"/>
      <c r="AE9" s="229"/>
      <c r="AF9" s="233"/>
      <c r="AG9" s="351"/>
      <c r="AH9" s="298"/>
      <c r="AI9" s="298"/>
      <c r="AJ9" s="298"/>
      <c r="AK9" s="299"/>
      <c r="AL9" s="300"/>
      <c r="AM9" s="298"/>
      <c r="AN9" s="298"/>
      <c r="AO9" s="298"/>
      <c r="AP9" s="299"/>
      <c r="AU9" s="33" t="s">
        <v>23</v>
      </c>
    </row>
    <row r="10" spans="1:47" s="214" customFormat="1" x14ac:dyDescent="0.25">
      <c r="A10" s="228" t="s">
        <v>26</v>
      </c>
      <c r="B10" s="222" t="s">
        <v>21</v>
      </c>
      <c r="C10" s="223"/>
      <c r="D10" s="223"/>
      <c r="E10" s="330">
        <v>39.455199999999998</v>
      </c>
      <c r="F10" s="235" t="s">
        <v>22</v>
      </c>
      <c r="G10" s="231" t="s">
        <v>22</v>
      </c>
      <c r="H10" s="370">
        <v>86</v>
      </c>
      <c r="I10" s="229"/>
      <c r="J10" s="229"/>
      <c r="K10" s="229"/>
      <c r="L10" s="233"/>
      <c r="M10" s="370">
        <v>130</v>
      </c>
      <c r="N10" s="229"/>
      <c r="O10" s="229"/>
      <c r="P10" s="229"/>
      <c r="Q10" s="233"/>
      <c r="R10" s="370">
        <v>110</v>
      </c>
      <c r="S10" s="229"/>
      <c r="T10" s="229"/>
      <c r="U10" s="229"/>
      <c r="V10" s="233"/>
      <c r="W10" s="370">
        <v>440</v>
      </c>
      <c r="X10" s="229"/>
      <c r="Y10" s="229"/>
      <c r="Z10" s="229"/>
      <c r="AA10" s="349"/>
      <c r="AB10" s="370">
        <v>44</v>
      </c>
      <c r="AC10" s="229"/>
      <c r="AD10" s="229"/>
      <c r="AE10" s="229"/>
      <c r="AF10" s="233"/>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19.937000000000001</v>
      </c>
      <c r="F11" s="230" t="s">
        <v>22</v>
      </c>
      <c r="G11" s="231" t="s">
        <v>22</v>
      </c>
      <c r="H11" s="371">
        <v>11.9</v>
      </c>
      <c r="I11" s="229"/>
      <c r="J11" s="229"/>
      <c r="K11" s="229"/>
      <c r="L11" s="233"/>
      <c r="M11" s="371">
        <v>35.799999999999997</v>
      </c>
      <c r="N11" s="229"/>
      <c r="O11" s="229"/>
      <c r="P11" s="229"/>
      <c r="Q11" s="233"/>
      <c r="R11" s="371">
        <v>24.2</v>
      </c>
      <c r="S11" s="229"/>
      <c r="T11" s="229"/>
      <c r="U11" s="229"/>
      <c r="V11" s="233"/>
      <c r="W11" s="371">
        <v>52.5</v>
      </c>
      <c r="X11" s="229"/>
      <c r="Y11" s="229"/>
      <c r="Z11" s="229"/>
      <c r="AA11" s="349"/>
      <c r="AB11" s="371">
        <v>12.4</v>
      </c>
      <c r="AC11" s="229"/>
      <c r="AD11" s="229"/>
      <c r="AE11" s="229"/>
      <c r="AF11" s="233"/>
      <c r="AG11" s="353"/>
      <c r="AH11" s="298"/>
      <c r="AI11" s="298"/>
      <c r="AJ11" s="298"/>
      <c r="AK11" s="299"/>
      <c r="AL11" s="312"/>
      <c r="AM11" s="298"/>
      <c r="AN11" s="298"/>
      <c r="AO11" s="298"/>
      <c r="AP11" s="299"/>
      <c r="AU11" s="33" t="s">
        <v>27</v>
      </c>
    </row>
    <row r="12" spans="1:47" s="214" customFormat="1" x14ac:dyDescent="0.25">
      <c r="A12" s="238" t="s">
        <v>28</v>
      </c>
      <c r="B12" s="222" t="s">
        <v>24</v>
      </c>
      <c r="C12" s="229"/>
      <c r="D12" s="229"/>
      <c r="E12" s="325">
        <v>25</v>
      </c>
      <c r="F12" s="230" t="s">
        <v>22</v>
      </c>
      <c r="G12" s="231" t="s">
        <v>22</v>
      </c>
      <c r="H12" s="370">
        <v>10</v>
      </c>
      <c r="I12" s="229" t="s">
        <v>25</v>
      </c>
      <c r="J12" s="229"/>
      <c r="K12" s="229"/>
      <c r="L12" s="233"/>
      <c r="M12" s="370">
        <v>12</v>
      </c>
      <c r="N12" s="229"/>
      <c r="O12" s="229"/>
      <c r="P12" s="229"/>
      <c r="Q12" s="233"/>
      <c r="R12" s="370">
        <v>15</v>
      </c>
      <c r="S12" s="229"/>
      <c r="T12" s="229"/>
      <c r="U12" s="229"/>
      <c r="V12" s="233"/>
      <c r="W12" s="370">
        <v>41</v>
      </c>
      <c r="X12" s="229"/>
      <c r="Y12" s="229"/>
      <c r="Z12" s="229"/>
      <c r="AA12" s="349"/>
      <c r="AB12" s="370">
        <v>10</v>
      </c>
      <c r="AC12" s="229" t="s">
        <v>25</v>
      </c>
      <c r="AD12" s="229"/>
      <c r="AE12" s="229"/>
      <c r="AF12" s="233"/>
      <c r="AG12" s="352"/>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55.292499999999997</v>
      </c>
      <c r="F13" s="239">
        <v>250</v>
      </c>
      <c r="G13" s="231">
        <v>250</v>
      </c>
      <c r="H13" s="369">
        <v>6.82</v>
      </c>
      <c r="I13" s="229"/>
      <c r="J13" s="229"/>
      <c r="K13" s="229"/>
      <c r="L13" s="233"/>
      <c r="M13" s="371">
        <v>16.7</v>
      </c>
      <c r="N13" s="229"/>
      <c r="O13" s="229"/>
      <c r="P13" s="229"/>
      <c r="Q13" s="233"/>
      <c r="R13" s="369">
        <v>4.33</v>
      </c>
      <c r="S13" s="229"/>
      <c r="T13" s="229"/>
      <c r="U13" s="229"/>
      <c r="V13" s="233"/>
      <c r="W13" s="371">
        <v>20.2</v>
      </c>
      <c r="X13" s="229"/>
      <c r="Y13" s="229"/>
      <c r="Z13" s="229"/>
      <c r="AA13" s="349"/>
      <c r="AB13" s="371">
        <v>14.5</v>
      </c>
      <c r="AC13" s="229"/>
      <c r="AD13" s="229"/>
      <c r="AE13" s="229"/>
      <c r="AF13" s="233"/>
      <c r="AG13" s="353"/>
      <c r="AH13" s="298"/>
      <c r="AI13" s="298"/>
      <c r="AJ13" s="298"/>
      <c r="AK13" s="299"/>
      <c r="AL13" s="300"/>
      <c r="AM13" s="298"/>
      <c r="AN13" s="298"/>
      <c r="AO13" s="298"/>
      <c r="AP13" s="299"/>
      <c r="AU13" s="33" t="s">
        <v>29</v>
      </c>
    </row>
    <row r="14" spans="1:47" s="214" customFormat="1" x14ac:dyDescent="0.25">
      <c r="A14" s="228" t="s">
        <v>31</v>
      </c>
      <c r="B14" s="222" t="s">
        <v>30</v>
      </c>
      <c r="C14" s="223"/>
      <c r="D14" s="223"/>
      <c r="E14" s="325">
        <v>491.27159999999998</v>
      </c>
      <c r="F14" s="230" t="s">
        <v>22</v>
      </c>
      <c r="G14" s="240">
        <v>700</v>
      </c>
      <c r="H14" s="370">
        <v>180</v>
      </c>
      <c r="I14" s="229"/>
      <c r="J14" s="229"/>
      <c r="K14" s="229"/>
      <c r="L14" s="233"/>
      <c r="M14" s="370">
        <v>350</v>
      </c>
      <c r="N14" s="229"/>
      <c r="O14" s="229"/>
      <c r="P14" s="229"/>
      <c r="Q14" s="233"/>
      <c r="R14" s="370">
        <v>250</v>
      </c>
      <c r="S14" s="229"/>
      <c r="T14" s="229"/>
      <c r="U14" s="229"/>
      <c r="V14" s="233"/>
      <c r="W14" s="370">
        <v>950</v>
      </c>
      <c r="X14" s="229"/>
      <c r="Y14" s="229"/>
      <c r="Z14" s="229"/>
      <c r="AA14" s="349"/>
      <c r="AB14" s="370">
        <v>160</v>
      </c>
      <c r="AC14" s="229"/>
      <c r="AD14" s="229"/>
      <c r="AE14" s="229"/>
      <c r="AF14" s="233"/>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6.8486000000000002</v>
      </c>
      <c r="F15" s="230" t="s">
        <v>22</v>
      </c>
      <c r="G15" s="231" t="s">
        <v>22</v>
      </c>
      <c r="H15" s="371">
        <v>10.8</v>
      </c>
      <c r="I15" s="229"/>
      <c r="J15" s="229"/>
      <c r="K15" s="229"/>
      <c r="L15" s="233"/>
      <c r="M15" s="371">
        <v>12.5</v>
      </c>
      <c r="N15" s="229"/>
      <c r="O15" s="229"/>
      <c r="P15" s="229"/>
      <c r="Q15" s="233"/>
      <c r="R15" s="371">
        <v>11</v>
      </c>
      <c r="S15" s="229"/>
      <c r="T15" s="229"/>
      <c r="U15" s="229"/>
      <c r="V15" s="233"/>
      <c r="W15" s="371">
        <v>12.9</v>
      </c>
      <c r="X15" s="229"/>
      <c r="Y15" s="229"/>
      <c r="Z15" s="229"/>
      <c r="AA15" s="349"/>
      <c r="AB15" s="369">
        <v>6.32</v>
      </c>
      <c r="AC15" s="229"/>
      <c r="AD15" s="229"/>
      <c r="AE15" s="229"/>
      <c r="AF15" s="233"/>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33.680900000000001</v>
      </c>
      <c r="F16" s="239">
        <v>10</v>
      </c>
      <c r="G16" s="240">
        <v>10</v>
      </c>
      <c r="H16" s="369">
        <v>0.01</v>
      </c>
      <c r="I16" s="229" t="s">
        <v>25</v>
      </c>
      <c r="J16" s="229"/>
      <c r="K16" s="229"/>
      <c r="L16" s="233"/>
      <c r="M16" s="369">
        <v>0.01</v>
      </c>
      <c r="N16" s="229" t="s">
        <v>25</v>
      </c>
      <c r="O16" s="229"/>
      <c r="P16" s="229"/>
      <c r="Q16" s="233"/>
      <c r="R16" s="369">
        <v>0.01</v>
      </c>
      <c r="S16" s="229" t="s">
        <v>25</v>
      </c>
      <c r="T16" s="229"/>
      <c r="U16" s="229"/>
      <c r="V16" s="233"/>
      <c r="W16" s="369">
        <v>0.28999999999999998</v>
      </c>
      <c r="X16" s="229"/>
      <c r="Y16" s="229"/>
      <c r="Z16" s="229"/>
      <c r="AA16" s="349"/>
      <c r="AB16" s="369">
        <v>0.26</v>
      </c>
      <c r="AC16" s="229"/>
      <c r="AD16" s="229"/>
      <c r="AE16" s="229"/>
      <c r="AF16" s="233"/>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2E-3</v>
      </c>
      <c r="N17" s="229" t="s">
        <v>25</v>
      </c>
      <c r="O17" s="229"/>
      <c r="P17" s="229"/>
      <c r="Q17" s="233"/>
      <c r="R17" s="368">
        <v>2E-3</v>
      </c>
      <c r="S17" s="229"/>
      <c r="T17" s="229"/>
      <c r="U17" s="229"/>
      <c r="V17" s="233"/>
      <c r="W17" s="368">
        <v>2E-3</v>
      </c>
      <c r="X17" s="229" t="s">
        <v>25</v>
      </c>
      <c r="Y17" s="229"/>
      <c r="Z17" s="229"/>
      <c r="AA17" s="349"/>
      <c r="AB17" s="368">
        <v>2E-3</v>
      </c>
      <c r="AC17" s="229" t="s">
        <v>25</v>
      </c>
      <c r="AD17" s="229"/>
      <c r="AE17" s="229"/>
      <c r="AF17" s="233"/>
      <c r="AG17" s="351"/>
      <c r="AH17" s="298"/>
      <c r="AI17" s="298"/>
      <c r="AJ17" s="298"/>
      <c r="AK17" s="299"/>
      <c r="AL17" s="301"/>
      <c r="AM17" s="298"/>
      <c r="AN17" s="298"/>
      <c r="AO17" s="298"/>
      <c r="AP17" s="299"/>
      <c r="AU17" s="33" t="s">
        <v>34</v>
      </c>
    </row>
    <row r="18" spans="1:47" s="214" customFormat="1" x14ac:dyDescent="0.25">
      <c r="A18" s="228" t="s">
        <v>35</v>
      </c>
      <c r="B18" s="222" t="s">
        <v>24</v>
      </c>
      <c r="C18" s="229"/>
      <c r="D18" s="229"/>
      <c r="E18" s="325" t="s">
        <v>218</v>
      </c>
      <c r="F18" s="239" t="s">
        <v>37</v>
      </c>
      <c r="G18" s="240" t="s">
        <v>37</v>
      </c>
      <c r="H18" s="369">
        <v>6.86</v>
      </c>
      <c r="I18" s="229"/>
      <c r="J18" s="229"/>
      <c r="K18" s="229"/>
      <c r="L18" s="233"/>
      <c r="M18" s="369">
        <v>6.28</v>
      </c>
      <c r="N18" s="229"/>
      <c r="O18" s="229"/>
      <c r="P18" s="229"/>
      <c r="Q18" s="233"/>
      <c r="R18" s="369">
        <v>6.46</v>
      </c>
      <c r="S18" s="229"/>
      <c r="T18" s="229"/>
      <c r="U18" s="229"/>
      <c r="V18" s="233"/>
      <c r="W18" s="369">
        <v>6.3</v>
      </c>
      <c r="X18" s="229"/>
      <c r="Y18" s="229"/>
      <c r="Z18" s="229"/>
      <c r="AA18" s="349"/>
      <c r="AB18" s="369">
        <v>5.95</v>
      </c>
      <c r="AC18" s="229"/>
      <c r="AD18" s="229"/>
      <c r="AE18" s="229"/>
      <c r="AF18" s="233"/>
      <c r="AG18" s="353"/>
      <c r="AH18" s="298"/>
      <c r="AI18" s="298"/>
      <c r="AJ18" s="298"/>
      <c r="AK18" s="299"/>
      <c r="AL18" s="300"/>
      <c r="AM18" s="298"/>
      <c r="AN18" s="298"/>
      <c r="AO18" s="298"/>
      <c r="AP18" s="299"/>
      <c r="AQ18" s="340">
        <v>6.5</v>
      </c>
      <c r="AR18" s="341">
        <v>8.5</v>
      </c>
      <c r="AS18" s="341">
        <v>4.9000000000000004</v>
      </c>
      <c r="AT18" s="340">
        <v>7.4</v>
      </c>
      <c r="AU18" s="33" t="s">
        <v>35</v>
      </c>
    </row>
    <row r="19" spans="1:47" s="214" customFormat="1" x14ac:dyDescent="0.25">
      <c r="A19" s="228" t="s">
        <v>38</v>
      </c>
      <c r="B19" s="222" t="s">
        <v>30</v>
      </c>
      <c r="C19" s="229"/>
      <c r="D19" s="229"/>
      <c r="E19" s="325">
        <v>5.0693999999999999</v>
      </c>
      <c r="F19" s="230" t="s">
        <v>22</v>
      </c>
      <c r="G19" s="231" t="s">
        <v>22</v>
      </c>
      <c r="H19" s="369">
        <v>1.21</v>
      </c>
      <c r="I19" s="229"/>
      <c r="J19" s="229"/>
      <c r="K19" s="229"/>
      <c r="L19" s="233"/>
      <c r="M19" s="369">
        <v>3.56</v>
      </c>
      <c r="N19" s="229"/>
      <c r="O19" s="229"/>
      <c r="P19" s="229"/>
      <c r="Q19" s="233"/>
      <c r="R19" s="369">
        <v>7.71</v>
      </c>
      <c r="S19" s="229"/>
      <c r="T19" s="229"/>
      <c r="U19" s="229"/>
      <c r="V19" s="233"/>
      <c r="W19" s="371">
        <v>33.5</v>
      </c>
      <c r="X19" s="229"/>
      <c r="Y19" s="229"/>
      <c r="Z19" s="229"/>
      <c r="AA19" s="349"/>
      <c r="AB19" s="369">
        <v>0.93</v>
      </c>
      <c r="AC19" s="229"/>
      <c r="AD19" s="229"/>
      <c r="AE19" s="229"/>
      <c r="AF19" s="233"/>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54.036099999999998</v>
      </c>
      <c r="F20" s="230" t="s">
        <v>22</v>
      </c>
      <c r="G20" s="240">
        <v>20</v>
      </c>
      <c r="H20" s="369">
        <v>9.2200000000000006</v>
      </c>
      <c r="I20" s="229"/>
      <c r="J20" s="229"/>
      <c r="K20" s="229"/>
      <c r="L20" s="233"/>
      <c r="M20" s="369">
        <v>7.2</v>
      </c>
      <c r="N20" s="229"/>
      <c r="O20" s="229"/>
      <c r="P20" s="229"/>
      <c r="Q20" s="233"/>
      <c r="R20" s="369">
        <v>5.72</v>
      </c>
      <c r="S20" s="229"/>
      <c r="T20" s="229"/>
      <c r="U20" s="229"/>
      <c r="V20" s="233"/>
      <c r="W20" s="371">
        <v>16.5</v>
      </c>
      <c r="X20" s="229"/>
      <c r="Y20" s="229"/>
      <c r="Z20" s="229"/>
      <c r="AA20" s="349"/>
      <c r="AB20" s="369">
        <v>7.26</v>
      </c>
      <c r="AC20" s="229"/>
      <c r="AD20" s="229"/>
      <c r="AE20" s="229"/>
      <c r="AF20" s="233"/>
      <c r="AG20" s="352"/>
      <c r="AH20" s="298"/>
      <c r="AI20" s="298"/>
      <c r="AJ20" s="298"/>
      <c r="AK20" s="299"/>
      <c r="AL20" s="300"/>
      <c r="AM20" s="298"/>
      <c r="AN20" s="298"/>
      <c r="AO20" s="298"/>
      <c r="AP20" s="299"/>
      <c r="AU20" s="33" t="s">
        <v>39</v>
      </c>
    </row>
    <row r="21" spans="1:47" s="214" customFormat="1" x14ac:dyDescent="0.25">
      <c r="A21" s="228" t="s">
        <v>40</v>
      </c>
      <c r="B21" s="222" t="s">
        <v>21</v>
      </c>
      <c r="C21" s="229"/>
      <c r="D21" s="229"/>
      <c r="E21" s="325">
        <v>33.256599999999999</v>
      </c>
      <c r="F21" s="239">
        <v>250</v>
      </c>
      <c r="G21" s="240">
        <v>250</v>
      </c>
      <c r="H21" s="369">
        <v>6.24</v>
      </c>
      <c r="I21" s="229"/>
      <c r="J21" s="229"/>
      <c r="K21" s="229"/>
      <c r="L21" s="233"/>
      <c r="M21" s="369">
        <v>8.44</v>
      </c>
      <c r="N21" s="229"/>
      <c r="O21" s="229"/>
      <c r="P21" s="229"/>
      <c r="Q21" s="233"/>
      <c r="R21" s="369">
        <v>5.46</v>
      </c>
      <c r="S21" s="229"/>
      <c r="T21" s="229"/>
      <c r="U21" s="229"/>
      <c r="V21" s="233"/>
      <c r="W21" s="369">
        <v>0.73</v>
      </c>
      <c r="X21" s="229"/>
      <c r="Y21" s="229"/>
      <c r="Z21" s="229"/>
      <c r="AA21" s="349"/>
      <c r="AB21" s="371">
        <v>23.5</v>
      </c>
      <c r="AC21" s="229"/>
      <c r="AD21" s="229"/>
      <c r="AE21" s="229"/>
      <c r="AF21" s="233"/>
      <c r="AG21" s="353"/>
      <c r="AH21" s="298"/>
      <c r="AI21" s="298"/>
      <c r="AJ21" s="298"/>
      <c r="AK21" s="299"/>
      <c r="AL21" s="312"/>
      <c r="AM21" s="298"/>
      <c r="AN21" s="298"/>
      <c r="AO21" s="298"/>
      <c r="AP21" s="299"/>
      <c r="AU21" s="33" t="s">
        <v>40</v>
      </c>
    </row>
    <row r="22" spans="1:47" s="214" customFormat="1" x14ac:dyDescent="0.25">
      <c r="A22" s="228" t="s">
        <v>41</v>
      </c>
      <c r="B22" s="222" t="s">
        <v>21</v>
      </c>
      <c r="C22" s="229"/>
      <c r="D22" s="229"/>
      <c r="E22" s="330">
        <v>342.60789999999997</v>
      </c>
      <c r="F22" s="242">
        <v>500</v>
      </c>
      <c r="G22" s="231">
        <v>500</v>
      </c>
      <c r="H22" s="370">
        <v>130</v>
      </c>
      <c r="I22" s="229"/>
      <c r="J22" s="229"/>
      <c r="K22" s="229"/>
      <c r="L22" s="233"/>
      <c r="M22" s="370">
        <v>210</v>
      </c>
      <c r="N22" s="229"/>
      <c r="O22" s="229"/>
      <c r="P22" s="229"/>
      <c r="Q22" s="233"/>
      <c r="R22" s="370">
        <v>170</v>
      </c>
      <c r="S22" s="229"/>
      <c r="T22" s="229"/>
      <c r="U22" s="229"/>
      <c r="V22" s="233"/>
      <c r="W22" s="370">
        <v>450</v>
      </c>
      <c r="X22" s="229"/>
      <c r="Y22" s="229"/>
      <c r="Z22" s="229"/>
      <c r="AA22" s="349"/>
      <c r="AB22" s="370">
        <v>110</v>
      </c>
      <c r="AC22" s="229"/>
      <c r="AD22" s="229"/>
      <c r="AE22" s="229"/>
      <c r="AF22" s="233"/>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378">
        <v>1</v>
      </c>
      <c r="I23" s="244"/>
      <c r="J23" s="244"/>
      <c r="K23" s="244"/>
      <c r="L23" s="248"/>
      <c r="M23" s="378">
        <v>4.9000000000000004</v>
      </c>
      <c r="N23" s="244"/>
      <c r="O23" s="244"/>
      <c r="P23" s="244"/>
      <c r="Q23" s="248"/>
      <c r="R23" s="378">
        <v>7.9</v>
      </c>
      <c r="S23" s="244"/>
      <c r="T23" s="244"/>
      <c r="U23" s="244"/>
      <c r="V23" s="248"/>
      <c r="W23" s="403">
        <v>11</v>
      </c>
      <c r="X23" s="244"/>
      <c r="Y23" s="244"/>
      <c r="Z23" s="244"/>
      <c r="AA23" s="350"/>
      <c r="AB23" s="378">
        <v>1.9</v>
      </c>
      <c r="AC23" s="263"/>
      <c r="AD23" s="263"/>
      <c r="AE23" s="263"/>
      <c r="AF23" s="264"/>
      <c r="AG23" s="354"/>
      <c r="AH23" s="303"/>
      <c r="AI23" s="303"/>
      <c r="AJ23" s="303"/>
      <c r="AK23" s="304"/>
      <c r="AL23" s="315"/>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19">
        <v>2.9999999999999997E-4</v>
      </c>
      <c r="AC25" s="229" t="s">
        <v>25</v>
      </c>
      <c r="AD25" s="404"/>
      <c r="AE25" s="404"/>
      <c r="AF25" s="405"/>
      <c r="AG25" s="504" t="s">
        <v>205</v>
      </c>
      <c r="AH25" s="505"/>
      <c r="AI25" s="505"/>
      <c r="AJ25" s="505"/>
      <c r="AK25" s="506"/>
      <c r="AL25" s="504" t="s">
        <v>259</v>
      </c>
      <c r="AM25" s="505"/>
      <c r="AN25" s="505"/>
      <c r="AO25" s="505"/>
      <c r="AP25" s="506"/>
      <c r="AU25" s="72" t="s">
        <v>45</v>
      </c>
    </row>
    <row r="26" spans="1:47" s="214" customFormat="1" x14ac:dyDescent="0.25">
      <c r="A26" s="228" t="s">
        <v>46</v>
      </c>
      <c r="B26" s="222" t="s">
        <v>24</v>
      </c>
      <c r="C26" s="229"/>
      <c r="D26" s="229"/>
      <c r="E26" s="325">
        <v>1E-3</v>
      </c>
      <c r="F26" s="239">
        <v>0.01</v>
      </c>
      <c r="G26" s="231">
        <v>5.0000000000000002E-5</v>
      </c>
      <c r="H26" s="372">
        <v>4.9600000000000002E-4</v>
      </c>
      <c r="I26" s="375"/>
      <c r="J26" s="229"/>
      <c r="K26" s="229"/>
      <c r="L26" s="233"/>
      <c r="M26" s="374">
        <v>8.0400000000000003E-3</v>
      </c>
      <c r="N26" s="375"/>
      <c r="O26" s="229"/>
      <c r="P26" s="229"/>
      <c r="Q26" s="233"/>
      <c r="R26" s="373">
        <v>1.26E-2</v>
      </c>
      <c r="S26" s="375"/>
      <c r="T26" s="229"/>
      <c r="U26" s="229"/>
      <c r="V26" s="233"/>
      <c r="W26" s="373">
        <v>1.21E-2</v>
      </c>
      <c r="X26" s="375"/>
      <c r="Y26" s="229"/>
      <c r="Z26" s="229"/>
      <c r="AA26" s="233"/>
      <c r="AB26" s="372">
        <v>1.13E-4</v>
      </c>
      <c r="AC26" s="229"/>
      <c r="AD26" s="229"/>
      <c r="AE26" s="229"/>
      <c r="AF26" s="233"/>
      <c r="AG26" s="305"/>
      <c r="AH26" s="298"/>
      <c r="AI26" s="298"/>
      <c r="AJ26" s="298"/>
      <c r="AK26" s="299"/>
      <c r="AL26" s="307"/>
      <c r="AM26" s="298"/>
      <c r="AN26" s="298"/>
      <c r="AO26" s="298"/>
      <c r="AP26" s="299"/>
      <c r="AU26" s="77" t="s">
        <v>46</v>
      </c>
    </row>
    <row r="27" spans="1:47" s="214" customFormat="1" x14ac:dyDescent="0.25">
      <c r="A27" s="228" t="s">
        <v>47</v>
      </c>
      <c r="B27" s="222" t="s">
        <v>30</v>
      </c>
      <c r="C27" s="229"/>
      <c r="D27" s="229"/>
      <c r="E27" s="325">
        <v>6.6199999999999995E-2</v>
      </c>
      <c r="F27" s="239">
        <v>2</v>
      </c>
      <c r="G27" s="231">
        <v>1</v>
      </c>
      <c r="H27" s="373">
        <v>7.4999999999999997E-3</v>
      </c>
      <c r="I27" s="375"/>
      <c r="J27" s="229"/>
      <c r="K27" s="229"/>
      <c r="L27" s="233"/>
      <c r="M27" s="373">
        <v>3.6200000000000003E-2</v>
      </c>
      <c r="N27" s="375"/>
      <c r="O27" s="229"/>
      <c r="P27" s="229"/>
      <c r="Q27" s="233"/>
      <c r="R27" s="373">
        <v>4.2299999999999997E-2</v>
      </c>
      <c r="S27" s="375"/>
      <c r="T27" s="229"/>
      <c r="U27" s="229"/>
      <c r="V27" s="233"/>
      <c r="W27" s="368">
        <v>0.53100000000000003</v>
      </c>
      <c r="X27" s="375"/>
      <c r="Y27" s="229"/>
      <c r="Z27" s="229"/>
      <c r="AA27" s="233"/>
      <c r="AB27" s="373">
        <v>8.6999999999999994E-3</v>
      </c>
      <c r="AC27" s="229"/>
      <c r="AD27" s="229"/>
      <c r="AE27" s="229"/>
      <c r="AF27" s="233"/>
      <c r="AG27" s="306"/>
      <c r="AH27" s="298"/>
      <c r="AI27" s="298"/>
      <c r="AJ27" s="298"/>
      <c r="AK27" s="299"/>
      <c r="AL27" s="301"/>
      <c r="AM27" s="298"/>
      <c r="AN27" s="298"/>
      <c r="AO27" s="298"/>
      <c r="AP27" s="299"/>
      <c r="AU27" s="77" t="s">
        <v>47</v>
      </c>
    </row>
    <row r="28" spans="1:47" s="214" customFormat="1" x14ac:dyDescent="0.25">
      <c r="A28" s="228" t="s">
        <v>48</v>
      </c>
      <c r="B28" s="222" t="s">
        <v>24</v>
      </c>
      <c r="C28" s="229"/>
      <c r="D28" s="229"/>
      <c r="E28" s="325">
        <v>5.0000000000000001E-4</v>
      </c>
      <c r="F28" s="239">
        <v>4.0000000000000001E-3</v>
      </c>
      <c r="G28" s="231">
        <v>4.0000000000000001E-3</v>
      </c>
      <c r="H28" s="373">
        <v>5.0000000000000001E-4</v>
      </c>
      <c r="I28" s="375" t="s">
        <v>25</v>
      </c>
      <c r="J28" s="229"/>
      <c r="K28" s="229"/>
      <c r="L28" s="233"/>
      <c r="M28" s="373">
        <v>5.0000000000000001E-4</v>
      </c>
      <c r="N28" s="385" t="s">
        <v>25</v>
      </c>
      <c r="O28" s="229"/>
      <c r="P28" s="229"/>
      <c r="Q28" s="233"/>
      <c r="R28" s="373">
        <v>5.0000000000000001E-4</v>
      </c>
      <c r="S28" s="385" t="s">
        <v>25</v>
      </c>
      <c r="T28" s="229"/>
      <c r="U28" s="229"/>
      <c r="V28" s="233"/>
      <c r="W28" s="373">
        <v>5.0000000000000001E-4</v>
      </c>
      <c r="X28" s="385" t="s">
        <v>25</v>
      </c>
      <c r="Y28" s="229"/>
      <c r="Z28" s="229"/>
      <c r="AA28" s="233"/>
      <c r="AB28" s="373">
        <v>5.0000000000000001E-4</v>
      </c>
      <c r="AC28" s="229" t="s">
        <v>25</v>
      </c>
      <c r="AD28" s="229"/>
      <c r="AE28" s="229"/>
      <c r="AF28" s="233"/>
      <c r="AG28" s="306"/>
      <c r="AH28" s="298"/>
      <c r="AI28" s="298"/>
      <c r="AJ28" s="298"/>
      <c r="AK28" s="299"/>
      <c r="AL28" s="306"/>
      <c r="AM28" s="298"/>
      <c r="AN28" s="298"/>
      <c r="AO28" s="298"/>
      <c r="AP28" s="299"/>
      <c r="AU28" s="77" t="s">
        <v>48</v>
      </c>
    </row>
    <row r="29" spans="1:47" s="214" customFormat="1" x14ac:dyDescent="0.25">
      <c r="A29" s="228" t="s">
        <v>49</v>
      </c>
      <c r="B29" s="222" t="s">
        <v>21</v>
      </c>
      <c r="C29" s="229"/>
      <c r="D29" s="229"/>
      <c r="E29" s="325">
        <v>2.9999999999999997E-4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07"/>
      <c r="AM29" s="298"/>
      <c r="AN29" s="298"/>
      <c r="AO29" s="298"/>
      <c r="AP29" s="299"/>
      <c r="AU29" s="77" t="s">
        <v>49</v>
      </c>
    </row>
    <row r="30" spans="1:47" s="214" customFormat="1" x14ac:dyDescent="0.25">
      <c r="A30" s="228" t="s">
        <v>50</v>
      </c>
      <c r="B30" s="222" t="s">
        <v>24</v>
      </c>
      <c r="C30" s="229"/>
      <c r="D30" s="229"/>
      <c r="E30" s="325">
        <v>4.3E-3</v>
      </c>
      <c r="F30" s="239">
        <v>0.1</v>
      </c>
      <c r="G30" s="345">
        <v>0.05</v>
      </c>
      <c r="H30" s="368">
        <v>5.0000000000000001E-3</v>
      </c>
      <c r="I30" s="375" t="s">
        <v>25</v>
      </c>
      <c r="J30" s="229"/>
      <c r="K30" s="229"/>
      <c r="L30" s="233"/>
      <c r="M30" s="368">
        <v>5.0000000000000001E-3</v>
      </c>
      <c r="N30" s="385" t="s">
        <v>25</v>
      </c>
      <c r="O30" s="229"/>
      <c r="P30" s="229"/>
      <c r="Q30" s="233"/>
      <c r="R30" s="368">
        <v>5.0000000000000001E-3</v>
      </c>
      <c r="S30" s="385" t="s">
        <v>25</v>
      </c>
      <c r="T30" s="229"/>
      <c r="U30" s="229"/>
      <c r="V30" s="233"/>
      <c r="W30" s="368">
        <v>5.0000000000000001E-3</v>
      </c>
      <c r="X30" s="375" t="s">
        <v>25</v>
      </c>
      <c r="Y30" s="229"/>
      <c r="Z30" s="229"/>
      <c r="AA30" s="233"/>
      <c r="AB30" s="368">
        <v>5.0000000000000001E-3</v>
      </c>
      <c r="AC30" s="229" t="s">
        <v>25</v>
      </c>
      <c r="AD30" s="229"/>
      <c r="AE30" s="229"/>
      <c r="AF30" s="233"/>
      <c r="AG30" s="301"/>
      <c r="AH30" s="298"/>
      <c r="AI30" s="298"/>
      <c r="AJ30" s="298"/>
      <c r="AK30" s="299"/>
      <c r="AL30" s="301"/>
      <c r="AM30" s="298"/>
      <c r="AN30" s="298"/>
      <c r="AO30" s="298"/>
      <c r="AP30" s="299"/>
      <c r="AU30" s="77" t="s">
        <v>50</v>
      </c>
    </row>
    <row r="31" spans="1:47" s="214" customFormat="1" x14ac:dyDescent="0.25">
      <c r="A31" s="228" t="s">
        <v>51</v>
      </c>
      <c r="B31" s="222" t="s">
        <v>24</v>
      </c>
      <c r="C31" s="229"/>
      <c r="D31" s="229"/>
      <c r="E31" s="325">
        <v>3.0000000000000001E-3</v>
      </c>
      <c r="F31" s="239" t="s">
        <v>22</v>
      </c>
      <c r="G31" s="231" t="s">
        <v>22</v>
      </c>
      <c r="H31" s="368">
        <v>5.0000000000000001E-3</v>
      </c>
      <c r="I31" s="375" t="s">
        <v>25</v>
      </c>
      <c r="J31" s="229"/>
      <c r="K31" s="229"/>
      <c r="L31" s="233"/>
      <c r="M31" s="368">
        <v>5.0000000000000001E-3</v>
      </c>
      <c r="N31" s="385" t="s">
        <v>25</v>
      </c>
      <c r="O31" s="229"/>
      <c r="P31" s="229"/>
      <c r="Q31" s="233"/>
      <c r="R31" s="368">
        <v>5.0000000000000001E-3</v>
      </c>
      <c r="S31" s="375" t="s">
        <v>25</v>
      </c>
      <c r="T31" s="229"/>
      <c r="U31" s="229"/>
      <c r="V31" s="233"/>
      <c r="W31" s="368">
        <v>5.0000000000000001E-3</v>
      </c>
      <c r="X31" s="385" t="s">
        <v>25</v>
      </c>
      <c r="Y31" s="229"/>
      <c r="Z31" s="229"/>
      <c r="AA31" s="233"/>
      <c r="AB31" s="368">
        <v>5.0000000000000001E-3</v>
      </c>
      <c r="AC31" s="229" t="s">
        <v>25</v>
      </c>
      <c r="AD31" s="229"/>
      <c r="AE31" s="229"/>
      <c r="AF31" s="233"/>
      <c r="AG31" s="301"/>
      <c r="AH31" s="298"/>
      <c r="AI31" s="298"/>
      <c r="AJ31" s="298"/>
      <c r="AK31" s="299"/>
      <c r="AL31" s="301"/>
      <c r="AM31" s="298"/>
      <c r="AN31" s="298"/>
      <c r="AO31" s="298"/>
      <c r="AP31" s="299"/>
      <c r="AU31" s="77" t="s">
        <v>51</v>
      </c>
    </row>
    <row r="32" spans="1:47" s="214" customFormat="1" x14ac:dyDescent="0.25">
      <c r="A32" s="228" t="s">
        <v>52</v>
      </c>
      <c r="B32" s="222" t="s">
        <v>30</v>
      </c>
      <c r="C32" s="229"/>
      <c r="D32" s="229"/>
      <c r="E32" s="325">
        <v>24.647200000000002</v>
      </c>
      <c r="F32" s="239">
        <v>1.3</v>
      </c>
      <c r="G32" s="231">
        <v>1</v>
      </c>
      <c r="H32" s="379">
        <v>5.0000000000000001E-3</v>
      </c>
      <c r="I32" s="375" t="s">
        <v>25</v>
      </c>
      <c r="J32" s="229"/>
      <c r="K32" s="229"/>
      <c r="L32" s="233"/>
      <c r="M32" s="379">
        <v>5.0000000000000001E-3</v>
      </c>
      <c r="N32" s="375" t="s">
        <v>25</v>
      </c>
      <c r="O32" s="229"/>
      <c r="P32" s="229"/>
      <c r="Q32" s="233"/>
      <c r="R32" s="379">
        <v>5.0000000000000001E-3</v>
      </c>
      <c r="S32" s="375" t="s">
        <v>25</v>
      </c>
      <c r="T32" s="229"/>
      <c r="U32" s="229"/>
      <c r="V32" s="233"/>
      <c r="W32" s="379">
        <v>5.0000000000000001E-3</v>
      </c>
      <c r="X32" s="385" t="s">
        <v>25</v>
      </c>
      <c r="Y32" s="229"/>
      <c r="Z32" s="229"/>
      <c r="AA32" s="233"/>
      <c r="AB32" s="368">
        <v>5.0000000000000001E-3</v>
      </c>
      <c r="AC32" s="229" t="s">
        <v>25</v>
      </c>
      <c r="AD32" s="229"/>
      <c r="AE32" s="229"/>
      <c r="AF32" s="233"/>
      <c r="AG32" s="301"/>
      <c r="AH32" s="298"/>
      <c r="AI32" s="298"/>
      <c r="AJ32" s="298"/>
      <c r="AK32" s="299"/>
      <c r="AL32" s="301"/>
      <c r="AM32" s="298"/>
      <c r="AN32" s="298"/>
      <c r="AO32" s="298"/>
      <c r="AP32" s="299"/>
      <c r="AU32" s="77" t="s">
        <v>52</v>
      </c>
    </row>
    <row r="33" spans="1:47" s="214" customFormat="1" x14ac:dyDescent="0.25">
      <c r="A33" s="228" t="s">
        <v>53</v>
      </c>
      <c r="B33" s="222" t="s">
        <v>30</v>
      </c>
      <c r="C33" s="229"/>
      <c r="D33" s="229"/>
      <c r="E33" s="325">
        <v>0.5</v>
      </c>
      <c r="F33" s="239">
        <v>0.3</v>
      </c>
      <c r="G33" s="231">
        <v>0.3</v>
      </c>
      <c r="H33" s="369">
        <v>0.01</v>
      </c>
      <c r="I33" s="375" t="s">
        <v>25</v>
      </c>
      <c r="J33" s="229"/>
      <c r="K33" s="229"/>
      <c r="L33" s="233"/>
      <c r="M33" s="371">
        <v>11.2</v>
      </c>
      <c r="N33" s="375"/>
      <c r="O33" s="229"/>
      <c r="P33" s="229"/>
      <c r="Q33" s="233"/>
      <c r="R33" s="369">
        <v>5.03</v>
      </c>
      <c r="S33" s="375"/>
      <c r="T33" s="229"/>
      <c r="U33" s="229"/>
      <c r="V33" s="233"/>
      <c r="W33" s="369">
        <v>7.61</v>
      </c>
      <c r="X33" s="375"/>
      <c r="Y33" s="229"/>
      <c r="Z33" s="229"/>
      <c r="AA33" s="233"/>
      <c r="AB33" s="368">
        <v>2.5999999999999999E-2</v>
      </c>
      <c r="AC33" s="229"/>
      <c r="AD33" s="229"/>
      <c r="AE33" s="229"/>
      <c r="AF33" s="233"/>
      <c r="AG33" s="301"/>
      <c r="AH33" s="298"/>
      <c r="AI33" s="298"/>
      <c r="AJ33" s="298"/>
      <c r="AK33" s="299"/>
      <c r="AL33" s="300"/>
      <c r="AM33" s="298"/>
      <c r="AN33" s="298"/>
      <c r="AO33" s="298"/>
      <c r="AP33" s="299"/>
      <c r="AU33" s="77" t="s">
        <v>53</v>
      </c>
    </row>
    <row r="34" spans="1:47" s="214" customFormat="1" x14ac:dyDescent="0.25">
      <c r="A34" s="228" t="s">
        <v>54</v>
      </c>
      <c r="B34" s="222" t="s">
        <v>24</v>
      </c>
      <c r="C34" s="229"/>
      <c r="D34" s="229"/>
      <c r="E34" s="325">
        <v>8.0000000000000002E-3</v>
      </c>
      <c r="F34" s="239">
        <v>1.4999999999999999E-2</v>
      </c>
      <c r="G34" s="231">
        <v>0.05</v>
      </c>
      <c r="H34" s="373">
        <v>1E-4</v>
      </c>
      <c r="I34" s="375" t="s">
        <v>25</v>
      </c>
      <c r="J34" s="229"/>
      <c r="K34" s="229"/>
      <c r="L34" s="233"/>
      <c r="M34" s="373">
        <v>1E-4</v>
      </c>
      <c r="N34" s="385" t="s">
        <v>25</v>
      </c>
      <c r="O34" s="229"/>
      <c r="P34" s="229"/>
      <c r="Q34" s="233"/>
      <c r="R34" s="373">
        <v>1E-4</v>
      </c>
      <c r="S34" s="375" t="s">
        <v>25</v>
      </c>
      <c r="T34" s="229"/>
      <c r="U34" s="229"/>
      <c r="V34" s="233"/>
      <c r="W34" s="373">
        <v>1E-4</v>
      </c>
      <c r="X34" s="385" t="s">
        <v>25</v>
      </c>
      <c r="Y34" s="229"/>
      <c r="Z34" s="229"/>
      <c r="AA34" s="233"/>
      <c r="AB34" s="373">
        <v>1E-4</v>
      </c>
      <c r="AC34" s="229" t="s">
        <v>25</v>
      </c>
      <c r="AD34" s="229"/>
      <c r="AE34" s="229"/>
      <c r="AF34" s="233"/>
      <c r="AG34" s="305"/>
      <c r="AH34" s="298"/>
      <c r="AI34" s="298"/>
      <c r="AJ34" s="298"/>
      <c r="AK34" s="299"/>
      <c r="AL34" s="306"/>
      <c r="AM34" s="298"/>
      <c r="AN34" s="298"/>
      <c r="AO34" s="298"/>
      <c r="AP34" s="299"/>
      <c r="AU34" s="77" t="s">
        <v>54</v>
      </c>
    </row>
    <row r="35" spans="1:47" s="214" customFormat="1" x14ac:dyDescent="0.25">
      <c r="A35" s="228" t="s">
        <v>55</v>
      </c>
      <c r="B35" s="222" t="s">
        <v>30</v>
      </c>
      <c r="C35" s="229"/>
      <c r="D35" s="229"/>
      <c r="E35" s="325">
        <v>0.3659</v>
      </c>
      <c r="F35" s="239">
        <v>0.05</v>
      </c>
      <c r="G35" s="231">
        <v>0.05</v>
      </c>
      <c r="H35" s="368">
        <v>7.8E-2</v>
      </c>
      <c r="I35" s="375"/>
      <c r="J35" s="229"/>
      <c r="K35" s="229"/>
      <c r="L35" s="233"/>
      <c r="M35" s="368">
        <v>2.0390000000000001</v>
      </c>
      <c r="N35" s="375"/>
      <c r="O35" s="229"/>
      <c r="P35" s="229"/>
      <c r="Q35" s="233"/>
      <c r="R35" s="368">
        <v>1.421</v>
      </c>
      <c r="S35" s="375"/>
      <c r="T35" s="229"/>
      <c r="U35" s="229"/>
      <c r="V35" s="233"/>
      <c r="W35" s="368">
        <v>3.0819999999999999</v>
      </c>
      <c r="X35" s="375"/>
      <c r="Y35" s="229"/>
      <c r="Z35" s="229"/>
      <c r="AA35" s="233"/>
      <c r="AB35" s="368">
        <v>5.0000000000000001E-3</v>
      </c>
      <c r="AC35" s="229" t="s">
        <v>25</v>
      </c>
      <c r="AD35" s="229"/>
      <c r="AE35" s="229"/>
      <c r="AF35" s="233"/>
      <c r="AG35" s="306"/>
      <c r="AH35" s="298"/>
      <c r="AI35" s="298"/>
      <c r="AJ35" s="298"/>
      <c r="AK35" s="299"/>
      <c r="AL35" s="301"/>
      <c r="AM35" s="298"/>
      <c r="AN35" s="298"/>
      <c r="AO35" s="298"/>
      <c r="AP35" s="299"/>
      <c r="AU35" s="77" t="s">
        <v>55</v>
      </c>
    </row>
    <row r="36" spans="1:47" s="214" customFormat="1" x14ac:dyDescent="0.25">
      <c r="A36" s="228" t="s">
        <v>56</v>
      </c>
      <c r="B36" s="222" t="s">
        <v>24</v>
      </c>
      <c r="C36" s="229"/>
      <c r="D36" s="229"/>
      <c r="E36" s="325">
        <v>0.01</v>
      </c>
      <c r="F36" s="239" t="s">
        <v>22</v>
      </c>
      <c r="G36" s="231">
        <v>0.1</v>
      </c>
      <c r="H36" s="368">
        <v>8.0000000000000002E-3</v>
      </c>
      <c r="I36" s="375"/>
      <c r="J36" s="229"/>
      <c r="K36" s="229"/>
      <c r="L36" s="233"/>
      <c r="M36" s="368">
        <v>7.0000000000000001E-3</v>
      </c>
      <c r="N36" s="385"/>
      <c r="O36" s="229"/>
      <c r="P36" s="229"/>
      <c r="Q36" s="233"/>
      <c r="R36" s="368">
        <v>7.0000000000000001E-3</v>
      </c>
      <c r="S36" s="385"/>
      <c r="T36" s="229"/>
      <c r="U36" s="229"/>
      <c r="V36" s="233"/>
      <c r="W36" s="368">
        <v>8.9999999999999993E-3</v>
      </c>
      <c r="X36" s="385"/>
      <c r="Y36" s="229"/>
      <c r="Z36" s="229"/>
      <c r="AA36" s="233"/>
      <c r="AB36" s="368">
        <v>5.0000000000000001E-3</v>
      </c>
      <c r="AC36" s="229"/>
      <c r="AD36" s="229"/>
      <c r="AE36" s="229"/>
      <c r="AF36" s="233"/>
      <c r="AG36" s="301"/>
      <c r="AH36" s="298"/>
      <c r="AI36" s="298"/>
      <c r="AJ36" s="298"/>
      <c r="AK36" s="299"/>
      <c r="AL36" s="301"/>
      <c r="AM36" s="298"/>
      <c r="AN36" s="298"/>
      <c r="AO36" s="298"/>
      <c r="AP36" s="299"/>
      <c r="AU36" s="77" t="s">
        <v>56</v>
      </c>
    </row>
    <row r="37" spans="1:47" s="214" customFormat="1" x14ac:dyDescent="0.25">
      <c r="A37" s="228" t="s">
        <v>57</v>
      </c>
      <c r="B37" s="222" t="s">
        <v>24</v>
      </c>
      <c r="C37" s="229"/>
      <c r="D37" s="229"/>
      <c r="E37" s="325">
        <v>1E-3</v>
      </c>
      <c r="F37" s="230">
        <v>0.05</v>
      </c>
      <c r="G37" s="231">
        <v>0.01</v>
      </c>
      <c r="H37" s="373">
        <v>2.9999999999999997E-4</v>
      </c>
      <c r="I37" s="375" t="s">
        <v>25</v>
      </c>
      <c r="J37" s="229"/>
      <c r="K37" s="229"/>
      <c r="L37" s="233"/>
      <c r="M37" s="373">
        <v>2.9999999999999997E-4</v>
      </c>
      <c r="N37" s="385" t="s">
        <v>25</v>
      </c>
      <c r="O37" s="229"/>
      <c r="P37" s="229"/>
      <c r="Q37" s="233"/>
      <c r="R37" s="373">
        <v>2.9999999999999997E-4</v>
      </c>
      <c r="S37" s="375" t="s">
        <v>25</v>
      </c>
      <c r="T37" s="229"/>
      <c r="U37" s="229"/>
      <c r="V37" s="233"/>
      <c r="W37" s="373">
        <v>2.9999999999999997E-4</v>
      </c>
      <c r="X37" s="375" t="s">
        <v>25</v>
      </c>
      <c r="Y37" s="229"/>
      <c r="Z37" s="229"/>
      <c r="AA37" s="233"/>
      <c r="AB37" s="373">
        <v>2.9999999999999997E-4</v>
      </c>
      <c r="AC37" s="229" t="s">
        <v>25</v>
      </c>
      <c r="AD37" s="229"/>
      <c r="AE37" s="229"/>
      <c r="AF37" s="233"/>
      <c r="AG37" s="307"/>
      <c r="AH37" s="298"/>
      <c r="AI37" s="298"/>
      <c r="AJ37" s="298"/>
      <c r="AK37" s="299"/>
      <c r="AL37" s="306"/>
      <c r="AM37" s="298"/>
      <c r="AN37" s="298"/>
      <c r="AO37" s="298"/>
      <c r="AP37" s="299"/>
      <c r="AU37" s="77" t="s">
        <v>57</v>
      </c>
    </row>
    <row r="38" spans="1:47" s="214" customFormat="1" x14ac:dyDescent="0.25">
      <c r="A38" s="228" t="s">
        <v>58</v>
      </c>
      <c r="B38" s="222" t="s">
        <v>24</v>
      </c>
      <c r="C38" s="229"/>
      <c r="D38" s="229"/>
      <c r="E38" s="325">
        <v>3.4001000000000001</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06"/>
      <c r="AM38" s="298"/>
      <c r="AN38" s="298"/>
      <c r="AO38" s="298"/>
      <c r="AP38" s="299"/>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8.0000000000000002E-3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c r="Z40" s="229"/>
      <c r="AA40" s="233"/>
      <c r="AB40" s="369">
        <v>0.01</v>
      </c>
      <c r="AC40" s="229" t="s">
        <v>25</v>
      </c>
      <c r="AD40" s="229"/>
      <c r="AE40" s="229"/>
      <c r="AF40" s="233"/>
      <c r="AG40" s="300"/>
      <c r="AH40" s="298"/>
      <c r="AI40" s="298"/>
      <c r="AJ40" s="298"/>
      <c r="AK40" s="299"/>
      <c r="AL40" s="300"/>
      <c r="AM40" s="298"/>
      <c r="AN40" s="298"/>
      <c r="AO40" s="298"/>
      <c r="AP40" s="299"/>
      <c r="AU40" s="77" t="s">
        <v>60</v>
      </c>
    </row>
    <row r="41" spans="1:47" s="214" customFormat="1" ht="15.75" thickBot="1" x14ac:dyDescent="0.3">
      <c r="A41" s="243" t="s">
        <v>61</v>
      </c>
      <c r="B41" s="222" t="s">
        <v>30</v>
      </c>
      <c r="C41" s="244"/>
      <c r="D41" s="244"/>
      <c r="E41" s="328">
        <v>40.376100000000001</v>
      </c>
      <c r="F41" s="245">
        <v>5</v>
      </c>
      <c r="G41" s="246">
        <v>5</v>
      </c>
      <c r="H41" s="379">
        <v>6.8000000000000005E-2</v>
      </c>
      <c r="I41" s="384"/>
      <c r="J41" s="263"/>
      <c r="K41" s="263"/>
      <c r="L41" s="264"/>
      <c r="M41" s="379">
        <v>5.0000000000000001E-3</v>
      </c>
      <c r="N41" s="386" t="s">
        <v>25</v>
      </c>
      <c r="O41" s="244"/>
      <c r="P41" s="244"/>
      <c r="Q41" s="248"/>
      <c r="R41" s="379">
        <v>6.0000000000000001E-3</v>
      </c>
      <c r="S41" s="375"/>
      <c r="T41" s="244"/>
      <c r="U41" s="244"/>
      <c r="V41" s="248"/>
      <c r="W41" s="379">
        <v>5.0000000000000001E-3</v>
      </c>
      <c r="X41" s="386" t="s">
        <v>25</v>
      </c>
      <c r="Y41" s="244"/>
      <c r="Z41" s="244"/>
      <c r="AA41" s="248"/>
      <c r="AB41" s="262">
        <v>6.0000000000000001E-3</v>
      </c>
      <c r="AC41" s="263"/>
      <c r="AD41" s="263"/>
      <c r="AE41" s="263"/>
      <c r="AF41" s="26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504" t="s">
        <v>259</v>
      </c>
      <c r="AM43" s="505"/>
      <c r="AN43" s="505"/>
      <c r="AO43" s="505"/>
      <c r="AP43" s="506"/>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309"/>
      <c r="AM44" s="298"/>
      <c r="AN44" s="310"/>
      <c r="AO44" s="310"/>
      <c r="AP44" s="311"/>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309"/>
      <c r="AM45" s="298"/>
      <c r="AN45" s="310"/>
      <c r="AO45" s="310"/>
      <c r="AP45" s="311"/>
      <c r="AR45" s="111" t="s">
        <v>67</v>
      </c>
      <c r="AT45" s="214"/>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320"/>
      <c r="AM46" s="303"/>
      <c r="AN46" s="316"/>
      <c r="AO46" s="316"/>
      <c r="AP46" s="317"/>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504" t="s">
        <v>259</v>
      </c>
      <c r="AM48" s="505"/>
      <c r="AN48" s="505"/>
      <c r="AO48" s="505"/>
      <c r="AP48" s="506"/>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309"/>
      <c r="AM49" s="298"/>
      <c r="AN49" s="310"/>
      <c r="AO49" s="310"/>
      <c r="AP49" s="311"/>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309"/>
      <c r="AM50" s="298"/>
      <c r="AN50" s="310"/>
      <c r="AO50" s="310"/>
      <c r="AP50" s="311"/>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309"/>
      <c r="AM51" s="298"/>
      <c r="AN51" s="310"/>
      <c r="AO51" s="310"/>
      <c r="AP51" s="311"/>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309"/>
      <c r="AM52" s="298"/>
      <c r="AN52" s="310"/>
      <c r="AO52" s="310"/>
      <c r="AP52" s="311"/>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309"/>
      <c r="AM53" s="298"/>
      <c r="AN53" s="310"/>
      <c r="AO53" s="310"/>
      <c r="AP53" s="311"/>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309"/>
      <c r="AM54" s="298"/>
      <c r="AN54" s="310"/>
      <c r="AO54" s="310"/>
      <c r="AP54" s="311"/>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309"/>
      <c r="AM55" s="298"/>
      <c r="AN55" s="310"/>
      <c r="AO55" s="310"/>
      <c r="AP55" s="311"/>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309"/>
      <c r="AM56" s="298"/>
      <c r="AN56" s="310"/>
      <c r="AO56" s="310"/>
      <c r="AP56" s="311"/>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309"/>
      <c r="AM57" s="298"/>
      <c r="AN57" s="310"/>
      <c r="AO57" s="310"/>
      <c r="AP57" s="311"/>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309"/>
      <c r="AM58" s="298"/>
      <c r="AN58" s="310"/>
      <c r="AO58" s="310"/>
      <c r="AP58" s="311"/>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309"/>
      <c r="AM59" s="298"/>
      <c r="AN59" s="310"/>
      <c r="AO59" s="310"/>
      <c r="AP59" s="311"/>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0.42</v>
      </c>
      <c r="S60" s="229"/>
      <c r="T60" s="267"/>
      <c r="U60" s="267"/>
      <c r="V60" s="273"/>
      <c r="W60" s="356">
        <v>0.54</v>
      </c>
      <c r="X60" s="229"/>
      <c r="Y60" s="267"/>
      <c r="Z60" s="267"/>
      <c r="AA60" s="273"/>
      <c r="AB60" s="271">
        <v>0.01</v>
      </c>
      <c r="AC60" s="229" t="s">
        <v>25</v>
      </c>
      <c r="AD60" s="267"/>
      <c r="AE60" s="267"/>
      <c r="AF60" s="273"/>
      <c r="AG60" s="309"/>
      <c r="AH60" s="298"/>
      <c r="AI60" s="310"/>
      <c r="AJ60" s="310"/>
      <c r="AK60" s="311"/>
      <c r="AL60" s="309"/>
      <c r="AM60" s="298"/>
      <c r="AN60" s="310"/>
      <c r="AO60" s="310"/>
      <c r="AP60" s="311"/>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309"/>
      <c r="AM61" s="298"/>
      <c r="AN61" s="310"/>
      <c r="AO61" s="310"/>
      <c r="AP61" s="311"/>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309"/>
      <c r="AM62" s="298"/>
      <c r="AN62" s="310"/>
      <c r="AO62" s="310"/>
      <c r="AP62" s="311"/>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309"/>
      <c r="AM63" s="298"/>
      <c r="AN63" s="310"/>
      <c r="AO63" s="310"/>
      <c r="AP63" s="311"/>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309"/>
      <c r="AM64" s="298"/>
      <c r="AN64" s="310"/>
      <c r="AO64" s="310"/>
      <c r="AP64" s="311"/>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309"/>
      <c r="AM65" s="298"/>
      <c r="AN65" s="310"/>
      <c r="AO65" s="310"/>
      <c r="AP65" s="311"/>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309"/>
      <c r="AM66" s="298"/>
      <c r="AN66" s="310"/>
      <c r="AO66" s="310"/>
      <c r="AP66" s="311"/>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1.05</v>
      </c>
      <c r="N67" s="229"/>
      <c r="O67" s="267"/>
      <c r="P67" s="267"/>
      <c r="Q67" s="273"/>
      <c r="R67" s="294">
        <v>0.74</v>
      </c>
      <c r="S67" s="229"/>
      <c r="T67" s="267"/>
      <c r="U67" s="267"/>
      <c r="V67" s="273"/>
      <c r="W67" s="294">
        <v>3.22</v>
      </c>
      <c r="X67" s="229"/>
      <c r="Y67" s="267"/>
      <c r="Z67" s="267" t="s">
        <v>233</v>
      </c>
      <c r="AA67" s="273"/>
      <c r="AB67" s="278">
        <v>0.2</v>
      </c>
      <c r="AC67" s="229" t="s">
        <v>25</v>
      </c>
      <c r="AD67" s="267"/>
      <c r="AE67" s="267"/>
      <c r="AF67" s="273"/>
      <c r="AG67" s="312"/>
      <c r="AH67" s="298"/>
      <c r="AI67" s="310"/>
      <c r="AJ67" s="310"/>
      <c r="AK67" s="311"/>
      <c r="AL67" s="312"/>
      <c r="AM67" s="298"/>
      <c r="AN67" s="310"/>
      <c r="AO67" s="310"/>
      <c r="AP67" s="311"/>
      <c r="AR67" s="363" t="s">
        <v>88</v>
      </c>
    </row>
    <row r="68" spans="1:44"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12"/>
      <c r="AH68" s="298"/>
      <c r="AI68" s="310"/>
      <c r="AJ68" s="310"/>
      <c r="AK68" s="311"/>
      <c r="AL68" s="312"/>
      <c r="AM68" s="298"/>
      <c r="AN68" s="310"/>
      <c r="AO68" s="310"/>
      <c r="AP68" s="311"/>
      <c r="AR68" s="364" t="s">
        <v>89</v>
      </c>
    </row>
    <row r="69" spans="1:44"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297"/>
      <c r="AM69" s="298"/>
      <c r="AN69" s="310"/>
      <c r="AO69" s="310"/>
      <c r="AP69" s="311"/>
      <c r="AR69" s="363" t="s">
        <v>90</v>
      </c>
    </row>
    <row r="70" spans="1:44"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297"/>
      <c r="AH70" s="298"/>
      <c r="AI70" s="310"/>
      <c r="AJ70" s="310"/>
      <c r="AK70" s="311"/>
      <c r="AL70" s="297"/>
      <c r="AM70" s="298"/>
      <c r="AN70" s="310"/>
      <c r="AO70" s="310"/>
      <c r="AP70" s="311"/>
      <c r="AR70" s="363" t="s">
        <v>91</v>
      </c>
    </row>
    <row r="71" spans="1:44"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297"/>
      <c r="AM71" s="298"/>
      <c r="AN71" s="310"/>
      <c r="AO71" s="310"/>
      <c r="AP71" s="311"/>
      <c r="AR71" s="363" t="s">
        <v>92</v>
      </c>
    </row>
    <row r="72" spans="1:44" s="214" customFormat="1" x14ac:dyDescent="0.25">
      <c r="A72" s="228" t="s">
        <v>93</v>
      </c>
      <c r="B72" s="222" t="s">
        <v>24</v>
      </c>
      <c r="C72" s="229"/>
      <c r="D72" s="229"/>
      <c r="E72" s="322">
        <v>1</v>
      </c>
      <c r="F72" s="239">
        <v>70</v>
      </c>
      <c r="G72" s="231" t="s">
        <v>22</v>
      </c>
      <c r="H72" s="371">
        <v>0.2</v>
      </c>
      <c r="I72" s="229" t="s">
        <v>25</v>
      </c>
      <c r="J72" s="267"/>
      <c r="K72" s="267"/>
      <c r="L72" s="273"/>
      <c r="M72" s="371">
        <v>0.2</v>
      </c>
      <c r="N72" s="229" t="s">
        <v>25</v>
      </c>
      <c r="O72" s="267"/>
      <c r="P72" s="267"/>
      <c r="Q72" s="273"/>
      <c r="R72" s="406">
        <v>0.2</v>
      </c>
      <c r="S72" s="229"/>
      <c r="T72" s="267"/>
      <c r="U72" s="267"/>
      <c r="V72" s="273"/>
      <c r="W72" s="369">
        <v>0.32</v>
      </c>
      <c r="X72" s="229"/>
      <c r="Y72" s="267"/>
      <c r="Z72" s="267"/>
      <c r="AA72" s="273"/>
      <c r="AB72" s="371">
        <v>0.2</v>
      </c>
      <c r="AC72" s="229" t="s">
        <v>25</v>
      </c>
      <c r="AD72" s="267"/>
      <c r="AE72" s="267"/>
      <c r="AF72" s="273"/>
      <c r="AG72" s="312"/>
      <c r="AH72" s="298"/>
      <c r="AI72" s="310"/>
      <c r="AJ72" s="310"/>
      <c r="AK72" s="311"/>
      <c r="AL72" s="312"/>
      <c r="AM72" s="298"/>
      <c r="AN72" s="310"/>
      <c r="AO72" s="310"/>
      <c r="AP72" s="311"/>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313"/>
      <c r="AM73" s="298"/>
      <c r="AN73" s="310"/>
      <c r="AO73" s="310"/>
      <c r="AP73" s="311"/>
      <c r="AR73" s="364" t="s">
        <v>94</v>
      </c>
    </row>
    <row r="74" spans="1:44" s="214" customFormat="1"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00"/>
      <c r="AH74" s="298"/>
      <c r="AI74" s="310"/>
      <c r="AJ74" s="310"/>
      <c r="AK74" s="311"/>
      <c r="AL74" s="300"/>
      <c r="AM74" s="298"/>
      <c r="AN74" s="310"/>
      <c r="AO74" s="310"/>
      <c r="AP74" s="311"/>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314"/>
      <c r="AM75" s="298"/>
      <c r="AN75" s="310"/>
      <c r="AO75" s="310"/>
      <c r="AP75" s="311"/>
      <c r="AR75" s="363" t="s">
        <v>96</v>
      </c>
    </row>
    <row r="76" spans="1:44"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297"/>
      <c r="AM76" s="298"/>
      <c r="AN76" s="310"/>
      <c r="AO76" s="310"/>
      <c r="AP76" s="311"/>
      <c r="AR76" s="364" t="s">
        <v>97</v>
      </c>
    </row>
    <row r="77" spans="1:44"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297"/>
      <c r="AM77" s="298"/>
      <c r="AN77" s="310"/>
      <c r="AO77" s="310"/>
      <c r="AP77" s="311"/>
      <c r="AR77" s="364" t="s">
        <v>98</v>
      </c>
    </row>
    <row r="78" spans="1:44" s="214" customFormat="1" x14ac:dyDescent="0.25">
      <c r="A78" s="228" t="s">
        <v>195</v>
      </c>
      <c r="B78" s="222" t="s">
        <v>24</v>
      </c>
      <c r="C78" s="229"/>
      <c r="D78" s="229"/>
      <c r="E78" s="322">
        <v>2</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297"/>
      <c r="AH78" s="298"/>
      <c r="AI78" s="310"/>
      <c r="AJ78" s="310"/>
      <c r="AK78" s="311"/>
      <c r="AL78" s="297"/>
      <c r="AM78" s="298"/>
      <c r="AN78" s="310"/>
      <c r="AO78" s="310"/>
      <c r="AP78" s="311"/>
      <c r="AR78" s="363" t="s">
        <v>99</v>
      </c>
    </row>
    <row r="79" spans="1:44"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297"/>
      <c r="AH79" s="298"/>
      <c r="AI79" s="310"/>
      <c r="AJ79" s="310"/>
      <c r="AK79" s="311"/>
      <c r="AL79" s="297"/>
      <c r="AM79" s="298"/>
      <c r="AN79" s="310"/>
      <c r="AO79" s="310"/>
      <c r="AP79" s="311"/>
      <c r="AR79" s="364" t="s">
        <v>100</v>
      </c>
    </row>
    <row r="80" spans="1:44"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297"/>
      <c r="AH80" s="298"/>
      <c r="AI80" s="310"/>
      <c r="AJ80" s="310"/>
      <c r="AK80" s="311"/>
      <c r="AL80" s="297"/>
      <c r="AM80" s="298"/>
      <c r="AN80" s="310"/>
      <c r="AO80" s="310"/>
      <c r="AP80" s="311"/>
      <c r="AR80" s="363" t="s">
        <v>101</v>
      </c>
    </row>
    <row r="81" spans="1:44" s="214" customFormat="1"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12"/>
      <c r="AH81" s="298"/>
      <c r="AI81" s="310"/>
      <c r="AJ81" s="310"/>
      <c r="AK81" s="311"/>
      <c r="AL81" s="312"/>
      <c r="AM81" s="298"/>
      <c r="AN81" s="310"/>
      <c r="AO81" s="310"/>
      <c r="AP81" s="311"/>
      <c r="AR81" s="363" t="s">
        <v>102</v>
      </c>
    </row>
    <row r="82" spans="1:44"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297"/>
      <c r="AH82" s="298"/>
      <c r="AI82" s="310"/>
      <c r="AJ82" s="310"/>
      <c r="AK82" s="311"/>
      <c r="AL82" s="297"/>
      <c r="AM82" s="298"/>
      <c r="AN82" s="310"/>
      <c r="AO82" s="310"/>
      <c r="AP82" s="311"/>
      <c r="AR82" s="363" t="s">
        <v>103</v>
      </c>
    </row>
    <row r="83" spans="1:44"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297"/>
      <c r="AM83" s="298"/>
      <c r="AN83" s="310"/>
      <c r="AO83" s="310"/>
      <c r="AP83" s="311"/>
      <c r="AR83" s="364" t="s">
        <v>104</v>
      </c>
    </row>
    <row r="84" spans="1:44"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12"/>
      <c r="AH84" s="298"/>
      <c r="AI84" s="310"/>
      <c r="AJ84" s="310"/>
      <c r="AK84" s="311"/>
      <c r="AL84" s="312"/>
      <c r="AM84" s="298"/>
      <c r="AN84" s="310"/>
      <c r="AO84" s="310"/>
      <c r="AP84" s="311"/>
      <c r="AR84" s="364" t="s">
        <v>105</v>
      </c>
    </row>
    <row r="85" spans="1:44"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297"/>
      <c r="AH85" s="298"/>
      <c r="AI85" s="310"/>
      <c r="AJ85" s="310"/>
      <c r="AK85" s="311"/>
      <c r="AL85" s="297"/>
      <c r="AM85" s="298"/>
      <c r="AN85" s="310"/>
      <c r="AO85" s="310"/>
      <c r="AP85" s="311"/>
      <c r="AR85" s="364" t="s">
        <v>106</v>
      </c>
    </row>
    <row r="86" spans="1:44" s="214" customFormat="1" x14ac:dyDescent="0.25">
      <c r="A86" s="228" t="s">
        <v>107</v>
      </c>
      <c r="B86" s="222" t="s">
        <v>24</v>
      </c>
      <c r="C86" s="229"/>
      <c r="D86" s="229"/>
      <c r="E86" s="395">
        <v>1.8842000000000001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297"/>
      <c r="AH86" s="298"/>
      <c r="AI86" s="310"/>
      <c r="AJ86" s="310"/>
      <c r="AK86" s="311"/>
      <c r="AL86" s="297"/>
      <c r="AM86" s="298"/>
      <c r="AN86" s="310"/>
      <c r="AO86" s="310"/>
      <c r="AP86" s="311"/>
      <c r="AR86" s="364" t="s">
        <v>107</v>
      </c>
    </row>
    <row r="87" spans="1:44"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297"/>
      <c r="AM87" s="298"/>
      <c r="AN87" s="310"/>
      <c r="AO87" s="310"/>
      <c r="AP87" s="311"/>
      <c r="AR87" s="363" t="s">
        <v>108</v>
      </c>
    </row>
    <row r="88" spans="1:44"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297"/>
      <c r="AM88" s="298"/>
      <c r="AN88" s="310"/>
      <c r="AO88" s="310"/>
      <c r="AP88" s="311"/>
      <c r="AR88" s="363" t="s">
        <v>109</v>
      </c>
    </row>
    <row r="89" spans="1:44" s="214" customFormat="1" ht="15.75" thickBot="1" x14ac:dyDescent="0.3">
      <c r="A89" s="376" t="s">
        <v>110</v>
      </c>
      <c r="B89" s="275" t="s">
        <v>24</v>
      </c>
      <c r="C89" s="263"/>
      <c r="D89" s="263"/>
      <c r="E89" s="323">
        <v>0.2</v>
      </c>
      <c r="F89" s="281">
        <v>2</v>
      </c>
      <c r="G89" s="282">
        <v>0.02</v>
      </c>
      <c r="H89" s="377">
        <v>0.01</v>
      </c>
      <c r="I89" s="263" t="s">
        <v>25</v>
      </c>
      <c r="J89" s="275"/>
      <c r="K89" s="275"/>
      <c r="L89" s="276"/>
      <c r="M89" s="377">
        <v>0.04</v>
      </c>
      <c r="N89" s="263"/>
      <c r="O89" s="275"/>
      <c r="P89" s="275"/>
      <c r="Q89" s="276"/>
      <c r="R89" s="377">
        <v>0.01</v>
      </c>
      <c r="S89" s="263" t="s">
        <v>25</v>
      </c>
      <c r="T89" s="275"/>
      <c r="U89" s="275"/>
      <c r="V89" s="276"/>
      <c r="W89" s="377">
        <v>0.31</v>
      </c>
      <c r="X89" s="263"/>
      <c r="Y89" s="275"/>
      <c r="Z89" s="275"/>
      <c r="AA89" s="276"/>
      <c r="AB89" s="377">
        <v>0.01</v>
      </c>
      <c r="AC89" s="263" t="s">
        <v>25</v>
      </c>
      <c r="AD89" s="275"/>
      <c r="AE89" s="275"/>
      <c r="AF89" s="276"/>
      <c r="AG89" s="315"/>
      <c r="AH89" s="303"/>
      <c r="AI89" s="316"/>
      <c r="AJ89" s="316"/>
      <c r="AK89" s="317"/>
      <c r="AL89" s="315"/>
      <c r="AM89" s="303"/>
      <c r="AN89" s="316"/>
      <c r="AO89" s="316"/>
      <c r="AP89" s="317"/>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9">
    <mergeCell ref="A1:AP1"/>
    <mergeCell ref="A2:AP2"/>
    <mergeCell ref="B4:B6"/>
    <mergeCell ref="C4:C6"/>
    <mergeCell ref="D4:D6"/>
    <mergeCell ref="E4:E6"/>
    <mergeCell ref="F4:F6"/>
    <mergeCell ref="G4:G6"/>
    <mergeCell ref="H4:AF4"/>
    <mergeCell ref="AG4:AP4"/>
    <mergeCell ref="AL5:AP5"/>
    <mergeCell ref="A7:AP7"/>
    <mergeCell ref="AG8:AK8"/>
    <mergeCell ref="AL8:AP8"/>
    <mergeCell ref="A24:AP24"/>
    <mergeCell ref="H5:L5"/>
    <mergeCell ref="M5:Q5"/>
    <mergeCell ref="R5:V5"/>
    <mergeCell ref="W5:AA5"/>
    <mergeCell ref="AB5:AF5"/>
    <mergeCell ref="AG5:AK5"/>
    <mergeCell ref="A47:AP47"/>
    <mergeCell ref="AG48:AK48"/>
    <mergeCell ref="AL48:AP48"/>
    <mergeCell ref="AG25:AK25"/>
    <mergeCell ref="AL25:AP25"/>
    <mergeCell ref="A42:AP42"/>
    <mergeCell ref="AG43:AK43"/>
    <mergeCell ref="AL43:AP43"/>
  </mergeCells>
  <conditionalFormatting sqref="AL10">
    <cfRule type="cellIs" dxfId="8440" priority="452" operator="greaterThan">
      <formula>$E$10</formula>
    </cfRule>
  </conditionalFormatting>
  <conditionalFormatting sqref="AL11">
    <cfRule type="cellIs" dxfId="8439" priority="451" operator="greaterThan">
      <formula>$E$11</formula>
    </cfRule>
  </conditionalFormatting>
  <conditionalFormatting sqref="AL12">
    <cfRule type="cellIs" dxfId="8438" priority="450" operator="greaterThan">
      <formula>$E$12</formula>
    </cfRule>
  </conditionalFormatting>
  <conditionalFormatting sqref="AL13">
    <cfRule type="cellIs" dxfId="8437" priority="448" operator="greaterThan">
      <formula>$E13</formula>
    </cfRule>
    <cfRule type="cellIs" dxfId="8436" priority="449" operator="greaterThan">
      <formula>$G13</formula>
    </cfRule>
  </conditionalFormatting>
  <conditionalFormatting sqref="AL18">
    <cfRule type="cellIs" dxfId="8435" priority="444" operator="lessThan">
      <formula>$AS$18</formula>
    </cfRule>
    <cfRule type="cellIs" dxfId="8434" priority="445" operator="greaterThan">
      <formula>$AT$18</formula>
    </cfRule>
    <cfRule type="cellIs" dxfId="8433" priority="446" operator="lessThan">
      <formula>$AQ$18</formula>
    </cfRule>
    <cfRule type="cellIs" dxfId="8432" priority="447" operator="greaterThan">
      <formula>$AR$18</formula>
    </cfRule>
  </conditionalFormatting>
  <conditionalFormatting sqref="AG10">
    <cfRule type="cellIs" dxfId="8431" priority="443" operator="greaterThan">
      <formula>$E$10</formula>
    </cfRule>
  </conditionalFormatting>
  <conditionalFormatting sqref="AG11">
    <cfRule type="cellIs" dxfId="8430" priority="442" operator="greaterThan">
      <formula>$E$11</formula>
    </cfRule>
  </conditionalFormatting>
  <conditionalFormatting sqref="AG12">
    <cfRule type="cellIs" dxfId="8429" priority="441" operator="greaterThan">
      <formula>$E$12</formula>
    </cfRule>
  </conditionalFormatting>
  <conditionalFormatting sqref="AG13">
    <cfRule type="cellIs" dxfId="8428" priority="439" operator="greaterThan">
      <formula>$E$13</formula>
    </cfRule>
    <cfRule type="cellIs" dxfId="8427" priority="440" operator="greaterThan">
      <formula>$G$13</formula>
    </cfRule>
  </conditionalFormatting>
  <conditionalFormatting sqref="AG14">
    <cfRule type="cellIs" dxfId="8426" priority="437" operator="greaterThan">
      <formula>$E$14</formula>
    </cfRule>
    <cfRule type="cellIs" dxfId="8425" priority="438" operator="greaterThan">
      <formula>$G$14</formula>
    </cfRule>
  </conditionalFormatting>
  <conditionalFormatting sqref="AG15">
    <cfRule type="cellIs" dxfId="8424" priority="436" operator="greaterThan">
      <formula>$E$15</formula>
    </cfRule>
  </conditionalFormatting>
  <conditionalFormatting sqref="AG16">
    <cfRule type="cellIs" dxfId="8423" priority="435" operator="greaterThan">
      <formula>$E$16</formula>
    </cfRule>
  </conditionalFormatting>
  <conditionalFormatting sqref="AG16">
    <cfRule type="cellIs" dxfId="8422" priority="434" operator="greaterThan">
      <formula>$G$16</formula>
    </cfRule>
  </conditionalFormatting>
  <conditionalFormatting sqref="AG17">
    <cfRule type="cellIs" dxfId="8421" priority="432" operator="greaterThan">
      <formula>$E$17</formula>
    </cfRule>
  </conditionalFormatting>
  <conditionalFormatting sqref="AG17">
    <cfRule type="cellIs" dxfId="8420" priority="433" operator="greaterThan">
      <formula>$G$17</formula>
    </cfRule>
  </conditionalFormatting>
  <conditionalFormatting sqref="AG19">
    <cfRule type="cellIs" dxfId="8419" priority="431" operator="greaterThan">
      <formula>$E$19</formula>
    </cfRule>
  </conditionalFormatting>
  <conditionalFormatting sqref="AG20">
    <cfRule type="cellIs" dxfId="8418" priority="429" operator="greaterThan">
      <formula>$E$20</formula>
    </cfRule>
    <cfRule type="cellIs" dxfId="8417" priority="430" operator="greaterThan">
      <formula>$G$20</formula>
    </cfRule>
  </conditionalFormatting>
  <conditionalFormatting sqref="AG21">
    <cfRule type="cellIs" dxfId="8416" priority="427" operator="greaterThan">
      <formula>$E$21</formula>
    </cfRule>
    <cfRule type="cellIs" dxfId="8415" priority="428" operator="greaterThan">
      <formula>$G$21</formula>
    </cfRule>
  </conditionalFormatting>
  <conditionalFormatting sqref="AG22">
    <cfRule type="cellIs" dxfId="8414" priority="425" operator="greaterThan">
      <formula>$E$22</formula>
    </cfRule>
    <cfRule type="cellIs" dxfId="8413" priority="426" operator="greaterThan">
      <formula>$G$22</formula>
    </cfRule>
  </conditionalFormatting>
  <conditionalFormatting sqref="AG23">
    <cfRule type="cellIs" dxfId="8412" priority="424" operator="greaterThan">
      <formula>$E$23</formula>
    </cfRule>
  </conditionalFormatting>
  <conditionalFormatting sqref="AG9">
    <cfRule type="cellIs" dxfId="8411" priority="423" operator="greaterThan">
      <formula>$E$9</formula>
    </cfRule>
  </conditionalFormatting>
  <conditionalFormatting sqref="AG18">
    <cfRule type="cellIs" dxfId="8410" priority="419" operator="lessThan">
      <formula>$AS$18</formula>
    </cfRule>
    <cfRule type="cellIs" dxfId="8409" priority="420" operator="greaterThan">
      <formula>$AT$18</formula>
    </cfRule>
    <cfRule type="cellIs" dxfId="8408" priority="421" operator="lessThan">
      <formula>$AQ$18</formula>
    </cfRule>
    <cfRule type="cellIs" dxfId="8407" priority="422" operator="greaterThan">
      <formula>$AR$18</formula>
    </cfRule>
  </conditionalFormatting>
  <conditionalFormatting sqref="AG26">
    <cfRule type="cellIs" dxfId="8406" priority="417" operator="greaterThan">
      <formula>$E$26</formula>
    </cfRule>
    <cfRule type="cellIs" dxfId="8405" priority="418" operator="greaterThan">
      <formula>$G$26</formula>
    </cfRule>
  </conditionalFormatting>
  <conditionalFormatting sqref="AG27">
    <cfRule type="cellIs" dxfId="8404" priority="415" operator="greaterThan">
      <formula>$E$27</formula>
    </cfRule>
    <cfRule type="cellIs" dxfId="8403" priority="416" operator="greaterThan">
      <formula>$G$27</formula>
    </cfRule>
  </conditionalFormatting>
  <conditionalFormatting sqref="AG28">
    <cfRule type="cellIs" dxfId="8402" priority="413" operator="greaterThan">
      <formula>$E$28</formula>
    </cfRule>
    <cfRule type="cellIs" dxfId="8401" priority="414" operator="greaterThan">
      <formula>$G$28</formula>
    </cfRule>
  </conditionalFormatting>
  <conditionalFormatting sqref="AG31">
    <cfRule type="cellIs" dxfId="8400" priority="412" operator="greaterThan">
      <formula>$E$31</formula>
    </cfRule>
  </conditionalFormatting>
  <conditionalFormatting sqref="AG32">
    <cfRule type="cellIs" dxfId="8399" priority="410" operator="greaterThan">
      <formula>$E$32</formula>
    </cfRule>
    <cfRule type="cellIs" dxfId="8398" priority="411" operator="greaterThan">
      <formula>$G$32</formula>
    </cfRule>
  </conditionalFormatting>
  <conditionalFormatting sqref="AG33">
    <cfRule type="cellIs" dxfId="8397" priority="408" operator="greaterThan">
      <formula>$E$33</formula>
    </cfRule>
    <cfRule type="cellIs" dxfId="8396" priority="409" operator="greaterThan">
      <formula>$G$33</formula>
    </cfRule>
  </conditionalFormatting>
  <conditionalFormatting sqref="AG34">
    <cfRule type="cellIs" dxfId="8395" priority="405" operator="greaterThan">
      <formula>$E$34</formula>
    </cfRule>
    <cfRule type="cellIs" dxfId="8394" priority="406" operator="greaterThan">
      <formula>$G$34</formula>
    </cfRule>
    <cfRule type="cellIs" dxfId="8393" priority="407" operator="greaterThan">
      <formula>$F$34</formula>
    </cfRule>
  </conditionalFormatting>
  <conditionalFormatting sqref="AG35">
    <cfRule type="cellIs" dxfId="8392" priority="403" operator="greaterThan">
      <formula>$E$35</formula>
    </cfRule>
    <cfRule type="cellIs" dxfId="8391" priority="404" operator="greaterThan">
      <formula>$G$35</formula>
    </cfRule>
  </conditionalFormatting>
  <conditionalFormatting sqref="AG36">
    <cfRule type="cellIs" dxfId="8390" priority="401" operator="greaterThan">
      <formula>$E$36</formula>
    </cfRule>
    <cfRule type="cellIs" dxfId="8389" priority="402" operator="greaterThan">
      <formula>$G$36</formula>
    </cfRule>
  </conditionalFormatting>
  <conditionalFormatting sqref="AG37">
    <cfRule type="cellIs" dxfId="8388" priority="400" operator="greaterThan">
      <formula>$E$37</formula>
    </cfRule>
  </conditionalFormatting>
  <conditionalFormatting sqref="AG38">
    <cfRule type="cellIs" dxfId="8387" priority="398" operator="greaterThan">
      <formula>$E$38</formula>
    </cfRule>
    <cfRule type="cellIs" dxfId="8386" priority="399" operator="greaterThan">
      <formula>$G$38</formula>
    </cfRule>
  </conditionalFormatting>
  <conditionalFormatting sqref="AG39">
    <cfRule type="cellIs" dxfId="8385" priority="396" operator="greaterThan">
      <formula>$E$39</formula>
    </cfRule>
    <cfRule type="cellIs" dxfId="8384" priority="397" operator="greaterThan">
      <formula>$G$39</formula>
    </cfRule>
  </conditionalFormatting>
  <conditionalFormatting sqref="AG40">
    <cfRule type="cellIs" dxfId="8383" priority="394" operator="greaterThan">
      <formula>$E$40</formula>
    </cfRule>
    <cfRule type="cellIs" dxfId="8382" priority="395" operator="greaterThan">
      <formula>$G$40</formula>
    </cfRule>
  </conditionalFormatting>
  <conditionalFormatting sqref="AG41">
    <cfRule type="cellIs" dxfId="8381" priority="392" operator="greaterThan">
      <formula>$E$41</formula>
    </cfRule>
    <cfRule type="cellIs" dxfId="8380" priority="393" operator="greaterThan">
      <formula>$G$41</formula>
    </cfRule>
  </conditionalFormatting>
  <conditionalFormatting sqref="AG37">
    <cfRule type="cellIs" dxfId="8379" priority="391" operator="greaterThan">
      <formula>$G$37</formula>
    </cfRule>
  </conditionalFormatting>
  <conditionalFormatting sqref="AG72">
    <cfRule type="cellIs" dxfId="8378" priority="390" operator="greaterThan">
      <formula>$F$72</formula>
    </cfRule>
  </conditionalFormatting>
  <conditionalFormatting sqref="AG55">
    <cfRule type="cellIs" dxfId="8377" priority="389" operator="greaterThan">
      <formula>$G$55</formula>
    </cfRule>
  </conditionalFormatting>
  <conditionalFormatting sqref="AG60">
    <cfRule type="cellIs" dxfId="8376" priority="388" operator="greaterThan">
      <formula>$G$60</formula>
    </cfRule>
  </conditionalFormatting>
  <conditionalFormatting sqref="AG63">
    <cfRule type="cellIs" dxfId="8375" priority="387" operator="greaterThan">
      <formula>$G$63</formula>
    </cfRule>
  </conditionalFormatting>
  <conditionalFormatting sqref="AG66">
    <cfRule type="cellIs" dxfId="8374" priority="385" operator="greaterThan">
      <formula>$G$66</formula>
    </cfRule>
    <cfRule type="cellIs" dxfId="8373" priority="386" operator="greaterThan">
      <formula>$F$66</formula>
    </cfRule>
  </conditionalFormatting>
  <conditionalFormatting sqref="AG53">
    <cfRule type="cellIs" dxfId="8372" priority="384" operator="greaterThan">
      <formula>$F$53</formula>
    </cfRule>
  </conditionalFormatting>
  <conditionalFormatting sqref="AG52">
    <cfRule type="cellIs" dxfId="8371" priority="382" operator="greaterThan">
      <formula>$F$52</formula>
    </cfRule>
  </conditionalFormatting>
  <conditionalFormatting sqref="AG61">
    <cfRule type="cellIs" dxfId="8370" priority="379" operator="greaterThan">
      <formula>$F$61</formula>
    </cfRule>
  </conditionalFormatting>
  <conditionalFormatting sqref="AG62">
    <cfRule type="cellIs" dxfId="8369" priority="377" operator="greaterThan">
      <formula>$G$62</formula>
    </cfRule>
  </conditionalFormatting>
  <conditionalFormatting sqref="AG54">
    <cfRule type="cellIs" dxfId="8368" priority="380" operator="greaterThan">
      <formula>$G$54</formula>
    </cfRule>
    <cfRule type="cellIs" dxfId="8367" priority="381" operator="greaterThan">
      <formula>$F$54</formula>
    </cfRule>
  </conditionalFormatting>
  <conditionalFormatting sqref="AG61">
    <cfRule type="cellIs" dxfId="8366" priority="378" operator="greaterThan">
      <formula>$G$61</formula>
    </cfRule>
  </conditionalFormatting>
  <conditionalFormatting sqref="AG67">
    <cfRule type="cellIs" dxfId="8365" priority="376" operator="greaterThan">
      <formula>$F$67</formula>
    </cfRule>
  </conditionalFormatting>
  <conditionalFormatting sqref="AG68">
    <cfRule type="cellIs" dxfId="8364" priority="375" operator="greaterThan">
      <formula>$G$68</formula>
    </cfRule>
  </conditionalFormatting>
  <conditionalFormatting sqref="AG70">
    <cfRule type="cellIs" dxfId="8363" priority="374" operator="greaterThan">
      <formula>$G$70</formula>
    </cfRule>
  </conditionalFormatting>
  <conditionalFormatting sqref="AG73">
    <cfRule type="cellIs" dxfId="8362" priority="373" operator="greaterThan">
      <formula>$G$73</formula>
    </cfRule>
  </conditionalFormatting>
  <conditionalFormatting sqref="AG75">
    <cfRule type="cellIs" dxfId="8361" priority="372" operator="greaterThan">
      <formula>$F$75</formula>
    </cfRule>
  </conditionalFormatting>
  <conditionalFormatting sqref="AG76">
    <cfRule type="cellIs" dxfId="8360" priority="371" operator="greaterThan">
      <formula>$F$76</formula>
    </cfRule>
  </conditionalFormatting>
  <conditionalFormatting sqref="AG78">
    <cfRule type="cellIs" dxfId="8359" priority="370" operator="greaterThan">
      <formula>$G$78</formula>
    </cfRule>
  </conditionalFormatting>
  <conditionalFormatting sqref="AG80">
    <cfRule type="cellIs" dxfId="8358" priority="369" operator="greaterThan">
      <formula>$F$80</formula>
    </cfRule>
  </conditionalFormatting>
  <conditionalFormatting sqref="AG82">
    <cfRule type="cellIs" dxfId="8357" priority="368" operator="greaterThan">
      <formula>$F$82</formula>
    </cfRule>
  </conditionalFormatting>
  <conditionalFormatting sqref="AG81">
    <cfRule type="cellIs" dxfId="8356" priority="366" operator="greaterThan">
      <formula>$G$81</formula>
    </cfRule>
    <cfRule type="cellIs" dxfId="8355" priority="367" operator="greaterThan">
      <formula>$F$81</formula>
    </cfRule>
  </conditionalFormatting>
  <conditionalFormatting sqref="AG84">
    <cfRule type="cellIs" dxfId="8354" priority="365" operator="greaterThan">
      <formula>$G$84</formula>
    </cfRule>
  </conditionalFormatting>
  <conditionalFormatting sqref="AG86">
    <cfRule type="cellIs" dxfId="8353" priority="363" operator="greaterThan">
      <formula>$G$86</formula>
    </cfRule>
    <cfRule type="cellIs" dxfId="8352" priority="364" operator="greaterThan">
      <formula>$F$86</formula>
    </cfRule>
  </conditionalFormatting>
  <conditionalFormatting sqref="AG89">
    <cfRule type="cellIs" dxfId="8351" priority="361" operator="greaterThan">
      <formula>$G$89</formula>
    </cfRule>
    <cfRule type="cellIs" dxfId="8350" priority="362" operator="greaterThan">
      <formula>$F$89</formula>
    </cfRule>
  </conditionalFormatting>
  <conditionalFormatting sqref="AG53">
    <cfRule type="cellIs" dxfId="8349" priority="383" operator="greaterThan">
      <formula>$G$53</formula>
    </cfRule>
  </conditionalFormatting>
  <conditionalFormatting sqref="R48">
    <cfRule type="cellIs" dxfId="8348" priority="334" operator="greaterThan">
      <formula>$F$48</formula>
    </cfRule>
  </conditionalFormatting>
  <conditionalFormatting sqref="R55">
    <cfRule type="cellIs" dxfId="8347" priority="360" operator="greaterThan">
      <formula>$G$55</formula>
    </cfRule>
  </conditionalFormatting>
  <conditionalFormatting sqref="R60">
    <cfRule type="cellIs" dxfId="8346" priority="359" operator="greaterThan">
      <formula>$G$60</formula>
    </cfRule>
  </conditionalFormatting>
  <conditionalFormatting sqref="R63">
    <cfRule type="cellIs" dxfId="8345" priority="358" operator="greaterThan">
      <formula>$G$63</formula>
    </cfRule>
  </conditionalFormatting>
  <conditionalFormatting sqref="R66">
    <cfRule type="cellIs" dxfId="8344" priority="356" operator="greaterThan">
      <formula>$G$66</formula>
    </cfRule>
    <cfRule type="cellIs" dxfId="8343" priority="357" operator="greaterThan">
      <formula>$F$66</formula>
    </cfRule>
  </conditionalFormatting>
  <conditionalFormatting sqref="R53">
    <cfRule type="cellIs" dxfId="8342" priority="355" operator="greaterThan">
      <formula>$F$53</formula>
    </cfRule>
  </conditionalFormatting>
  <conditionalFormatting sqref="R52">
    <cfRule type="cellIs" dxfId="8341" priority="353" operator="greaterThan">
      <formula>$F$52</formula>
    </cfRule>
  </conditionalFormatting>
  <conditionalFormatting sqref="R61">
    <cfRule type="cellIs" dxfId="8340" priority="350" operator="greaterThan">
      <formula>$F$61</formula>
    </cfRule>
  </conditionalFormatting>
  <conditionalFormatting sqref="R62">
    <cfRule type="cellIs" dxfId="8339" priority="348" operator="greaterThan">
      <formula>$G$62</formula>
    </cfRule>
  </conditionalFormatting>
  <conditionalFormatting sqref="R54">
    <cfRule type="cellIs" dxfId="8338" priority="351" operator="greaterThan">
      <formula>$G$54</formula>
    </cfRule>
    <cfRule type="cellIs" dxfId="8337" priority="352" operator="greaterThan">
      <formula>$F$54</formula>
    </cfRule>
  </conditionalFormatting>
  <conditionalFormatting sqref="R61">
    <cfRule type="cellIs" dxfId="8336" priority="349" operator="greaterThan">
      <formula>$G$61</formula>
    </cfRule>
  </conditionalFormatting>
  <conditionalFormatting sqref="R68">
    <cfRule type="cellIs" dxfId="8335" priority="347" operator="greaterThan">
      <formula>$G$68</formula>
    </cfRule>
  </conditionalFormatting>
  <conditionalFormatting sqref="R70">
    <cfRule type="cellIs" dxfId="8334" priority="346" operator="greaterThan">
      <formula>$G$70</formula>
    </cfRule>
  </conditionalFormatting>
  <conditionalFormatting sqref="R73">
    <cfRule type="cellIs" dxfId="8333" priority="345" operator="greaterThan">
      <formula>$G$73</formula>
    </cfRule>
  </conditionalFormatting>
  <conditionalFormatting sqref="R75">
    <cfRule type="cellIs" dxfId="8332" priority="344" operator="greaterThan">
      <formula>$F$75</formula>
    </cfRule>
  </conditionalFormatting>
  <conditionalFormatting sqref="R76">
    <cfRule type="cellIs" dxfId="8331" priority="343" operator="greaterThan">
      <formula>$F$76</formula>
    </cfRule>
  </conditionalFormatting>
  <conditionalFormatting sqref="R78">
    <cfRule type="cellIs" dxfId="8330" priority="342" operator="greaterThan">
      <formula>$G$78</formula>
    </cfRule>
  </conditionalFormatting>
  <conditionalFormatting sqref="R80">
    <cfRule type="cellIs" dxfId="8329" priority="341" operator="greaterThan">
      <formula>$F$80</formula>
    </cfRule>
  </conditionalFormatting>
  <conditionalFormatting sqref="R82">
    <cfRule type="cellIs" dxfId="8328" priority="340" operator="greaterThan">
      <formula>$F$82</formula>
    </cfRule>
  </conditionalFormatting>
  <conditionalFormatting sqref="R81">
    <cfRule type="cellIs" dxfId="8327" priority="338" operator="greaterThan">
      <formula>$G$81</formula>
    </cfRule>
    <cfRule type="cellIs" dxfId="8326" priority="339" operator="greaterThan">
      <formula>$F$81</formula>
    </cfRule>
  </conditionalFormatting>
  <conditionalFormatting sqref="R84">
    <cfRule type="cellIs" dxfId="8325" priority="337" operator="greaterThan">
      <formula>$G$84</formula>
    </cfRule>
  </conditionalFormatting>
  <conditionalFormatting sqref="R86">
    <cfRule type="cellIs" dxfId="8324" priority="335" operator="greaterThan">
      <formula>$G$86</formula>
    </cfRule>
    <cfRule type="cellIs" dxfId="8323" priority="336" operator="greaterThan">
      <formula>$F$86</formula>
    </cfRule>
  </conditionalFormatting>
  <conditionalFormatting sqref="R53">
    <cfRule type="cellIs" dxfId="8322" priority="354" operator="greaterThan">
      <formula>$G$53</formula>
    </cfRule>
  </conditionalFormatting>
  <conditionalFormatting sqref="W48">
    <cfRule type="cellIs" dxfId="8321" priority="306" operator="greaterThan">
      <formula>$F$48</formula>
    </cfRule>
  </conditionalFormatting>
  <conditionalFormatting sqref="W55">
    <cfRule type="cellIs" dxfId="8320" priority="333" operator="greaterThan">
      <formula>$G$55</formula>
    </cfRule>
  </conditionalFormatting>
  <conditionalFormatting sqref="W60">
    <cfRule type="cellIs" dxfId="8319" priority="332" operator="greaterThan">
      <formula>$G$60</formula>
    </cfRule>
  </conditionalFormatting>
  <conditionalFormatting sqref="W63">
    <cfRule type="cellIs" dxfId="8318" priority="331" operator="greaterThan">
      <formula>$G$63</formula>
    </cfRule>
  </conditionalFormatting>
  <conditionalFormatting sqref="W66">
    <cfRule type="cellIs" dxfId="8317" priority="329" operator="greaterThan">
      <formula>$G$66</formula>
    </cfRule>
    <cfRule type="cellIs" dxfId="8316" priority="330" operator="greaterThan">
      <formula>$F$66</formula>
    </cfRule>
  </conditionalFormatting>
  <conditionalFormatting sqref="W53">
    <cfRule type="cellIs" dxfId="8315" priority="328" operator="greaterThan">
      <formula>$F$53</formula>
    </cfRule>
  </conditionalFormatting>
  <conditionalFormatting sqref="W52">
    <cfRule type="cellIs" dxfId="8314" priority="326" operator="greaterThan">
      <formula>$F$52</formula>
    </cfRule>
  </conditionalFormatting>
  <conditionalFormatting sqref="W61">
    <cfRule type="cellIs" dxfId="8313" priority="323" operator="greaterThan">
      <formula>$F$61</formula>
    </cfRule>
  </conditionalFormatting>
  <conditionalFormatting sqref="W62">
    <cfRule type="cellIs" dxfId="8312" priority="321" operator="greaterThan">
      <formula>$G$62</formula>
    </cfRule>
  </conditionalFormatting>
  <conditionalFormatting sqref="W54">
    <cfRule type="cellIs" dxfId="8311" priority="324" operator="greaterThan">
      <formula>$G$54</formula>
    </cfRule>
    <cfRule type="cellIs" dxfId="8310" priority="325" operator="greaterThan">
      <formula>$F$54</formula>
    </cfRule>
  </conditionalFormatting>
  <conditionalFormatting sqref="W61">
    <cfRule type="cellIs" dxfId="8309" priority="322" operator="greaterThan">
      <formula>$G$61</formula>
    </cfRule>
  </conditionalFormatting>
  <conditionalFormatting sqref="W68">
    <cfRule type="cellIs" dxfId="8308" priority="320" operator="greaterThan">
      <formula>$G$68</formula>
    </cfRule>
  </conditionalFormatting>
  <conditionalFormatting sqref="W70">
    <cfRule type="cellIs" dxfId="8307" priority="319" operator="greaterThan">
      <formula>$G$70</formula>
    </cfRule>
  </conditionalFormatting>
  <conditionalFormatting sqref="W73">
    <cfRule type="cellIs" dxfId="8306" priority="318" operator="greaterThan">
      <formula>$G$73</formula>
    </cfRule>
  </conditionalFormatting>
  <conditionalFormatting sqref="W75">
    <cfRule type="cellIs" dxfId="8305" priority="317" operator="greaterThan">
      <formula>$F$75</formula>
    </cfRule>
  </conditionalFormatting>
  <conditionalFormatting sqref="W76">
    <cfRule type="cellIs" dxfId="8304" priority="316" operator="greaterThan">
      <formula>$F$76</formula>
    </cfRule>
  </conditionalFormatting>
  <conditionalFormatting sqref="W78">
    <cfRule type="cellIs" dxfId="8303" priority="315" operator="greaterThan">
      <formula>$G$78</formula>
    </cfRule>
  </conditionalFormatting>
  <conditionalFormatting sqref="W80">
    <cfRule type="cellIs" dxfId="8302" priority="314" operator="greaterThan">
      <formula>$F$80</formula>
    </cfRule>
  </conditionalFormatting>
  <conditionalFormatting sqref="W82">
    <cfRule type="cellIs" dxfId="8301" priority="313" operator="greaterThan">
      <formula>$F$82</formula>
    </cfRule>
  </conditionalFormatting>
  <conditionalFormatting sqref="W81">
    <cfRule type="cellIs" dxfId="8300" priority="311" operator="greaterThan">
      <formula>$G$81</formula>
    </cfRule>
    <cfRule type="cellIs" dxfId="8299" priority="312" operator="greaterThan">
      <formula>$F$81</formula>
    </cfRule>
  </conditionalFormatting>
  <conditionalFormatting sqref="W84">
    <cfRule type="cellIs" dxfId="8298" priority="310" operator="greaterThan">
      <formula>$G$84</formula>
    </cfRule>
  </conditionalFormatting>
  <conditionalFormatting sqref="W86">
    <cfRule type="cellIs" dxfId="8297" priority="308" operator="greaterThan">
      <formula>$G$86</formula>
    </cfRule>
    <cfRule type="cellIs" dxfId="8296" priority="309" operator="greaterThan">
      <formula>$F$86</formula>
    </cfRule>
  </conditionalFormatting>
  <conditionalFormatting sqref="W89">
    <cfRule type="expression" dxfId="8295" priority="220">
      <formula>$W$89&gt;$E$89</formula>
    </cfRule>
    <cfRule type="cellIs" dxfId="8294" priority="307" operator="greaterThan">
      <formula>$G$89</formula>
    </cfRule>
  </conditionalFormatting>
  <conditionalFormatting sqref="W53">
    <cfRule type="cellIs" dxfId="8293" priority="327" operator="greaterThan">
      <formula>$G$53</formula>
    </cfRule>
  </conditionalFormatting>
  <conditionalFormatting sqref="M48">
    <cfRule type="cellIs" dxfId="8292" priority="278" operator="greaterThan">
      <formula>$F$48</formula>
    </cfRule>
  </conditionalFormatting>
  <conditionalFormatting sqref="M72">
    <cfRule type="cellIs" dxfId="8291" priority="305" operator="greaterThan">
      <formula>$F$72</formula>
    </cfRule>
  </conditionalFormatting>
  <conditionalFormatting sqref="M55">
    <cfRule type="cellIs" dxfId="8290" priority="304" operator="greaterThan">
      <formula>$G$55</formula>
    </cfRule>
  </conditionalFormatting>
  <conditionalFormatting sqref="M60">
    <cfRule type="cellIs" dxfId="8289" priority="303" operator="greaterThan">
      <formula>$G$60</formula>
    </cfRule>
  </conditionalFormatting>
  <conditionalFormatting sqref="M63">
    <cfRule type="cellIs" dxfId="8288" priority="302" operator="greaterThan">
      <formula>$G$63</formula>
    </cfRule>
  </conditionalFormatting>
  <conditionalFormatting sqref="M66">
    <cfRule type="cellIs" dxfId="8287" priority="300" operator="greaterThan">
      <formula>$G$66</formula>
    </cfRule>
    <cfRule type="cellIs" dxfId="8286" priority="301" operator="greaterThan">
      <formula>$F$66</formula>
    </cfRule>
  </conditionalFormatting>
  <conditionalFormatting sqref="M53">
    <cfRule type="cellIs" dxfId="8285" priority="299" operator="greaterThan">
      <formula>$F$53</formula>
    </cfRule>
  </conditionalFormatting>
  <conditionalFormatting sqref="M52">
    <cfRule type="cellIs" dxfId="8284" priority="297" operator="greaterThan">
      <formula>$F$52</formula>
    </cfRule>
  </conditionalFormatting>
  <conditionalFormatting sqref="M61">
    <cfRule type="cellIs" dxfId="8283" priority="294" operator="greaterThan">
      <formula>$F$61</formula>
    </cfRule>
  </conditionalFormatting>
  <conditionalFormatting sqref="M62">
    <cfRule type="cellIs" dxfId="8282" priority="292" operator="greaterThan">
      <formula>$G$62</formula>
    </cfRule>
  </conditionalFormatting>
  <conditionalFormatting sqref="M54">
    <cfRule type="cellIs" dxfId="8281" priority="295" operator="greaterThan">
      <formula>$G$54</formula>
    </cfRule>
    <cfRule type="cellIs" dxfId="8280" priority="296" operator="greaterThan">
      <formula>$F$54</formula>
    </cfRule>
  </conditionalFormatting>
  <conditionalFormatting sqref="M61">
    <cfRule type="cellIs" dxfId="8279" priority="293" operator="greaterThan">
      <formula>$G$61</formula>
    </cfRule>
  </conditionalFormatting>
  <conditionalFormatting sqref="M68">
    <cfRule type="cellIs" dxfId="8278" priority="291" operator="greaterThan">
      <formula>$G$68</formula>
    </cfRule>
  </conditionalFormatting>
  <conditionalFormatting sqref="M70">
    <cfRule type="cellIs" dxfId="8277" priority="290" operator="greaterThan">
      <formula>$G$70</formula>
    </cfRule>
  </conditionalFormatting>
  <conditionalFormatting sqref="M73">
    <cfRule type="cellIs" dxfId="8276" priority="289" operator="greaterThan">
      <formula>$G$73</formula>
    </cfRule>
  </conditionalFormatting>
  <conditionalFormatting sqref="M75">
    <cfRule type="cellIs" dxfId="8275" priority="288" operator="greaterThan">
      <formula>$F$75</formula>
    </cfRule>
  </conditionalFormatting>
  <conditionalFormatting sqref="M76">
    <cfRule type="cellIs" dxfId="8274" priority="287" operator="greaterThan">
      <formula>$F$76</formula>
    </cfRule>
  </conditionalFormatting>
  <conditionalFormatting sqref="M78">
    <cfRule type="cellIs" dxfId="8273" priority="286" operator="greaterThan">
      <formula>$G$78</formula>
    </cfRule>
  </conditionalFormatting>
  <conditionalFormatting sqref="M80">
    <cfRule type="cellIs" dxfId="8272" priority="285" operator="greaterThan">
      <formula>$F$80</formula>
    </cfRule>
  </conditionalFormatting>
  <conditionalFormatting sqref="M82">
    <cfRule type="cellIs" dxfId="8271" priority="284" operator="greaterThan">
      <formula>$F$82</formula>
    </cfRule>
  </conditionalFormatting>
  <conditionalFormatting sqref="M81">
    <cfRule type="cellIs" dxfId="8270" priority="282" operator="greaterThan">
      <formula>$G$81</formula>
    </cfRule>
    <cfRule type="cellIs" dxfId="8269" priority="283" operator="greaterThan">
      <formula>$F$81</formula>
    </cfRule>
  </conditionalFormatting>
  <conditionalFormatting sqref="M84">
    <cfRule type="cellIs" dxfId="8268" priority="281" operator="greaterThan">
      <formula>$G$84</formula>
    </cfRule>
  </conditionalFormatting>
  <conditionalFormatting sqref="M86">
    <cfRule type="cellIs" dxfId="8267" priority="279" operator="greaterThan">
      <formula>$G$86</formula>
    </cfRule>
    <cfRule type="cellIs" dxfId="8266" priority="280" operator="greaterThan">
      <formula>$F$86</formula>
    </cfRule>
  </conditionalFormatting>
  <conditionalFormatting sqref="M53">
    <cfRule type="cellIs" dxfId="8265" priority="298" operator="greaterThan">
      <formula>$G$53</formula>
    </cfRule>
  </conditionalFormatting>
  <conditionalFormatting sqref="H43">
    <cfRule type="cellIs" dxfId="8264" priority="277" operator="greaterThan">
      <formula>$G$43</formula>
    </cfRule>
  </conditionalFormatting>
  <conditionalFormatting sqref="H45">
    <cfRule type="cellIs" dxfId="8263" priority="276" operator="greaterThan">
      <formula>$F$45</formula>
    </cfRule>
  </conditionalFormatting>
  <conditionalFormatting sqref="H46">
    <cfRule type="cellIs" dxfId="8262" priority="275" operator="greaterThan">
      <formula>$G$46</formula>
    </cfRule>
  </conditionalFormatting>
  <conditionalFormatting sqref="H48">
    <cfRule type="cellIs" dxfId="8261" priority="244" operator="greaterThan">
      <formula>$F$48</formula>
    </cfRule>
  </conditionalFormatting>
  <conditionalFormatting sqref="H72">
    <cfRule type="cellIs" dxfId="8260" priority="274" operator="greaterThan">
      <formula>$F$72</formula>
    </cfRule>
  </conditionalFormatting>
  <conditionalFormatting sqref="H55">
    <cfRule type="cellIs" dxfId="8259" priority="273" operator="greaterThan">
      <formula>$G$55</formula>
    </cfRule>
  </conditionalFormatting>
  <conditionalFormatting sqref="H60">
    <cfRule type="cellIs" dxfId="8258" priority="272" operator="greaterThan">
      <formula>$G$60</formula>
    </cfRule>
  </conditionalFormatting>
  <conditionalFormatting sqref="H63">
    <cfRule type="cellIs" dxfId="8257" priority="271" operator="greaterThan">
      <formula>$G$63</formula>
    </cfRule>
  </conditionalFormatting>
  <conditionalFormatting sqref="H66">
    <cfRule type="cellIs" dxfId="8256" priority="269" operator="greaterThan">
      <formula>$G$66</formula>
    </cfRule>
    <cfRule type="cellIs" dxfId="8255" priority="270" operator="greaterThan">
      <formula>$F$66</formula>
    </cfRule>
  </conditionalFormatting>
  <conditionalFormatting sqref="H53">
    <cfRule type="cellIs" dxfId="8254" priority="268" operator="greaterThan">
      <formula>$F$53</formula>
    </cfRule>
  </conditionalFormatting>
  <conditionalFormatting sqref="H52">
    <cfRule type="cellIs" dxfId="8253" priority="266" operator="greaterThan">
      <formula>$F$52</formula>
    </cfRule>
  </conditionalFormatting>
  <conditionalFormatting sqref="H61">
    <cfRule type="cellIs" dxfId="8252" priority="263" operator="greaterThan">
      <formula>$F$61</formula>
    </cfRule>
  </conditionalFormatting>
  <conditionalFormatting sqref="H62">
    <cfRule type="cellIs" dxfId="8251" priority="261" operator="greaterThan">
      <formula>$G$62</formula>
    </cfRule>
  </conditionalFormatting>
  <conditionalFormatting sqref="H54">
    <cfRule type="cellIs" dxfId="8250" priority="264" operator="greaterThan">
      <formula>$G$54</formula>
    </cfRule>
    <cfRule type="cellIs" dxfId="8249" priority="265" operator="greaterThan">
      <formula>$F$54</formula>
    </cfRule>
  </conditionalFormatting>
  <conditionalFormatting sqref="H61">
    <cfRule type="cellIs" dxfId="8248" priority="262" operator="greaterThan">
      <formula>$G$61</formula>
    </cfRule>
  </conditionalFormatting>
  <conditionalFormatting sqref="H67">
    <cfRule type="cellIs" dxfId="8247" priority="260" operator="greaterThan">
      <formula>$F$67</formula>
    </cfRule>
  </conditionalFormatting>
  <conditionalFormatting sqref="H68">
    <cfRule type="cellIs" dxfId="8246" priority="259" operator="greaterThan">
      <formula>$G$68</formula>
    </cfRule>
  </conditionalFormatting>
  <conditionalFormatting sqref="H70">
    <cfRule type="cellIs" dxfId="8245" priority="258" operator="greaterThan">
      <formula>$G$70</formula>
    </cfRule>
  </conditionalFormatting>
  <conditionalFormatting sqref="H73">
    <cfRule type="cellIs" dxfId="8244" priority="257" operator="greaterThan">
      <formula>$G$73</formula>
    </cfRule>
  </conditionalFormatting>
  <conditionalFormatting sqref="H75">
    <cfRule type="cellIs" dxfId="8243" priority="256" operator="greaterThan">
      <formula>$F$75</formula>
    </cfRule>
  </conditionalFormatting>
  <conditionalFormatting sqref="H76">
    <cfRule type="cellIs" dxfId="8242" priority="255" operator="greaterThan">
      <formula>$F$76</formula>
    </cfRule>
  </conditionalFormatting>
  <conditionalFormatting sqref="H78">
    <cfRule type="cellIs" dxfId="8241" priority="254" operator="greaterThan">
      <formula>$G$78</formula>
    </cfRule>
  </conditionalFormatting>
  <conditionalFormatting sqref="H80">
    <cfRule type="cellIs" dxfId="8240" priority="253" operator="greaterThan">
      <formula>$F$80</formula>
    </cfRule>
  </conditionalFormatting>
  <conditionalFormatting sqref="H82">
    <cfRule type="cellIs" dxfId="8239" priority="252" operator="greaterThan">
      <formula>$F$82</formula>
    </cfRule>
  </conditionalFormatting>
  <conditionalFormatting sqref="H81">
    <cfRule type="cellIs" dxfId="8238" priority="250" operator="greaterThan">
      <formula>$G$81</formula>
    </cfRule>
    <cfRule type="cellIs" dxfId="8237" priority="251" operator="greaterThan">
      <formula>$F$81</formula>
    </cfRule>
  </conditionalFormatting>
  <conditionalFormatting sqref="H84">
    <cfRule type="cellIs" dxfId="8236" priority="249" operator="greaterThan">
      <formula>$G$84</formula>
    </cfRule>
  </conditionalFormatting>
  <conditionalFormatting sqref="H86">
    <cfRule type="cellIs" dxfId="8235" priority="247" operator="greaterThan">
      <formula>$G$86</formula>
    </cfRule>
    <cfRule type="cellIs" dxfId="8234" priority="248" operator="greaterThan">
      <formula>$F$86</formula>
    </cfRule>
  </conditionalFormatting>
  <conditionalFormatting sqref="H89">
    <cfRule type="cellIs" dxfId="8233" priority="245" operator="greaterThan">
      <formula>$G$89</formula>
    </cfRule>
    <cfRule type="cellIs" dxfId="8232" priority="246" operator="greaterThan">
      <formula>$E$89</formula>
    </cfRule>
  </conditionalFormatting>
  <conditionalFormatting sqref="H53">
    <cfRule type="cellIs" dxfId="8231" priority="267" operator="greaterThan">
      <formula>$G$53</formula>
    </cfRule>
  </conditionalFormatting>
  <conditionalFormatting sqref="AG29">
    <cfRule type="cellIs" dxfId="8230" priority="242" operator="greaterThan">
      <formula>$E$29</formula>
    </cfRule>
  </conditionalFormatting>
  <conditionalFormatting sqref="AG29">
    <cfRule type="cellIs" dxfId="8229" priority="243" operator="greaterThan">
      <formula>$G$29</formula>
    </cfRule>
  </conditionalFormatting>
  <conditionalFormatting sqref="AG44">
    <cfRule type="cellIs" dxfId="8228" priority="240" operator="greaterThan">
      <formula>$E$26</formula>
    </cfRule>
    <cfRule type="cellIs" dxfId="8227" priority="241" operator="greaterThan">
      <formula>$G$26</formula>
    </cfRule>
  </conditionalFormatting>
  <conditionalFormatting sqref="AG45">
    <cfRule type="cellIs" dxfId="8226" priority="238" operator="greaterThan">
      <formula>$E$27</formula>
    </cfRule>
    <cfRule type="cellIs" dxfId="8225" priority="239" operator="greaterThan">
      <formula>$G$27</formula>
    </cfRule>
  </conditionalFormatting>
  <conditionalFormatting sqref="AG46">
    <cfRule type="cellIs" dxfId="8224" priority="236" operator="greaterThan">
      <formula>$E$28</formula>
    </cfRule>
    <cfRule type="cellIs" dxfId="8223" priority="237" operator="greaterThan">
      <formula>$G$28</formula>
    </cfRule>
  </conditionalFormatting>
  <conditionalFormatting sqref="AG49">
    <cfRule type="cellIs" dxfId="8222" priority="234" operator="greaterThan">
      <formula>$E$26</formula>
    </cfRule>
    <cfRule type="cellIs" dxfId="8221" priority="235" operator="greaterThan">
      <formula>$G$26</formula>
    </cfRule>
  </conditionalFormatting>
  <conditionalFormatting sqref="R43 M43">
    <cfRule type="cellIs" dxfId="8220" priority="233" operator="greaterThan">
      <formula>$G$43</formula>
    </cfRule>
  </conditionalFormatting>
  <conditionalFormatting sqref="R45 M45">
    <cfRule type="cellIs" dxfId="8219" priority="232" operator="greaterThan">
      <formula>$F$45</formula>
    </cfRule>
  </conditionalFormatting>
  <conditionalFormatting sqref="R46 M46">
    <cfRule type="cellIs" dxfId="8218" priority="231" operator="greaterThan">
      <formula>$G$46</formula>
    </cfRule>
  </conditionalFormatting>
  <conditionalFormatting sqref="W43">
    <cfRule type="cellIs" dxfId="8217" priority="230" operator="greaterThan">
      <formula>$G$43</formula>
    </cfRule>
  </conditionalFormatting>
  <conditionalFormatting sqref="W45">
    <cfRule type="cellIs" dxfId="8216" priority="229" operator="greaterThan">
      <formula>$F$45</formula>
    </cfRule>
  </conditionalFormatting>
  <conditionalFormatting sqref="W46">
    <cfRule type="cellIs" dxfId="8215" priority="228" operator="greaterThan">
      <formula>$G$46</formula>
    </cfRule>
  </conditionalFormatting>
  <conditionalFormatting sqref="AG30">
    <cfRule type="expression" priority="225" stopIfTrue="1">
      <formula>$S$30="U"</formula>
    </cfRule>
    <cfRule type="cellIs" dxfId="8214" priority="226" operator="greaterThan">
      <formula>$E$30</formula>
    </cfRule>
    <cfRule type="cellIs" dxfId="8213" priority="227" operator="greaterThan">
      <formula>$G$30</formula>
    </cfRule>
  </conditionalFormatting>
  <conditionalFormatting sqref="M67">
    <cfRule type="expression" priority="223" stopIfTrue="1">
      <formula>$N$67="U"</formula>
    </cfRule>
    <cfRule type="expression" dxfId="8212" priority="224">
      <formula>$M$67&gt;$E$67</formula>
    </cfRule>
  </conditionalFormatting>
  <conditionalFormatting sqref="W67">
    <cfRule type="expression" priority="221" stopIfTrue="1">
      <formula>$X$67="U"</formula>
    </cfRule>
    <cfRule type="expression" dxfId="8211" priority="222">
      <formula>$W$67&gt;$E$67</formula>
    </cfRule>
  </conditionalFormatting>
  <conditionalFormatting sqref="R67">
    <cfRule type="expression" priority="187" stopIfTrue="1">
      <formula>$S$67="U"</formula>
    </cfRule>
    <cfRule type="expression" dxfId="8210" priority="188">
      <formula>$R$67&gt;$E$67</formula>
    </cfRule>
  </conditionalFormatting>
  <conditionalFormatting sqref="AL9:AL12">
    <cfRule type="cellIs" dxfId="8209" priority="186" operator="greaterThan">
      <formula>$E9</formula>
    </cfRule>
  </conditionalFormatting>
  <conditionalFormatting sqref="AL45">
    <cfRule type="cellIs" dxfId="8208" priority="185" operator="greaterThan">
      <formula>$F$45</formula>
    </cfRule>
  </conditionalFormatting>
  <conditionalFormatting sqref="AL46">
    <cfRule type="cellIs" dxfId="8207" priority="184" operator="greaterThan">
      <formula>$G$46</formula>
    </cfRule>
  </conditionalFormatting>
  <conditionalFormatting sqref="AL72">
    <cfRule type="cellIs" dxfId="8206" priority="183" operator="greaterThan">
      <formula>$F$72</formula>
    </cfRule>
  </conditionalFormatting>
  <conditionalFormatting sqref="AL55">
    <cfRule type="cellIs" dxfId="8205" priority="182" operator="greaterThan">
      <formula>$G$55</formula>
    </cfRule>
  </conditionalFormatting>
  <conditionalFormatting sqref="AL60">
    <cfRule type="cellIs" dxfId="8204" priority="181" operator="greaterThan">
      <formula>$G$60</formula>
    </cfRule>
  </conditionalFormatting>
  <conditionalFormatting sqref="AL63">
    <cfRule type="cellIs" dxfId="8203" priority="180" operator="greaterThan">
      <formula>$G$63</formula>
    </cfRule>
  </conditionalFormatting>
  <conditionalFormatting sqref="AL66">
    <cfRule type="cellIs" dxfId="8202" priority="178" operator="greaterThan">
      <formula>$G$66</formula>
    </cfRule>
    <cfRule type="cellIs" dxfId="8201" priority="179" operator="greaterThan">
      <formula>$F$66</formula>
    </cfRule>
  </conditionalFormatting>
  <conditionalFormatting sqref="AL53">
    <cfRule type="cellIs" dxfId="8200" priority="177" operator="greaterThan">
      <formula>$F$53</formula>
    </cfRule>
  </conditionalFormatting>
  <conditionalFormatting sqref="AL52">
    <cfRule type="cellIs" dxfId="8199" priority="175" operator="greaterThan">
      <formula>$F$52</formula>
    </cfRule>
  </conditionalFormatting>
  <conditionalFormatting sqref="AL61">
    <cfRule type="cellIs" dxfId="8198" priority="172" operator="greaterThan">
      <formula>$F$61</formula>
    </cfRule>
  </conditionalFormatting>
  <conditionalFormatting sqref="AL62">
    <cfRule type="cellIs" dxfId="8197" priority="170" operator="greaterThan">
      <formula>$G$62</formula>
    </cfRule>
  </conditionalFormatting>
  <conditionalFormatting sqref="AL54">
    <cfRule type="cellIs" dxfId="8196" priority="173" operator="greaterThan">
      <formula>$G$54</formula>
    </cfRule>
    <cfRule type="cellIs" dxfId="8195" priority="174" operator="greaterThan">
      <formula>$F$54</formula>
    </cfRule>
  </conditionalFormatting>
  <conditionalFormatting sqref="AL61">
    <cfRule type="cellIs" dxfId="8194" priority="171" operator="greaterThan">
      <formula>$G$61</formula>
    </cfRule>
  </conditionalFormatting>
  <conditionalFormatting sqref="AL68">
    <cfRule type="cellIs" dxfId="8193" priority="169" operator="greaterThan">
      <formula>$G$68</formula>
    </cfRule>
  </conditionalFormatting>
  <conditionalFormatting sqref="AL70">
    <cfRule type="cellIs" dxfId="8192" priority="168" operator="greaterThan">
      <formula>$G$70</formula>
    </cfRule>
  </conditionalFormatting>
  <conditionalFormatting sqref="AL73">
    <cfRule type="cellIs" dxfId="8191" priority="167" operator="greaterThan">
      <formula>$G$73</formula>
    </cfRule>
  </conditionalFormatting>
  <conditionalFormatting sqref="AL75">
    <cfRule type="cellIs" dxfId="8190" priority="166" operator="greaterThan">
      <formula>$F$75</formula>
    </cfRule>
  </conditionalFormatting>
  <conditionalFormatting sqref="AL76">
    <cfRule type="cellIs" dxfId="8189" priority="165" operator="greaterThan">
      <formula>$F$76</formula>
    </cfRule>
  </conditionalFormatting>
  <conditionalFormatting sqref="AL78">
    <cfRule type="cellIs" dxfId="8188" priority="164" operator="greaterThan">
      <formula>$G$78</formula>
    </cfRule>
  </conditionalFormatting>
  <conditionalFormatting sqref="AL80">
    <cfRule type="cellIs" dxfId="8187" priority="163" operator="greaterThan">
      <formula>$F$80</formula>
    </cfRule>
  </conditionalFormatting>
  <conditionalFormatting sqref="AL82">
    <cfRule type="cellIs" dxfId="8186" priority="162" operator="greaterThan">
      <formula>$F$82</formula>
    </cfRule>
  </conditionalFormatting>
  <conditionalFormatting sqref="AL81">
    <cfRule type="cellIs" dxfId="8185" priority="160" operator="greaterThan">
      <formula>$G$81</formula>
    </cfRule>
    <cfRule type="cellIs" dxfId="8184" priority="161" operator="greaterThan">
      <formula>$F$81</formula>
    </cfRule>
  </conditionalFormatting>
  <conditionalFormatting sqref="AL84">
    <cfRule type="cellIs" dxfId="8183" priority="159" operator="greaterThan">
      <formula>$G$84</formula>
    </cfRule>
  </conditionalFormatting>
  <conditionalFormatting sqref="AL86">
    <cfRule type="cellIs" dxfId="8182" priority="157" operator="greaterThan">
      <formula>$G$86</formula>
    </cfRule>
    <cfRule type="cellIs" dxfId="8181" priority="158" operator="greaterThan">
      <formula>$F$86</formula>
    </cfRule>
  </conditionalFormatting>
  <conditionalFormatting sqref="AL53">
    <cfRule type="cellIs" dxfId="8180" priority="176" operator="greaterThan">
      <formula>$G$53</formula>
    </cfRule>
  </conditionalFormatting>
  <conditionalFormatting sqref="AL67">
    <cfRule type="expression" priority="155" stopIfTrue="1">
      <formula>$AC$67="U"</formula>
    </cfRule>
    <cfRule type="cellIs" dxfId="8179" priority="156" operator="greaterThan">
      <formula>$E$67</formula>
    </cfRule>
  </conditionalFormatting>
  <conditionalFormatting sqref="AL89">
    <cfRule type="cellIs" dxfId="8178" priority="153" operator="greaterThan">
      <formula>$G$89</formula>
    </cfRule>
    <cfRule type="cellIs" dxfId="8177" priority="154" operator="greaterThan">
      <formula>$E$89</formula>
    </cfRule>
  </conditionalFormatting>
  <conditionalFormatting sqref="R72">
    <cfRule type="cellIs" dxfId="8176" priority="152" operator="greaterThan">
      <formula>$G$73</formula>
    </cfRule>
  </conditionalFormatting>
  <conditionalFormatting sqref="AL20:AL22 AL16:AL17 AL14">
    <cfRule type="cellIs" dxfId="8175" priority="150" operator="greaterThan">
      <formula>$E14</formula>
    </cfRule>
    <cfRule type="cellIs" dxfId="8174" priority="151" operator="greaterThan">
      <formula>$G14</formula>
    </cfRule>
  </conditionalFormatting>
  <conditionalFormatting sqref="AL41 AL32:AL39 AL26:AL30">
    <cfRule type="cellIs" dxfId="8173" priority="148" operator="greaterThan">
      <formula>$E26</formula>
    </cfRule>
    <cfRule type="cellIs" dxfId="8172" priority="149" operator="greaterThan">
      <formula>$G26</formula>
    </cfRule>
  </conditionalFormatting>
  <conditionalFormatting sqref="AL40 AL31">
    <cfRule type="cellIs" dxfId="8171" priority="147" operator="greaterThan">
      <formula>$E31</formula>
    </cfRule>
  </conditionalFormatting>
  <conditionalFormatting sqref="AB41 AB32:AB39 AB26:AB29">
    <cfRule type="cellIs" dxfId="8170" priority="145" operator="greaterThan">
      <formula>$E26</formula>
    </cfRule>
    <cfRule type="cellIs" dxfId="8169" priority="146" operator="greaterThan">
      <formula>$G26</formula>
    </cfRule>
  </conditionalFormatting>
  <conditionalFormatting sqref="AB31">
    <cfRule type="cellIs" dxfId="8168" priority="144" operator="greaterThan">
      <formula>$E31</formula>
    </cfRule>
  </conditionalFormatting>
  <conditionalFormatting sqref="W25">
    <cfRule type="cellIs" dxfId="8167" priority="142" operator="greaterThan">
      <formula>$E25</formula>
    </cfRule>
    <cfRule type="cellIs" dxfId="8166" priority="143" operator="greaterThan">
      <formula>$G25</formula>
    </cfRule>
  </conditionalFormatting>
  <conditionalFormatting sqref="W41 W32:W39 W26:W30">
    <cfRule type="cellIs" dxfId="8165" priority="140" operator="greaterThan">
      <formula>$E26</formula>
    </cfRule>
    <cfRule type="cellIs" dxfId="8164" priority="141" operator="greaterThan">
      <formula>$G26</formula>
    </cfRule>
  </conditionalFormatting>
  <conditionalFormatting sqref="W31">
    <cfRule type="cellIs" dxfId="8163" priority="139" operator="greaterThan">
      <formula>$E31</formula>
    </cfRule>
  </conditionalFormatting>
  <conditionalFormatting sqref="R25">
    <cfRule type="cellIs" dxfId="8162" priority="137" operator="greaterThan">
      <formula>$E25</formula>
    </cfRule>
    <cfRule type="cellIs" dxfId="8161" priority="138" operator="greaterThan">
      <formula>$G25</formula>
    </cfRule>
  </conditionalFormatting>
  <conditionalFormatting sqref="R41 R32:R39 R26:R29">
    <cfRule type="cellIs" dxfId="8160" priority="135" operator="greaterThan">
      <formula>$E26</formula>
    </cfRule>
    <cfRule type="cellIs" dxfId="8159" priority="136" operator="greaterThan">
      <formula>$G26</formula>
    </cfRule>
  </conditionalFormatting>
  <conditionalFormatting sqref="R31">
    <cfRule type="cellIs" dxfId="8158" priority="134" operator="greaterThan">
      <formula>$E31</formula>
    </cfRule>
  </conditionalFormatting>
  <conditionalFormatting sqref="M25">
    <cfRule type="cellIs" dxfId="8157" priority="132" operator="greaterThan">
      <formula>$E25</formula>
    </cfRule>
    <cfRule type="cellIs" dxfId="8156" priority="133" operator="greaterThan">
      <formula>$G25</formula>
    </cfRule>
  </conditionalFormatting>
  <conditionalFormatting sqref="M41 M32:M39 M26:M29">
    <cfRule type="cellIs" dxfId="8155" priority="130" operator="greaterThan">
      <formula>$E26</formula>
    </cfRule>
    <cfRule type="cellIs" dxfId="8154" priority="131" operator="greaterThan">
      <formula>$G26</formula>
    </cfRule>
  </conditionalFormatting>
  <conditionalFormatting sqref="M31">
    <cfRule type="cellIs" dxfId="8153" priority="129" operator="greaterThan">
      <formula>$E31</formula>
    </cfRule>
  </conditionalFormatting>
  <conditionalFormatting sqref="H25">
    <cfRule type="cellIs" dxfId="8152" priority="127" operator="greaterThan">
      <formula>$E25</formula>
    </cfRule>
    <cfRule type="cellIs" dxfId="8151" priority="128" operator="greaterThan">
      <formula>$G25</formula>
    </cfRule>
  </conditionalFormatting>
  <conditionalFormatting sqref="H41 H32:H39 H26:H30">
    <cfRule type="cellIs" dxfId="8150" priority="125" operator="greaterThan">
      <formula>$E26</formula>
    </cfRule>
    <cfRule type="cellIs" dxfId="8149" priority="126" operator="greaterThan">
      <formula>$G26</formula>
    </cfRule>
  </conditionalFormatting>
  <conditionalFormatting sqref="H31">
    <cfRule type="cellIs" dxfId="8148" priority="124" operator="greaterThan">
      <formula>$E31</formula>
    </cfRule>
  </conditionalFormatting>
  <conditionalFormatting sqref="AL23 AL19 AL15">
    <cfRule type="cellIs" dxfId="8147" priority="123" operator="greaterThan">
      <formula>$E15</formula>
    </cfRule>
  </conditionalFormatting>
  <conditionalFormatting sqref="W10">
    <cfRule type="cellIs" dxfId="8146" priority="122" operator="greaterThan">
      <formula>$E$10</formula>
    </cfRule>
  </conditionalFormatting>
  <conditionalFormatting sqref="W11">
    <cfRule type="cellIs" dxfId="8145" priority="121" operator="greaterThan">
      <formula>$E$11</formula>
    </cfRule>
  </conditionalFormatting>
  <conditionalFormatting sqref="W12">
    <cfRule type="cellIs" dxfId="8144" priority="120" operator="greaterThan">
      <formula>$E$12</formula>
    </cfRule>
  </conditionalFormatting>
  <conditionalFormatting sqref="W13">
    <cfRule type="cellIs" dxfId="8143" priority="118" operator="greaterThan">
      <formula>$E13</formula>
    </cfRule>
    <cfRule type="cellIs" dxfId="8142" priority="119" operator="greaterThan">
      <formula>$G13</formula>
    </cfRule>
  </conditionalFormatting>
  <conditionalFormatting sqref="W9:W12">
    <cfRule type="cellIs" dxfId="8141" priority="117" operator="greaterThan">
      <formula>$E9</formula>
    </cfRule>
  </conditionalFormatting>
  <conditionalFormatting sqref="W20:W22 W16:W17 W14">
    <cfRule type="cellIs" dxfId="8140" priority="115" operator="greaterThan">
      <formula>$E14</formula>
    </cfRule>
    <cfRule type="cellIs" dxfId="8139" priority="116" operator="greaterThan">
      <formula>$G14</formula>
    </cfRule>
  </conditionalFormatting>
  <conditionalFormatting sqref="W23 W19 W15">
    <cfRule type="cellIs" dxfId="8138" priority="114" operator="greaterThan">
      <formula>$E15</formula>
    </cfRule>
  </conditionalFormatting>
  <conditionalFormatting sqref="R10">
    <cfRule type="cellIs" dxfId="8137" priority="113" operator="greaterThan">
      <formula>$E$10</formula>
    </cfRule>
  </conditionalFormatting>
  <conditionalFormatting sqref="R11">
    <cfRule type="cellIs" dxfId="8136" priority="112" operator="greaterThan">
      <formula>$E$11</formula>
    </cfRule>
  </conditionalFormatting>
  <conditionalFormatting sqref="R12">
    <cfRule type="cellIs" dxfId="8135" priority="111" operator="greaterThan">
      <formula>$E$12</formula>
    </cfRule>
  </conditionalFormatting>
  <conditionalFormatting sqref="R13">
    <cfRule type="cellIs" dxfId="8134" priority="109" operator="greaterThan">
      <formula>$E13</formula>
    </cfRule>
    <cfRule type="cellIs" dxfId="8133" priority="110" operator="greaterThan">
      <formula>$G13</formula>
    </cfRule>
  </conditionalFormatting>
  <conditionalFormatting sqref="R9:R12">
    <cfRule type="cellIs" dxfId="8132" priority="108" operator="greaterThan">
      <formula>$E9</formula>
    </cfRule>
  </conditionalFormatting>
  <conditionalFormatting sqref="R20:R22 R16:R17 R14">
    <cfRule type="cellIs" dxfId="8131" priority="106" operator="greaterThan">
      <formula>$E14</formula>
    </cfRule>
    <cfRule type="cellIs" dxfId="8130" priority="107" operator="greaterThan">
      <formula>$G14</formula>
    </cfRule>
  </conditionalFormatting>
  <conditionalFormatting sqref="R23 R19 R15">
    <cfRule type="cellIs" dxfId="8129" priority="105" operator="greaterThan">
      <formula>$E15</formula>
    </cfRule>
  </conditionalFormatting>
  <conditionalFormatting sqref="M10">
    <cfRule type="cellIs" dxfId="8128" priority="104" operator="greaterThan">
      <formula>$E$10</formula>
    </cfRule>
  </conditionalFormatting>
  <conditionalFormatting sqref="M11">
    <cfRule type="cellIs" dxfId="8127" priority="103" operator="greaterThan">
      <formula>$E$11</formula>
    </cfRule>
  </conditionalFormatting>
  <conditionalFormatting sqref="M12">
    <cfRule type="cellIs" dxfId="8126" priority="102" operator="greaterThan">
      <formula>$E$12</formula>
    </cfRule>
  </conditionalFormatting>
  <conditionalFormatting sqref="M13">
    <cfRule type="cellIs" dxfId="8125" priority="100" operator="greaterThan">
      <formula>$E13</formula>
    </cfRule>
    <cfRule type="cellIs" dxfId="8124" priority="101" operator="greaterThan">
      <formula>$G13</formula>
    </cfRule>
  </conditionalFormatting>
  <conditionalFormatting sqref="M9:M12">
    <cfRule type="cellIs" dxfId="8123" priority="99" operator="greaterThan">
      <formula>$E9</formula>
    </cfRule>
  </conditionalFormatting>
  <conditionalFormatting sqref="M20:M22 M16:M17 M14">
    <cfRule type="cellIs" dxfId="8122" priority="97" operator="greaterThan">
      <formula>$E14</formula>
    </cfRule>
    <cfRule type="cellIs" dxfId="8121" priority="98" operator="greaterThan">
      <formula>$G14</formula>
    </cfRule>
  </conditionalFormatting>
  <conditionalFormatting sqref="M23 M19 M15">
    <cfRule type="cellIs" dxfId="8120" priority="96" operator="greaterThan">
      <formula>$E15</formula>
    </cfRule>
  </conditionalFormatting>
  <conditionalFormatting sqref="H10">
    <cfRule type="cellIs" dxfId="8119" priority="95" operator="greaterThan">
      <formula>$E$10</formula>
    </cfRule>
  </conditionalFormatting>
  <conditionalFormatting sqref="H11">
    <cfRule type="cellIs" dxfId="8118" priority="94" operator="greaterThan">
      <formula>$E$11</formula>
    </cfRule>
  </conditionalFormatting>
  <conditionalFormatting sqref="H12">
    <cfRule type="cellIs" dxfId="8117" priority="93" operator="greaterThan">
      <formula>$E$12</formula>
    </cfRule>
  </conditionalFormatting>
  <conditionalFormatting sqref="H13">
    <cfRule type="cellIs" dxfId="8116" priority="91" operator="greaterThan">
      <formula>$E13</formula>
    </cfRule>
    <cfRule type="cellIs" dxfId="8115" priority="92" operator="greaterThan">
      <formula>$G13</formula>
    </cfRule>
  </conditionalFormatting>
  <conditionalFormatting sqref="H9:H12">
    <cfRule type="cellIs" dxfId="8114" priority="90" operator="greaterThan">
      <formula>$E9</formula>
    </cfRule>
  </conditionalFormatting>
  <conditionalFormatting sqref="H20:H22 H16:H17 H14">
    <cfRule type="cellIs" dxfId="8113" priority="88" operator="greaterThan">
      <formula>$E14</formula>
    </cfRule>
    <cfRule type="cellIs" dxfId="8112" priority="89" operator="greaterThan">
      <formula>$G14</formula>
    </cfRule>
  </conditionalFormatting>
  <conditionalFormatting sqref="H23 H19 H15">
    <cfRule type="cellIs" dxfId="8111" priority="87" operator="greaterThan">
      <formula>$E15</formula>
    </cfRule>
  </conditionalFormatting>
  <conditionalFormatting sqref="AB10">
    <cfRule type="cellIs" dxfId="8110" priority="86" operator="greaterThan">
      <formula>$E$10</formula>
    </cfRule>
  </conditionalFormatting>
  <conditionalFormatting sqref="AB11">
    <cfRule type="cellIs" dxfId="8109" priority="85" operator="greaterThan">
      <formula>$E$11</formula>
    </cfRule>
  </conditionalFormatting>
  <conditionalFormatting sqref="AB12">
    <cfRule type="cellIs" dxfId="8108" priority="84" operator="greaterThan">
      <formula>$E$12</formula>
    </cfRule>
  </conditionalFormatting>
  <conditionalFormatting sqref="AB13">
    <cfRule type="cellIs" dxfId="8107" priority="82" operator="greaterThan">
      <formula>$E13</formula>
    </cfRule>
    <cfRule type="cellIs" dxfId="8106" priority="83" operator="greaterThan">
      <formula>$G13</formula>
    </cfRule>
  </conditionalFormatting>
  <conditionalFormatting sqref="AB9:AB12">
    <cfRule type="cellIs" dxfId="8105" priority="81" operator="greaterThan">
      <formula>$E9</formula>
    </cfRule>
  </conditionalFormatting>
  <conditionalFormatting sqref="AB20:AB22 AB16:AB17 AB14">
    <cfRule type="cellIs" dxfId="8104" priority="79" operator="greaterThan">
      <formula>$E14</formula>
    </cfRule>
    <cfRule type="cellIs" dxfId="8103" priority="80" operator="greaterThan">
      <formula>$G14</formula>
    </cfRule>
  </conditionalFormatting>
  <conditionalFormatting sqref="AB23 AB19 AB15">
    <cfRule type="cellIs" dxfId="8102" priority="78" operator="greaterThan">
      <formula>$E15</formula>
    </cfRule>
  </conditionalFormatting>
  <conditionalFormatting sqref="AB18">
    <cfRule type="cellIs" dxfId="8101" priority="74" operator="lessThan">
      <formula>$AS$18</formula>
    </cfRule>
    <cfRule type="cellIs" dxfId="8100" priority="75" operator="greaterThan">
      <formula>$AT$18</formula>
    </cfRule>
    <cfRule type="cellIs" dxfId="8099" priority="76" operator="lessThan">
      <formula>$AQ$18</formula>
    </cfRule>
    <cfRule type="cellIs" dxfId="8098" priority="77" operator="greaterThan">
      <formula>$AR$18</formula>
    </cfRule>
  </conditionalFormatting>
  <conditionalFormatting sqref="H18 M18 R18 W18">
    <cfRule type="cellIs" dxfId="8097" priority="70" operator="lessThan">
      <formula>$AS$18</formula>
    </cfRule>
    <cfRule type="cellIs" dxfId="8096" priority="71" operator="greaterThan">
      <formula>$AT$18</formula>
    </cfRule>
    <cfRule type="cellIs" dxfId="8095" priority="72" operator="lessThan">
      <formula>$AQ$18</formula>
    </cfRule>
    <cfRule type="cellIs" dxfId="8094" priority="73" operator="greaterThan">
      <formula>$AR$18</formula>
    </cfRule>
  </conditionalFormatting>
  <conditionalFormatting sqref="AL30">
    <cfRule type="expression" priority="69" stopIfTrue="1">
      <formula>AM$30="U"</formula>
    </cfRule>
  </conditionalFormatting>
  <conditionalFormatting sqref="AB30">
    <cfRule type="cellIs" dxfId="8093" priority="67" operator="greaterThan">
      <formula>$E30</formula>
    </cfRule>
    <cfRule type="cellIs" dxfId="8092" priority="68" operator="greaterThan">
      <formula>$G30</formula>
    </cfRule>
  </conditionalFormatting>
  <conditionalFormatting sqref="AB30">
    <cfRule type="expression" priority="66" stopIfTrue="1">
      <formula>AC$30="U"</formula>
    </cfRule>
  </conditionalFormatting>
  <conditionalFormatting sqref="W30">
    <cfRule type="expression" priority="65" stopIfTrue="1">
      <formula>$X$30="U"</formula>
    </cfRule>
  </conditionalFormatting>
  <conditionalFormatting sqref="R30">
    <cfRule type="cellIs" dxfId="8091" priority="63" operator="greaterThan">
      <formula>$E30</formula>
    </cfRule>
    <cfRule type="cellIs" dxfId="8090" priority="64" operator="greaterThan">
      <formula>$G30</formula>
    </cfRule>
  </conditionalFormatting>
  <conditionalFormatting sqref="R30">
    <cfRule type="expression" priority="62" stopIfTrue="1">
      <formula>$S$30="U"</formula>
    </cfRule>
  </conditionalFormatting>
  <conditionalFormatting sqref="M30">
    <cfRule type="cellIs" dxfId="8089" priority="60" operator="greaterThan">
      <formula>$E30</formula>
    </cfRule>
    <cfRule type="cellIs" dxfId="8088" priority="61" operator="greaterThan">
      <formula>$G30</formula>
    </cfRule>
  </conditionalFormatting>
  <conditionalFormatting sqref="M30">
    <cfRule type="expression" priority="59" stopIfTrue="1">
      <formula>$N$30="U"</formula>
    </cfRule>
  </conditionalFormatting>
  <conditionalFormatting sqref="H30">
    <cfRule type="expression" priority="58" stopIfTrue="1">
      <formula>$I$30="U"</formula>
    </cfRule>
  </conditionalFormatting>
  <conditionalFormatting sqref="W72">
    <cfRule type="expression" dxfId="8087" priority="57">
      <formula>$W$72&gt;$E$72</formula>
    </cfRule>
  </conditionalFormatting>
  <conditionalFormatting sqref="R89">
    <cfRule type="expression" dxfId="8086" priority="50">
      <formula>$R$89&gt;$E$89</formula>
    </cfRule>
    <cfRule type="cellIs" dxfId="8085" priority="56" operator="greaterThan">
      <formula>$G$89</formula>
    </cfRule>
  </conditionalFormatting>
  <conditionalFormatting sqref="W8">
    <cfRule type="cellIs" dxfId="8084" priority="55" operator="greaterThan">
      <formula>$E8</formula>
    </cfRule>
  </conditionalFormatting>
  <conditionalFormatting sqref="R8">
    <cfRule type="cellIs" dxfId="8083" priority="54" operator="greaterThan">
      <formula>$E8</formula>
    </cfRule>
  </conditionalFormatting>
  <conditionalFormatting sqref="M89">
    <cfRule type="expression" dxfId="8082" priority="52">
      <formula>$M$89&gt;$E$89</formula>
    </cfRule>
    <cfRule type="cellIs" dxfId="8081" priority="53" operator="greaterThan">
      <formula>$G$89</formula>
    </cfRule>
  </conditionalFormatting>
  <conditionalFormatting sqref="H8 M8">
    <cfRule type="cellIs" dxfId="8080" priority="51" operator="greaterThan">
      <formula>$E8</formula>
    </cfRule>
  </conditionalFormatting>
  <conditionalFormatting sqref="AL40">
    <cfRule type="expression" priority="49" stopIfTrue="1">
      <formula>$AM$40="U"</formula>
    </cfRule>
  </conditionalFormatting>
  <conditionalFormatting sqref="W40">
    <cfRule type="cellIs" dxfId="8079" priority="48" operator="greaterThan">
      <formula>$E40</formula>
    </cfRule>
  </conditionalFormatting>
  <conditionalFormatting sqref="W40">
    <cfRule type="expression" priority="47" stopIfTrue="1">
      <formula>X$40="U"</formula>
    </cfRule>
  </conditionalFormatting>
  <conditionalFormatting sqref="AB40">
    <cfRule type="cellIs" dxfId="8078" priority="46" operator="greaterThan">
      <formula>$E40</formula>
    </cfRule>
  </conditionalFormatting>
  <conditionalFormatting sqref="AB40">
    <cfRule type="expression" priority="45" stopIfTrue="1">
      <formula>AC$40="U"</formula>
    </cfRule>
  </conditionalFormatting>
  <conditionalFormatting sqref="M40">
    <cfRule type="cellIs" dxfId="8077" priority="44" operator="greaterThan">
      <formula>$E40</formula>
    </cfRule>
  </conditionalFormatting>
  <conditionalFormatting sqref="M40">
    <cfRule type="expression" priority="43" stopIfTrue="1">
      <formula>N$40="U"</formula>
    </cfRule>
  </conditionalFormatting>
  <conditionalFormatting sqref="R40">
    <cfRule type="cellIs" dxfId="8076" priority="42" operator="greaterThan">
      <formula>$E40</formula>
    </cfRule>
  </conditionalFormatting>
  <conditionalFormatting sqref="R40">
    <cfRule type="expression" priority="41" stopIfTrue="1">
      <formula>S$40="U"</formula>
    </cfRule>
  </conditionalFormatting>
  <conditionalFormatting sqref="H40">
    <cfRule type="cellIs" dxfId="8075" priority="40" operator="greaterThan">
      <formula>$E40</formula>
    </cfRule>
  </conditionalFormatting>
  <conditionalFormatting sqref="H40">
    <cfRule type="expression" priority="39" stopIfTrue="1">
      <formula>I$40="U"</formula>
    </cfRule>
  </conditionalFormatting>
  <conditionalFormatting sqref="AB8">
    <cfRule type="cellIs" dxfId="8074" priority="38" operator="greaterThan">
      <formula>$E8</formula>
    </cfRule>
  </conditionalFormatting>
  <conditionalFormatting sqref="AB25">
    <cfRule type="cellIs" dxfId="8073" priority="36" operator="greaterThan">
      <formula>$E25</formula>
    </cfRule>
    <cfRule type="cellIs" dxfId="8072" priority="37" operator="greaterThan">
      <formula>$G25</formula>
    </cfRule>
  </conditionalFormatting>
  <conditionalFormatting sqref="AB43">
    <cfRule type="cellIs" dxfId="8071" priority="35" operator="greaterThan">
      <formula>$G$43</formula>
    </cfRule>
  </conditionalFormatting>
  <conditionalFormatting sqref="AB45">
    <cfRule type="cellIs" dxfId="8070" priority="34" operator="greaterThan">
      <formula>$F$45</formula>
    </cfRule>
  </conditionalFormatting>
  <conditionalFormatting sqref="AB46">
    <cfRule type="cellIs" dxfId="8069" priority="33" operator="greaterThan">
      <formula>$G$46</formula>
    </cfRule>
  </conditionalFormatting>
  <conditionalFormatting sqref="AB48">
    <cfRule type="cellIs" dxfId="8068" priority="5" operator="greaterThan">
      <formula>$F$48</formula>
    </cfRule>
  </conditionalFormatting>
  <conditionalFormatting sqref="AB55">
    <cfRule type="cellIs" dxfId="8067" priority="32" operator="greaterThan">
      <formula>$G$55</formula>
    </cfRule>
  </conditionalFormatting>
  <conditionalFormatting sqref="AB60">
    <cfRule type="cellIs" dxfId="8066" priority="31" operator="greaterThan">
      <formula>$G$60</formula>
    </cfRule>
  </conditionalFormatting>
  <conditionalFormatting sqref="AB63">
    <cfRule type="cellIs" dxfId="8065" priority="30" operator="greaterThan">
      <formula>$G$63</formula>
    </cfRule>
  </conditionalFormatting>
  <conditionalFormatting sqref="AB66">
    <cfRule type="cellIs" dxfId="8064" priority="28" operator="greaterThan">
      <formula>$G$66</formula>
    </cfRule>
    <cfRule type="cellIs" dxfId="8063" priority="29" operator="greaterThan">
      <formula>$F$66</formula>
    </cfRule>
  </conditionalFormatting>
  <conditionalFormatting sqref="AB53">
    <cfRule type="cellIs" dxfId="8062" priority="27" operator="greaterThan">
      <formula>$F$53</formula>
    </cfRule>
  </conditionalFormatting>
  <conditionalFormatting sqref="AB52">
    <cfRule type="cellIs" dxfId="8061" priority="25" operator="greaterThan">
      <formula>$F$52</formula>
    </cfRule>
  </conditionalFormatting>
  <conditionalFormatting sqref="AB61">
    <cfRule type="cellIs" dxfId="8060" priority="22" operator="greaterThan">
      <formula>$F$61</formula>
    </cfRule>
  </conditionalFormatting>
  <conditionalFormatting sqref="AB62">
    <cfRule type="cellIs" dxfId="8059" priority="20" operator="greaterThan">
      <formula>$G$62</formula>
    </cfRule>
  </conditionalFormatting>
  <conditionalFormatting sqref="AB54">
    <cfRule type="cellIs" dxfId="8058" priority="23" operator="greaterThan">
      <formula>$G$54</formula>
    </cfRule>
    <cfRule type="cellIs" dxfId="8057" priority="24" operator="greaterThan">
      <formula>$F$54</formula>
    </cfRule>
  </conditionalFormatting>
  <conditionalFormatting sqref="AB61">
    <cfRule type="cellIs" dxfId="8056" priority="21" operator="greaterThan">
      <formula>$G$61</formula>
    </cfRule>
  </conditionalFormatting>
  <conditionalFormatting sqref="AB68">
    <cfRule type="cellIs" dxfId="8055" priority="19" operator="greaterThan">
      <formula>$G$68</formula>
    </cfRule>
  </conditionalFormatting>
  <conditionalFormatting sqref="AB70">
    <cfRule type="cellIs" dxfId="8054" priority="18" operator="greaterThan">
      <formula>$G$70</formula>
    </cfRule>
  </conditionalFormatting>
  <conditionalFormatting sqref="AB73">
    <cfRule type="cellIs" dxfId="8053" priority="17" operator="greaterThan">
      <formula>$G$73</formula>
    </cfRule>
  </conditionalFormatting>
  <conditionalFormatting sqref="AB75">
    <cfRule type="cellIs" dxfId="8052" priority="16" operator="greaterThan">
      <formula>$F$75</formula>
    </cfRule>
  </conditionalFormatting>
  <conditionalFormatting sqref="AB76">
    <cfRule type="cellIs" dxfId="8051" priority="15" operator="greaterThan">
      <formula>$F$76</formula>
    </cfRule>
  </conditionalFormatting>
  <conditionalFormatting sqref="AB78">
    <cfRule type="cellIs" dxfId="8050" priority="14" operator="greaterThan">
      <formula>$G$78</formula>
    </cfRule>
  </conditionalFormatting>
  <conditionalFormatting sqref="AB80">
    <cfRule type="cellIs" dxfId="8049" priority="13" operator="greaterThan">
      <formula>$F$80</formula>
    </cfRule>
  </conditionalFormatting>
  <conditionalFormatting sqref="AB82">
    <cfRule type="cellIs" dxfId="8048" priority="12" operator="greaterThan">
      <formula>$F$82</formula>
    </cfRule>
  </conditionalFormatting>
  <conditionalFormatting sqref="AB81">
    <cfRule type="cellIs" dxfId="8047" priority="10" operator="greaterThan">
      <formula>$G$81</formula>
    </cfRule>
    <cfRule type="cellIs" dxfId="8046" priority="11" operator="greaterThan">
      <formula>$F$81</formula>
    </cfRule>
  </conditionalFormatting>
  <conditionalFormatting sqref="AB84">
    <cfRule type="cellIs" dxfId="8045" priority="9" operator="greaterThan">
      <formula>$G$84</formula>
    </cfRule>
  </conditionalFormatting>
  <conditionalFormatting sqref="AB86">
    <cfRule type="cellIs" dxfId="8044" priority="7" operator="greaterThan">
      <formula>$G$86</formula>
    </cfRule>
    <cfRule type="cellIs" dxfId="8043" priority="8" operator="greaterThan">
      <formula>$F$86</formula>
    </cfRule>
  </conditionalFormatting>
  <conditionalFormatting sqref="AB89">
    <cfRule type="expression" dxfId="8042" priority="2">
      <formula>$W$89&gt;$E$89</formula>
    </cfRule>
    <cfRule type="cellIs" dxfId="8041" priority="6" operator="greaterThan">
      <formula>$G$89</formula>
    </cfRule>
  </conditionalFormatting>
  <conditionalFormatting sqref="AB53">
    <cfRule type="cellIs" dxfId="8040" priority="26" operator="greaterThan">
      <formula>$G$53</formula>
    </cfRule>
  </conditionalFormatting>
  <conditionalFormatting sqref="AB67">
    <cfRule type="expression" priority="3" stopIfTrue="1">
      <formula>$AC$67="U"</formula>
    </cfRule>
    <cfRule type="expression" dxfId="8039" priority="4">
      <formula>$W$67&gt;$E$67</formula>
    </cfRule>
  </conditionalFormatting>
  <conditionalFormatting sqref="AB72">
    <cfRule type="expression" dxfId="8038" priority="1">
      <formula>$W$72&gt;$E$72</formula>
    </cfRule>
  </conditionalFormatting>
  <printOptions horizontalCentered="1"/>
  <pageMargins left="1" right="1" top="0.6" bottom="0.6" header="0.3" footer="0.3"/>
  <pageSetup paperSize="17" scale="58" orientation="landscape" r:id="rId1"/>
  <headerFooter>
    <oddFooter>&amp;L&amp;8&amp;Z&amp;F&amp;RPage &amp;P of &amp;N</oddFooter>
  </headerFooter>
  <rowBreaks count="1" manualBreakCount="1">
    <brk id="46" max="4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BN1048557"/>
  <sheetViews>
    <sheetView view="pageBreakPreview" topLeftCell="A4" zoomScale="85" zoomScaleNormal="145" zoomScaleSheetLayoutView="85" workbookViewId="0">
      <pane xSplit="5895" ySplit="1035" activePane="bottomRight"/>
      <selection activeCell="Z81" sqref="Z81"/>
      <selection pane="topRight" activeCell="Z81" sqref="Z81"/>
      <selection pane="bottomLeft" activeCell="Z81" sqref="Z81"/>
      <selection pane="bottomRight" activeCell="Z81" sqref="Z81"/>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261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396"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397"/>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398"/>
      <c r="G6" s="489"/>
      <c r="H6" s="218">
        <v>43732</v>
      </c>
      <c r="I6" s="219" t="s">
        <v>15</v>
      </c>
      <c r="J6" s="219" t="s">
        <v>16</v>
      </c>
      <c r="K6" s="219" t="s">
        <v>190</v>
      </c>
      <c r="L6" s="220" t="s">
        <v>191</v>
      </c>
      <c r="M6" s="218">
        <v>43732</v>
      </c>
      <c r="N6" s="219" t="s">
        <v>15</v>
      </c>
      <c r="O6" s="219" t="s">
        <v>16</v>
      </c>
      <c r="P6" s="219" t="s">
        <v>190</v>
      </c>
      <c r="Q6" s="220" t="s">
        <v>191</v>
      </c>
      <c r="R6" s="218">
        <v>43732</v>
      </c>
      <c r="S6" s="219" t="s">
        <v>15</v>
      </c>
      <c r="T6" s="219" t="s">
        <v>16</v>
      </c>
      <c r="U6" s="219" t="s">
        <v>190</v>
      </c>
      <c r="V6" s="220" t="s">
        <v>191</v>
      </c>
      <c r="W6" s="218">
        <v>43732</v>
      </c>
      <c r="X6" s="219" t="s">
        <v>15</v>
      </c>
      <c r="Y6" s="219" t="s">
        <v>16</v>
      </c>
      <c r="Z6" s="219" t="s">
        <v>190</v>
      </c>
      <c r="AA6" s="220" t="s">
        <v>191</v>
      </c>
      <c r="AB6" s="218">
        <v>43733</v>
      </c>
      <c r="AC6" s="219" t="s">
        <v>15</v>
      </c>
      <c r="AD6" s="219" t="s">
        <v>16</v>
      </c>
      <c r="AE6" s="219" t="s">
        <v>190</v>
      </c>
      <c r="AF6" s="220" t="s">
        <v>191</v>
      </c>
      <c r="AG6" s="218">
        <v>43733</v>
      </c>
      <c r="AH6" s="219" t="s">
        <v>15</v>
      </c>
      <c r="AI6" s="219" t="s">
        <v>16</v>
      </c>
      <c r="AJ6" s="219" t="s">
        <v>190</v>
      </c>
      <c r="AK6" s="220" t="s">
        <v>191</v>
      </c>
      <c r="AL6" s="218">
        <v>43733</v>
      </c>
      <c r="AM6" s="219" t="s">
        <v>15</v>
      </c>
      <c r="AN6" s="219" t="s">
        <v>16</v>
      </c>
      <c r="AO6" s="219" t="s">
        <v>190</v>
      </c>
      <c r="AP6" s="220" t="s">
        <v>191</v>
      </c>
      <c r="AQ6" s="218"/>
      <c r="AR6" s="219" t="s">
        <v>15</v>
      </c>
      <c r="AS6" s="219" t="s">
        <v>16</v>
      </c>
      <c r="AT6" s="219" t="s">
        <v>190</v>
      </c>
      <c r="AU6" s="220" t="s">
        <v>191</v>
      </c>
      <c r="AV6" s="218">
        <v>43733</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178.82740000000001</v>
      </c>
      <c r="F8" s="224" t="s">
        <v>22</v>
      </c>
      <c r="G8" s="225" t="s">
        <v>22</v>
      </c>
      <c r="H8" s="226">
        <v>82</v>
      </c>
      <c r="I8" s="223"/>
      <c r="J8" s="223"/>
      <c r="K8" s="223"/>
      <c r="L8" s="227"/>
      <c r="M8" s="226">
        <v>68</v>
      </c>
      <c r="N8" s="223"/>
      <c r="O8" s="223"/>
      <c r="P8" s="223"/>
      <c r="Q8" s="227"/>
      <c r="R8" s="226">
        <v>340</v>
      </c>
      <c r="S8" s="223"/>
      <c r="T8" s="223"/>
      <c r="U8" s="223"/>
      <c r="V8" s="227"/>
      <c r="W8" s="226">
        <v>140</v>
      </c>
      <c r="X8" s="223"/>
      <c r="Y8" s="223"/>
      <c r="Z8" s="223"/>
      <c r="AA8" s="227"/>
      <c r="AB8" s="226">
        <v>550</v>
      </c>
      <c r="AC8" s="223"/>
      <c r="AD8" s="223"/>
      <c r="AE8" s="223"/>
      <c r="AF8" s="227"/>
      <c r="AG8" s="226">
        <v>110</v>
      </c>
      <c r="AH8" s="223"/>
      <c r="AI8" s="223"/>
      <c r="AJ8" s="223"/>
      <c r="AK8" s="227"/>
      <c r="AL8" s="226">
        <v>100</v>
      </c>
      <c r="AM8" s="223"/>
      <c r="AN8" s="223"/>
      <c r="AO8" s="223"/>
      <c r="AP8" s="227"/>
      <c r="AQ8" s="504" t="s">
        <v>205</v>
      </c>
      <c r="AR8" s="505"/>
      <c r="AS8" s="505"/>
      <c r="AT8" s="505"/>
      <c r="AU8" s="506"/>
      <c r="AV8" s="226">
        <v>100</v>
      </c>
      <c r="AW8" s="223"/>
      <c r="AX8" s="223"/>
      <c r="AY8" s="223"/>
      <c r="AZ8" s="227"/>
      <c r="BE8" s="20" t="s">
        <v>20</v>
      </c>
    </row>
    <row r="9" spans="1:57" s="214" customFormat="1" x14ac:dyDescent="0.25">
      <c r="A9" s="228" t="s">
        <v>23</v>
      </c>
      <c r="B9" s="222" t="s">
        <v>30</v>
      </c>
      <c r="C9" s="229"/>
      <c r="D9" s="229"/>
      <c r="E9" s="325">
        <v>0.33</v>
      </c>
      <c r="F9" s="230" t="s">
        <v>22</v>
      </c>
      <c r="G9" s="231" t="s">
        <v>22</v>
      </c>
      <c r="H9" s="369">
        <v>0.02</v>
      </c>
      <c r="I9" s="229" t="s">
        <v>25</v>
      </c>
      <c r="J9" s="229"/>
      <c r="K9" s="223"/>
      <c r="L9" s="233"/>
      <c r="M9" s="369">
        <v>0.02</v>
      </c>
      <c r="N9" s="229" t="s">
        <v>25</v>
      </c>
      <c r="O9" s="229"/>
      <c r="P9" s="229"/>
      <c r="Q9" s="233"/>
      <c r="R9" s="368">
        <v>5.8000000000000003E-2</v>
      </c>
      <c r="S9" s="229"/>
      <c r="T9" s="229"/>
      <c r="U9" s="229"/>
      <c r="V9" s="233"/>
      <c r="W9" s="371">
        <v>14.1</v>
      </c>
      <c r="X9" s="229"/>
      <c r="Y9" s="229"/>
      <c r="Z9" s="229"/>
      <c r="AA9" s="233"/>
      <c r="AB9" s="368">
        <v>7.5999999999999998E-2</v>
      </c>
      <c r="AC9" s="229"/>
      <c r="AD9" s="229"/>
      <c r="AE9" s="229"/>
      <c r="AF9" s="233"/>
      <c r="AG9" s="369">
        <v>0.02</v>
      </c>
      <c r="AH9" s="229" t="s">
        <v>25</v>
      </c>
      <c r="AI9" s="229"/>
      <c r="AJ9" s="229"/>
      <c r="AK9" s="233"/>
      <c r="AL9" s="369">
        <v>0.02</v>
      </c>
      <c r="AM9" s="229" t="s">
        <v>25</v>
      </c>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21</v>
      </c>
      <c r="C10" s="223"/>
      <c r="D10" s="223"/>
      <c r="E10" s="330">
        <v>179.04390000000001</v>
      </c>
      <c r="F10" s="235" t="s">
        <v>22</v>
      </c>
      <c r="G10" s="231" t="s">
        <v>22</v>
      </c>
      <c r="H10" s="370">
        <v>82</v>
      </c>
      <c r="I10" s="229"/>
      <c r="J10" s="229"/>
      <c r="K10" s="223"/>
      <c r="L10" s="233"/>
      <c r="M10" s="370">
        <v>68</v>
      </c>
      <c r="N10" s="229"/>
      <c r="O10" s="229"/>
      <c r="P10" s="223"/>
      <c r="Q10" s="233"/>
      <c r="R10" s="370">
        <v>340</v>
      </c>
      <c r="S10" s="229"/>
      <c r="T10" s="229"/>
      <c r="U10" s="229"/>
      <c r="V10" s="233"/>
      <c r="W10" s="370">
        <v>140</v>
      </c>
      <c r="X10" s="229"/>
      <c r="Y10" s="229"/>
      <c r="Z10" s="229"/>
      <c r="AA10" s="233"/>
      <c r="AB10" s="370">
        <v>550</v>
      </c>
      <c r="AC10" s="229"/>
      <c r="AD10" s="229"/>
      <c r="AE10" s="229"/>
      <c r="AF10" s="233"/>
      <c r="AG10" s="370">
        <v>110</v>
      </c>
      <c r="AH10" s="229"/>
      <c r="AI10" s="229"/>
      <c r="AJ10" s="229"/>
      <c r="AK10" s="233"/>
      <c r="AL10" s="370">
        <v>100</v>
      </c>
      <c r="AM10" s="229"/>
      <c r="AN10" s="229"/>
      <c r="AO10" s="229"/>
      <c r="AP10" s="233"/>
      <c r="AQ10" s="297"/>
      <c r="AR10" s="298"/>
      <c r="AS10" s="298"/>
      <c r="AT10" s="298"/>
      <c r="AU10" s="299"/>
      <c r="AV10" s="370">
        <v>100</v>
      </c>
      <c r="AW10" s="229"/>
      <c r="AX10" s="229"/>
      <c r="AY10" s="223"/>
      <c r="AZ10" s="233"/>
      <c r="BE10" s="33" t="s">
        <v>26</v>
      </c>
    </row>
    <row r="11" spans="1:57" s="214" customFormat="1" x14ac:dyDescent="0.25">
      <c r="A11" s="228" t="s">
        <v>27</v>
      </c>
      <c r="B11" s="222" t="s">
        <v>21</v>
      </c>
      <c r="C11" s="229"/>
      <c r="D11" s="229"/>
      <c r="E11" s="325">
        <v>32.6907</v>
      </c>
      <c r="F11" s="230" t="s">
        <v>22</v>
      </c>
      <c r="G11" s="231" t="s">
        <v>22</v>
      </c>
      <c r="H11" s="371">
        <v>17.399999999999999</v>
      </c>
      <c r="I11" s="229"/>
      <c r="J11" s="229"/>
      <c r="K11" s="223"/>
      <c r="L11" s="233"/>
      <c r="M11" s="371">
        <v>12.9</v>
      </c>
      <c r="N11" s="229"/>
      <c r="O11" s="229"/>
      <c r="P11" s="223"/>
      <c r="Q11" s="233"/>
      <c r="R11" s="371">
        <v>50.3</v>
      </c>
      <c r="S11" s="229"/>
      <c r="T11" s="229"/>
      <c r="U11" s="229"/>
      <c r="V11" s="233"/>
      <c r="W11" s="371">
        <v>16</v>
      </c>
      <c r="X11" s="229"/>
      <c r="Y11" s="229"/>
      <c r="Z11" s="229"/>
      <c r="AA11" s="233"/>
      <c r="AB11" s="371">
        <v>58</v>
      </c>
      <c r="AC11" s="229"/>
      <c r="AD11" s="229"/>
      <c r="AE11" s="229"/>
      <c r="AF11" s="233"/>
      <c r="AG11" s="371">
        <v>12.3</v>
      </c>
      <c r="AH11" s="229"/>
      <c r="AI11" s="229"/>
      <c r="AJ11" s="229"/>
      <c r="AK11" s="233"/>
      <c r="AL11" s="371">
        <v>13.4</v>
      </c>
      <c r="AM11" s="229"/>
      <c r="AN11" s="229"/>
      <c r="AO11" s="229"/>
      <c r="AP11" s="233"/>
      <c r="AQ11" s="300"/>
      <c r="AR11" s="298"/>
      <c r="AS11" s="298"/>
      <c r="AT11" s="298"/>
      <c r="AU11" s="299"/>
      <c r="AV11" s="371">
        <v>16.100000000000001</v>
      </c>
      <c r="AW11" s="229"/>
      <c r="AX11" s="229"/>
      <c r="AY11" s="223"/>
      <c r="AZ11" s="233"/>
      <c r="BE11" s="33" t="s">
        <v>27</v>
      </c>
    </row>
    <row r="12" spans="1:57" s="214" customFormat="1" x14ac:dyDescent="0.25">
      <c r="A12" s="238" t="s">
        <v>28</v>
      </c>
      <c r="B12" s="222" t="s">
        <v>24</v>
      </c>
      <c r="C12" s="229"/>
      <c r="D12" s="229"/>
      <c r="E12" s="325">
        <v>28</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12</v>
      </c>
      <c r="X12" s="229"/>
      <c r="Y12" s="229"/>
      <c r="Z12" s="229"/>
      <c r="AA12" s="233"/>
      <c r="AB12" s="370">
        <v>24</v>
      </c>
      <c r="AC12" s="229"/>
      <c r="AD12" s="229"/>
      <c r="AE12" s="229"/>
      <c r="AF12" s="233"/>
      <c r="AG12" s="370">
        <v>10</v>
      </c>
      <c r="AH12" s="229" t="s">
        <v>25</v>
      </c>
      <c r="AI12" s="229"/>
      <c r="AJ12" s="229"/>
      <c r="AK12" s="233"/>
      <c r="AL12" s="370">
        <v>10</v>
      </c>
      <c r="AM12" s="229" t="s">
        <v>25</v>
      </c>
      <c r="AN12" s="229"/>
      <c r="AO12" s="229"/>
      <c r="AP12" s="233"/>
      <c r="AQ12" s="297"/>
      <c r="AR12" s="298"/>
      <c r="AS12" s="298"/>
      <c r="AT12" s="298"/>
      <c r="AU12" s="299"/>
      <c r="AV12" s="370">
        <v>10</v>
      </c>
      <c r="AW12" s="229" t="s">
        <v>25</v>
      </c>
      <c r="AX12" s="229"/>
      <c r="AY12" s="229"/>
      <c r="AZ12" s="233"/>
      <c r="BE12" s="50" t="s">
        <v>28</v>
      </c>
    </row>
    <row r="13" spans="1:57" s="214" customFormat="1" x14ac:dyDescent="0.25">
      <c r="A13" s="228" t="s">
        <v>29</v>
      </c>
      <c r="B13" s="222" t="s">
        <v>30</v>
      </c>
      <c r="C13" s="229"/>
      <c r="D13" s="229"/>
      <c r="E13" s="325">
        <v>13.981</v>
      </c>
      <c r="F13" s="239">
        <v>250</v>
      </c>
      <c r="G13" s="231">
        <v>250</v>
      </c>
      <c r="H13" s="369">
        <v>9.1</v>
      </c>
      <c r="I13" s="229"/>
      <c r="J13" s="229"/>
      <c r="K13" s="223"/>
      <c r="L13" s="233"/>
      <c r="M13" s="369">
        <v>5.69</v>
      </c>
      <c r="N13" s="229"/>
      <c r="O13" s="229"/>
      <c r="P13" s="223"/>
      <c r="Q13" s="233"/>
      <c r="R13" s="369">
        <v>7.96</v>
      </c>
      <c r="S13" s="229"/>
      <c r="T13" s="229"/>
      <c r="U13" s="229"/>
      <c r="V13" s="233"/>
      <c r="W13" s="369">
        <v>6.62</v>
      </c>
      <c r="X13" s="229"/>
      <c r="Y13" s="229"/>
      <c r="Z13" s="229"/>
      <c r="AA13" s="233"/>
      <c r="AB13" s="369">
        <v>6.78</v>
      </c>
      <c r="AC13" s="229"/>
      <c r="AD13" s="229"/>
      <c r="AE13" s="229"/>
      <c r="AF13" s="233"/>
      <c r="AG13" s="369">
        <v>5.62</v>
      </c>
      <c r="AH13" s="229"/>
      <c r="AI13" s="229"/>
      <c r="AJ13" s="229"/>
      <c r="AK13" s="233"/>
      <c r="AL13" s="369">
        <v>6.69</v>
      </c>
      <c r="AM13" s="229"/>
      <c r="AN13" s="229"/>
      <c r="AO13" s="229"/>
      <c r="AP13" s="233"/>
      <c r="AQ13" s="300"/>
      <c r="AR13" s="298"/>
      <c r="AS13" s="298"/>
      <c r="AT13" s="298"/>
      <c r="AU13" s="299"/>
      <c r="AV13" s="369">
        <v>8.34</v>
      </c>
      <c r="AW13" s="229"/>
      <c r="AX13" s="229"/>
      <c r="AY13" s="229"/>
      <c r="AZ13" s="233"/>
      <c r="BE13" s="33" t="s">
        <v>29</v>
      </c>
    </row>
    <row r="14" spans="1:57" s="214" customFormat="1" x14ac:dyDescent="0.25">
      <c r="A14" s="228" t="s">
        <v>31</v>
      </c>
      <c r="B14" s="222" t="s">
        <v>30</v>
      </c>
      <c r="C14" s="223"/>
      <c r="D14" s="223"/>
      <c r="E14" s="325">
        <v>427.3485</v>
      </c>
      <c r="F14" s="230" t="s">
        <v>22</v>
      </c>
      <c r="G14" s="240">
        <v>700</v>
      </c>
      <c r="H14" s="370">
        <v>240</v>
      </c>
      <c r="I14" s="229"/>
      <c r="J14" s="229"/>
      <c r="K14" s="223"/>
      <c r="L14" s="233"/>
      <c r="M14" s="370">
        <v>160</v>
      </c>
      <c r="N14" s="229"/>
      <c r="O14" s="229"/>
      <c r="P14" s="223"/>
      <c r="Q14" s="233"/>
      <c r="R14" s="370">
        <v>600</v>
      </c>
      <c r="S14" s="229"/>
      <c r="T14" s="229"/>
      <c r="U14" s="229"/>
      <c r="V14" s="233"/>
      <c r="W14" s="370">
        <v>340</v>
      </c>
      <c r="X14" s="229"/>
      <c r="Y14" s="229"/>
      <c r="Z14" s="229"/>
      <c r="AA14" s="233"/>
      <c r="AB14" s="370">
        <v>930</v>
      </c>
      <c r="AC14" s="229"/>
      <c r="AD14" s="229"/>
      <c r="AE14" s="229"/>
      <c r="AF14" s="233"/>
      <c r="AG14" s="370">
        <v>230</v>
      </c>
      <c r="AH14" s="229"/>
      <c r="AI14" s="229"/>
      <c r="AJ14" s="229"/>
      <c r="AK14" s="233"/>
      <c r="AL14" s="370">
        <v>250</v>
      </c>
      <c r="AM14" s="229"/>
      <c r="AN14" s="229"/>
      <c r="AO14" s="229"/>
      <c r="AP14" s="233"/>
      <c r="AQ14" s="297"/>
      <c r="AR14" s="298"/>
      <c r="AS14" s="298"/>
      <c r="AT14" s="298"/>
      <c r="AU14" s="299"/>
      <c r="AV14" s="370">
        <v>300</v>
      </c>
      <c r="AW14" s="229"/>
      <c r="AX14" s="229"/>
      <c r="AY14" s="229"/>
      <c r="AZ14" s="233"/>
      <c r="BE14" s="33" t="s">
        <v>31</v>
      </c>
    </row>
    <row r="15" spans="1:57" s="214" customFormat="1" x14ac:dyDescent="0.25">
      <c r="A15" s="228" t="s">
        <v>32</v>
      </c>
      <c r="B15" s="222" t="s">
        <v>21</v>
      </c>
      <c r="C15" s="229"/>
      <c r="D15" s="229"/>
      <c r="E15" s="325">
        <v>29.025099999999998</v>
      </c>
      <c r="F15" s="230" t="s">
        <v>22</v>
      </c>
      <c r="G15" s="231" t="s">
        <v>22</v>
      </c>
      <c r="H15" s="371">
        <v>16.399999999999999</v>
      </c>
      <c r="I15" s="229"/>
      <c r="J15" s="229"/>
      <c r="K15" s="223"/>
      <c r="L15" s="233"/>
      <c r="M15" s="371">
        <v>6.6</v>
      </c>
      <c r="N15" s="229"/>
      <c r="O15" s="229"/>
      <c r="P15" s="223"/>
      <c r="Q15" s="233"/>
      <c r="R15" s="371">
        <v>42.3</v>
      </c>
      <c r="S15" s="229"/>
      <c r="T15" s="229"/>
      <c r="U15" s="229"/>
      <c r="V15" s="233"/>
      <c r="W15" s="371">
        <v>12.5</v>
      </c>
      <c r="X15" s="229"/>
      <c r="Y15" s="229"/>
      <c r="Z15" s="229"/>
      <c r="AA15" s="233"/>
      <c r="AB15" s="371">
        <v>63.6</v>
      </c>
      <c r="AC15" s="229"/>
      <c r="AD15" s="229"/>
      <c r="AE15" s="229"/>
      <c r="AF15" s="233"/>
      <c r="AG15" s="371">
        <v>11.7</v>
      </c>
      <c r="AH15" s="229"/>
      <c r="AI15" s="229"/>
      <c r="AJ15" s="229"/>
      <c r="AK15" s="233"/>
      <c r="AL15" s="371">
        <v>12.4</v>
      </c>
      <c r="AM15" s="229"/>
      <c r="AN15" s="229"/>
      <c r="AO15" s="229"/>
      <c r="AP15" s="233"/>
      <c r="AQ15" s="300"/>
      <c r="AR15" s="298"/>
      <c r="AS15" s="298"/>
      <c r="AT15" s="298"/>
      <c r="AU15" s="299"/>
      <c r="AV15" s="371">
        <v>15.7</v>
      </c>
      <c r="AW15" s="229"/>
      <c r="AX15" s="229"/>
      <c r="AY15" s="223"/>
      <c r="AZ15" s="233"/>
      <c r="BE15" s="33" t="s">
        <v>32</v>
      </c>
    </row>
    <row r="16" spans="1:57" s="214" customFormat="1" x14ac:dyDescent="0.25">
      <c r="A16" s="228" t="s">
        <v>33</v>
      </c>
      <c r="B16" s="222" t="s">
        <v>30</v>
      </c>
      <c r="C16" s="229"/>
      <c r="D16" s="229"/>
      <c r="E16" s="325">
        <v>6.1</v>
      </c>
      <c r="F16" s="239">
        <v>10</v>
      </c>
      <c r="G16" s="240">
        <v>10</v>
      </c>
      <c r="H16" s="371">
        <v>1.4</v>
      </c>
      <c r="I16" s="229"/>
      <c r="J16" s="229"/>
      <c r="K16" s="229"/>
      <c r="L16" s="233"/>
      <c r="M16" s="369">
        <v>0.49</v>
      </c>
      <c r="N16" s="229"/>
      <c r="O16" s="229"/>
      <c r="P16" s="229"/>
      <c r="Q16" s="233"/>
      <c r="R16" s="369">
        <v>0.01</v>
      </c>
      <c r="S16" s="229" t="s">
        <v>25</v>
      </c>
      <c r="T16" s="229"/>
      <c r="U16" s="229"/>
      <c r="V16" s="233"/>
      <c r="W16" s="368">
        <v>3.7999999999999999E-2</v>
      </c>
      <c r="X16" s="229"/>
      <c r="Y16" s="229"/>
      <c r="Z16" s="229"/>
      <c r="AA16" s="233"/>
      <c r="AB16" s="369">
        <v>0.01</v>
      </c>
      <c r="AC16" s="229" t="s">
        <v>25</v>
      </c>
      <c r="AD16" s="229"/>
      <c r="AE16" s="229"/>
      <c r="AF16" s="233"/>
      <c r="AG16" s="369">
        <v>0.61</v>
      </c>
      <c r="AH16" s="229"/>
      <c r="AI16" s="229"/>
      <c r="AJ16" s="229"/>
      <c r="AK16" s="233"/>
      <c r="AL16" s="369">
        <v>0.61</v>
      </c>
      <c r="AM16" s="229"/>
      <c r="AN16" s="229"/>
      <c r="AO16" s="229"/>
      <c r="AP16" s="233"/>
      <c r="AQ16" s="300"/>
      <c r="AR16" s="298"/>
      <c r="AS16" s="298"/>
      <c r="AT16" s="298"/>
      <c r="AU16" s="299"/>
      <c r="AV16" s="371">
        <v>1.6</v>
      </c>
      <c r="AW16" s="229"/>
      <c r="AX16" s="229"/>
      <c r="AY16" s="229"/>
      <c r="AZ16" s="233"/>
      <c r="BE16" s="33" t="s">
        <v>33</v>
      </c>
    </row>
    <row r="17" spans="1:57" s="214" customFormat="1" x14ac:dyDescent="0.25">
      <c r="A17" s="228" t="s">
        <v>34</v>
      </c>
      <c r="B17" s="222" t="s">
        <v>24</v>
      </c>
      <c r="C17" s="229"/>
      <c r="D17" s="229"/>
      <c r="E17" s="325">
        <v>2E-3</v>
      </c>
      <c r="F17" s="239">
        <v>1</v>
      </c>
      <c r="G17" s="240">
        <v>1</v>
      </c>
      <c r="H17" s="368">
        <v>2E-3</v>
      </c>
      <c r="I17" s="229" t="s">
        <v>25</v>
      </c>
      <c r="J17" s="229"/>
      <c r="K17" s="229"/>
      <c r="L17" s="233"/>
      <c r="M17" s="368">
        <v>2E-3</v>
      </c>
      <c r="N17" s="229" t="s">
        <v>25</v>
      </c>
      <c r="O17" s="229"/>
      <c r="P17" s="229"/>
      <c r="Q17" s="233"/>
      <c r="R17" s="368">
        <v>2E-3</v>
      </c>
      <c r="S17" s="229" t="s">
        <v>25</v>
      </c>
      <c r="T17" s="229"/>
      <c r="U17" s="229"/>
      <c r="V17" s="233"/>
      <c r="W17" s="368">
        <v>2E-3</v>
      </c>
      <c r="X17" s="229" t="s">
        <v>25</v>
      </c>
      <c r="Y17" s="229"/>
      <c r="Z17" s="229"/>
      <c r="AA17" s="233"/>
      <c r="AB17" s="368">
        <v>2E-3</v>
      </c>
      <c r="AC17" s="229" t="s">
        <v>25</v>
      </c>
      <c r="AD17" s="229"/>
      <c r="AE17" s="229"/>
      <c r="AF17" s="233"/>
      <c r="AG17" s="368">
        <v>4.0000000000000001E-3</v>
      </c>
      <c r="AH17" s="229"/>
      <c r="AI17" s="229"/>
      <c r="AJ17" s="229"/>
      <c r="AK17" s="233"/>
      <c r="AL17" s="368">
        <v>2E-3</v>
      </c>
      <c r="AM17" s="229" t="s">
        <v>25</v>
      </c>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24</v>
      </c>
      <c r="C18" s="229"/>
      <c r="D18" s="229"/>
      <c r="E18" s="325" t="s">
        <v>254</v>
      </c>
      <c r="F18" s="239" t="s">
        <v>37</v>
      </c>
      <c r="G18" s="240" t="s">
        <v>37</v>
      </c>
      <c r="H18" s="369">
        <v>7.37</v>
      </c>
      <c r="I18" s="229"/>
      <c r="J18" s="229"/>
      <c r="K18" s="229"/>
      <c r="L18" s="233"/>
      <c r="M18" s="369">
        <v>6.36</v>
      </c>
      <c r="N18" s="229"/>
      <c r="O18" s="229"/>
      <c r="P18" s="229"/>
      <c r="Q18" s="233"/>
      <c r="R18" s="369">
        <v>7.08</v>
      </c>
      <c r="S18" s="229"/>
      <c r="T18" s="229"/>
      <c r="U18" s="229"/>
      <c r="V18" s="233"/>
      <c r="W18" s="369">
        <v>7.09</v>
      </c>
      <c r="X18" s="229"/>
      <c r="Y18" s="229"/>
      <c r="Z18" s="229"/>
      <c r="AA18" s="233"/>
      <c r="AB18" s="369">
        <v>6.99</v>
      </c>
      <c r="AC18" s="229"/>
      <c r="AD18" s="229"/>
      <c r="AE18" s="229"/>
      <c r="AF18" s="233"/>
      <c r="AG18" s="369">
        <v>7.45</v>
      </c>
      <c r="AH18" s="229"/>
      <c r="AI18" s="229"/>
      <c r="AJ18" s="229"/>
      <c r="AK18" s="233"/>
      <c r="AL18" s="369">
        <v>7.55</v>
      </c>
      <c r="AM18" s="229"/>
      <c r="AN18" s="229"/>
      <c r="AO18" s="229"/>
      <c r="AP18" s="233"/>
      <c r="AQ18" s="300"/>
      <c r="AR18" s="298"/>
      <c r="AS18" s="298"/>
      <c r="AT18" s="298"/>
      <c r="AU18" s="299"/>
      <c r="AV18" s="369">
        <v>7.54</v>
      </c>
      <c r="AW18" s="229"/>
      <c r="AX18" s="229"/>
      <c r="AY18" s="229"/>
      <c r="AZ18" s="233"/>
      <c r="BA18" s="241">
        <v>6.5</v>
      </c>
      <c r="BB18" s="214">
        <v>8.5</v>
      </c>
      <c r="BC18" s="214">
        <v>6.39</v>
      </c>
      <c r="BD18" s="241">
        <v>8.11</v>
      </c>
      <c r="BE18" s="33" t="s">
        <v>35</v>
      </c>
    </row>
    <row r="19" spans="1:57" s="214" customFormat="1" x14ac:dyDescent="0.25">
      <c r="A19" s="228" t="s">
        <v>38</v>
      </c>
      <c r="B19" s="222" t="s">
        <v>30</v>
      </c>
      <c r="C19" s="229"/>
      <c r="D19" s="229"/>
      <c r="E19" s="325">
        <v>3.38</v>
      </c>
      <c r="F19" s="230" t="s">
        <v>22</v>
      </c>
      <c r="G19" s="231" t="s">
        <v>22</v>
      </c>
      <c r="H19" s="369">
        <v>2.88</v>
      </c>
      <c r="I19" s="229"/>
      <c r="J19" s="229"/>
      <c r="K19" s="223"/>
      <c r="L19" s="233"/>
      <c r="M19" s="369">
        <v>1.07</v>
      </c>
      <c r="N19" s="229"/>
      <c r="O19" s="229"/>
      <c r="P19" s="223"/>
      <c r="Q19" s="233"/>
      <c r="R19" s="369">
        <v>2.12</v>
      </c>
      <c r="S19" s="229"/>
      <c r="T19" s="229"/>
      <c r="U19" s="229"/>
      <c r="V19" s="233"/>
      <c r="W19" s="369">
        <v>6.34</v>
      </c>
      <c r="X19" s="229"/>
      <c r="Y19" s="229"/>
      <c r="Z19" s="229"/>
      <c r="AA19" s="233"/>
      <c r="AB19" s="369">
        <v>3.25</v>
      </c>
      <c r="AC19" s="229"/>
      <c r="AD19" s="229"/>
      <c r="AE19" s="229"/>
      <c r="AF19" s="233"/>
      <c r="AG19" s="369">
        <v>1.29</v>
      </c>
      <c r="AH19" s="229"/>
      <c r="AI19" s="229"/>
      <c r="AJ19" s="229"/>
      <c r="AK19" s="233"/>
      <c r="AL19" s="369">
        <v>1.23</v>
      </c>
      <c r="AM19" s="229"/>
      <c r="AN19" s="229"/>
      <c r="AO19" s="229"/>
      <c r="AP19" s="233"/>
      <c r="AQ19" s="300"/>
      <c r="AR19" s="298"/>
      <c r="AS19" s="298"/>
      <c r="AT19" s="298"/>
      <c r="AU19" s="299"/>
      <c r="AV19" s="369">
        <v>2.36</v>
      </c>
      <c r="AW19" s="229"/>
      <c r="AX19" s="229"/>
      <c r="AY19" s="223"/>
      <c r="AZ19" s="233"/>
      <c r="BE19" s="33" t="s">
        <v>38</v>
      </c>
    </row>
    <row r="20" spans="1:57" s="214" customFormat="1" x14ac:dyDescent="0.25">
      <c r="A20" s="228" t="s">
        <v>39</v>
      </c>
      <c r="B20" s="222" t="s">
        <v>21</v>
      </c>
      <c r="C20" s="229"/>
      <c r="D20" s="229"/>
      <c r="E20" s="325">
        <v>8.1834000000000007</v>
      </c>
      <c r="F20" s="230" t="s">
        <v>22</v>
      </c>
      <c r="G20" s="240">
        <v>20</v>
      </c>
      <c r="H20" s="369">
        <v>6.09</v>
      </c>
      <c r="I20" s="229"/>
      <c r="J20" s="229"/>
      <c r="K20" s="223"/>
      <c r="L20" s="233"/>
      <c r="M20" s="369">
        <v>8.32</v>
      </c>
      <c r="N20" s="229"/>
      <c r="O20" s="229"/>
      <c r="P20" s="229"/>
      <c r="Q20" s="233"/>
      <c r="R20" s="369">
        <v>8.0299999999999994</v>
      </c>
      <c r="S20" s="229"/>
      <c r="T20" s="229"/>
      <c r="U20" s="229"/>
      <c r="V20" s="233"/>
      <c r="W20" s="369">
        <v>6.79</v>
      </c>
      <c r="X20" s="229"/>
      <c r="Y20" s="229"/>
      <c r="Z20" s="229"/>
      <c r="AA20" s="233"/>
      <c r="AB20" s="371">
        <v>16.899999999999999</v>
      </c>
      <c r="AC20" s="229"/>
      <c r="AD20" s="229"/>
      <c r="AE20" s="229"/>
      <c r="AF20" s="233"/>
      <c r="AG20" s="369">
        <v>5.31</v>
      </c>
      <c r="AH20" s="229"/>
      <c r="AI20" s="229"/>
      <c r="AJ20" s="229"/>
      <c r="AK20" s="233"/>
      <c r="AL20" s="369">
        <v>5.65</v>
      </c>
      <c r="AM20" s="229"/>
      <c r="AN20" s="229"/>
      <c r="AO20" s="229"/>
      <c r="AP20" s="233"/>
      <c r="AQ20" s="297"/>
      <c r="AR20" s="298"/>
      <c r="AS20" s="298"/>
      <c r="AT20" s="298"/>
      <c r="AU20" s="299"/>
      <c r="AV20" s="369">
        <v>5.65</v>
      </c>
      <c r="AW20" s="229"/>
      <c r="AX20" s="229"/>
      <c r="AY20" s="229"/>
      <c r="AZ20" s="233"/>
      <c r="BE20" s="33" t="s">
        <v>39</v>
      </c>
    </row>
    <row r="21" spans="1:57" s="214" customFormat="1" x14ac:dyDescent="0.25">
      <c r="A21" s="228" t="s">
        <v>40</v>
      </c>
      <c r="B21" s="222" t="s">
        <v>21</v>
      </c>
      <c r="C21" s="229"/>
      <c r="D21" s="229"/>
      <c r="E21" s="325">
        <v>21.318000000000001</v>
      </c>
      <c r="F21" s="239">
        <v>250</v>
      </c>
      <c r="G21" s="240">
        <v>250</v>
      </c>
      <c r="H21" s="371">
        <v>11.8</v>
      </c>
      <c r="I21" s="229"/>
      <c r="J21" s="229"/>
      <c r="K21" s="229"/>
      <c r="L21" s="233"/>
      <c r="M21" s="369">
        <v>6.43</v>
      </c>
      <c r="N21" s="229"/>
      <c r="O21" s="229"/>
      <c r="P21" s="229"/>
      <c r="Q21" s="233"/>
      <c r="R21" s="369">
        <v>4.68</v>
      </c>
      <c r="S21" s="229"/>
      <c r="T21" s="229"/>
      <c r="U21" s="229"/>
      <c r="V21" s="233"/>
      <c r="W21" s="371">
        <v>10.8</v>
      </c>
      <c r="X21" s="229"/>
      <c r="Y21" s="229"/>
      <c r="Z21" s="229"/>
      <c r="AA21" s="233"/>
      <c r="AB21" s="369">
        <v>0.48</v>
      </c>
      <c r="AC21" s="229"/>
      <c r="AD21" s="229"/>
      <c r="AE21" s="229"/>
      <c r="AF21" s="233"/>
      <c r="AG21" s="369">
        <v>8.51</v>
      </c>
      <c r="AH21" s="229"/>
      <c r="AI21" s="229"/>
      <c r="AJ21" s="229"/>
      <c r="AK21" s="233"/>
      <c r="AL21" s="369">
        <v>7.86</v>
      </c>
      <c r="AM21" s="229"/>
      <c r="AN21" s="229"/>
      <c r="AO21" s="229"/>
      <c r="AP21" s="233"/>
      <c r="AQ21" s="300"/>
      <c r="AR21" s="298"/>
      <c r="AS21" s="298"/>
      <c r="AT21" s="298"/>
      <c r="AU21" s="299"/>
      <c r="AV21" s="371">
        <v>14.2</v>
      </c>
      <c r="AW21" s="229"/>
      <c r="AX21" s="229"/>
      <c r="AY21" s="229"/>
      <c r="AZ21" s="233"/>
      <c r="BE21" s="33" t="s">
        <v>40</v>
      </c>
    </row>
    <row r="22" spans="1:57" s="214" customFormat="1" x14ac:dyDescent="0.25">
      <c r="A22" s="228" t="s">
        <v>41</v>
      </c>
      <c r="B22" s="222" t="s">
        <v>21</v>
      </c>
      <c r="C22" s="229"/>
      <c r="D22" s="229"/>
      <c r="E22" s="326">
        <v>250</v>
      </c>
      <c r="F22" s="242">
        <v>500</v>
      </c>
      <c r="G22" s="231">
        <v>500</v>
      </c>
      <c r="H22" s="370">
        <v>170</v>
      </c>
      <c r="I22" s="229"/>
      <c r="J22" s="229"/>
      <c r="K22" s="229"/>
      <c r="L22" s="233"/>
      <c r="M22" s="370">
        <v>120</v>
      </c>
      <c r="N22" s="229"/>
      <c r="O22" s="229"/>
      <c r="P22" s="229"/>
      <c r="Q22" s="233"/>
      <c r="R22" s="370">
        <v>370</v>
      </c>
      <c r="S22" s="229"/>
      <c r="T22" s="229"/>
      <c r="U22" s="229"/>
      <c r="V22" s="233"/>
      <c r="W22" s="370">
        <v>170</v>
      </c>
      <c r="X22" s="229"/>
      <c r="Y22" s="229"/>
      <c r="Z22" s="229"/>
      <c r="AA22" s="233"/>
      <c r="AB22" s="370">
        <v>440</v>
      </c>
      <c r="AC22" s="229"/>
      <c r="AD22" s="229"/>
      <c r="AE22" s="229"/>
      <c r="AF22" s="233"/>
      <c r="AG22" s="370">
        <v>160</v>
      </c>
      <c r="AH22" s="229"/>
      <c r="AI22" s="229"/>
      <c r="AJ22" s="229"/>
      <c r="AK22" s="233"/>
      <c r="AL22" s="370">
        <v>160</v>
      </c>
      <c r="AM22" s="229"/>
      <c r="AN22" s="229"/>
      <c r="AO22" s="229"/>
      <c r="AP22" s="233"/>
      <c r="AQ22" s="297"/>
      <c r="AR22" s="298"/>
      <c r="AS22" s="298"/>
      <c r="AT22" s="298"/>
      <c r="AU22" s="299"/>
      <c r="AV22" s="370">
        <v>170</v>
      </c>
      <c r="AW22" s="229"/>
      <c r="AX22" s="229"/>
      <c r="AY22" s="229"/>
      <c r="AZ22" s="233"/>
      <c r="BE22" s="33" t="s">
        <v>41</v>
      </c>
    </row>
    <row r="23" spans="1:57" s="214" customFormat="1" ht="15.75" thickBot="1" x14ac:dyDescent="0.3">
      <c r="A23" s="243" t="s">
        <v>42</v>
      </c>
      <c r="B23" s="222" t="s">
        <v>24</v>
      </c>
      <c r="C23" s="229"/>
      <c r="D23" s="244"/>
      <c r="E23" s="328">
        <v>18.331</v>
      </c>
      <c r="F23" s="245" t="s">
        <v>22</v>
      </c>
      <c r="G23" s="246" t="s">
        <v>22</v>
      </c>
      <c r="H23" s="247">
        <v>0.5</v>
      </c>
      <c r="I23" s="244" t="s">
        <v>25</v>
      </c>
      <c r="J23" s="244"/>
      <c r="K23" s="244"/>
      <c r="L23" s="248"/>
      <c r="M23" s="338">
        <v>0.64</v>
      </c>
      <c r="N23" s="244"/>
      <c r="O23" s="244"/>
      <c r="P23" s="244"/>
      <c r="Q23" s="248"/>
      <c r="R23" s="247">
        <v>2.2999999999999998</v>
      </c>
      <c r="S23" s="244"/>
      <c r="T23" s="244"/>
      <c r="U23" s="244"/>
      <c r="V23" s="248"/>
      <c r="W23" s="247">
        <v>4.7</v>
      </c>
      <c r="X23" s="244"/>
      <c r="Y23" s="244"/>
      <c r="Z23" s="244"/>
      <c r="AA23" s="248"/>
      <c r="AB23" s="247">
        <v>8.1</v>
      </c>
      <c r="AC23" s="244"/>
      <c r="AD23" s="244"/>
      <c r="AE23" s="244"/>
      <c r="AF23" s="248"/>
      <c r="AG23" s="338">
        <v>0.67</v>
      </c>
      <c r="AH23" s="244"/>
      <c r="AI23" s="244"/>
      <c r="AJ23" s="244"/>
      <c r="AK23" s="248"/>
      <c r="AL23" s="338">
        <v>0.59</v>
      </c>
      <c r="AM23" s="244"/>
      <c r="AN23" s="244"/>
      <c r="AO23" s="244"/>
      <c r="AP23" s="248"/>
      <c r="AQ23" s="302"/>
      <c r="AR23" s="303"/>
      <c r="AS23" s="303"/>
      <c r="AT23" s="303"/>
      <c r="AU23" s="304"/>
      <c r="AV23" s="247">
        <v>0.5</v>
      </c>
      <c r="AW23" s="244" t="s">
        <v>25</v>
      </c>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3.0000000000000001E-3</v>
      </c>
      <c r="F26" s="239">
        <v>0.01</v>
      </c>
      <c r="G26" s="231">
        <v>5.0000000000000002E-5</v>
      </c>
      <c r="H26" s="374">
        <v>1.98E-3</v>
      </c>
      <c r="I26" s="375"/>
      <c r="J26" s="229"/>
      <c r="K26" s="229"/>
      <c r="L26" s="233"/>
      <c r="M26" s="372">
        <v>3.4099999999999999E-4</v>
      </c>
      <c r="N26" s="229"/>
      <c r="O26" s="229"/>
      <c r="P26" s="229"/>
      <c r="Q26" s="233"/>
      <c r="R26" s="373">
        <v>2.1100000000000001E-2</v>
      </c>
      <c r="S26" s="229"/>
      <c r="T26" s="229"/>
      <c r="U26" s="229"/>
      <c r="V26" s="233"/>
      <c r="W26" s="374">
        <v>9.1500000000000001E-3</v>
      </c>
      <c r="X26" s="375"/>
      <c r="Y26" s="229"/>
      <c r="Z26" s="229"/>
      <c r="AA26" s="233"/>
      <c r="AB26" s="373">
        <v>1.66E-2</v>
      </c>
      <c r="AC26" s="375"/>
      <c r="AD26" s="229"/>
      <c r="AE26" s="229"/>
      <c r="AF26" s="233"/>
      <c r="AG26" s="372">
        <v>4.2299999999999998E-4</v>
      </c>
      <c r="AH26" s="375"/>
      <c r="AI26" s="229"/>
      <c r="AJ26" s="229"/>
      <c r="AK26" s="233"/>
      <c r="AL26" s="372">
        <v>3.8699999999999997E-4</v>
      </c>
      <c r="AM26" s="375"/>
      <c r="AN26" s="229"/>
      <c r="AO26" s="229"/>
      <c r="AP26" s="233"/>
      <c r="AQ26" s="301"/>
      <c r="AR26" s="298"/>
      <c r="AS26" s="298"/>
      <c r="AT26" s="298"/>
      <c r="AU26" s="299"/>
      <c r="AV26" s="374">
        <v>2.1800000000000001E-3</v>
      </c>
      <c r="AW26" s="229"/>
      <c r="AX26" s="229"/>
      <c r="AY26" s="229"/>
      <c r="AZ26" s="233"/>
      <c r="BE26" s="77" t="s">
        <v>46</v>
      </c>
    </row>
    <row r="27" spans="1:57" s="214" customFormat="1" x14ac:dyDescent="0.25">
      <c r="A27" s="228" t="s">
        <v>47</v>
      </c>
      <c r="B27" s="222" t="s">
        <v>30</v>
      </c>
      <c r="C27" s="229"/>
      <c r="D27" s="229"/>
      <c r="E27" s="325">
        <v>2.0500000000000001E-2</v>
      </c>
      <c r="F27" s="239">
        <v>2</v>
      </c>
      <c r="G27" s="231">
        <v>1</v>
      </c>
      <c r="H27" s="373">
        <v>1.0800000000000001E-2</v>
      </c>
      <c r="I27" s="375"/>
      <c r="J27" s="229"/>
      <c r="K27" s="229"/>
      <c r="L27" s="233"/>
      <c r="M27" s="373">
        <v>9.1999999999999998E-3</v>
      </c>
      <c r="N27" s="229"/>
      <c r="O27" s="229"/>
      <c r="P27" s="229"/>
      <c r="Q27" s="233"/>
      <c r="R27" s="373">
        <v>2.1299999999999999E-2</v>
      </c>
      <c r="S27" s="229"/>
      <c r="T27" s="229"/>
      <c r="U27" s="229"/>
      <c r="V27" s="233"/>
      <c r="W27" s="373">
        <v>2.92E-2</v>
      </c>
      <c r="X27" s="375"/>
      <c r="Y27" s="229"/>
      <c r="Z27" s="229"/>
      <c r="AA27" s="233"/>
      <c r="AB27" s="373">
        <v>3.5400000000000001E-2</v>
      </c>
      <c r="AC27" s="375"/>
      <c r="AD27" s="229"/>
      <c r="AE27" s="229"/>
      <c r="AF27" s="233"/>
      <c r="AG27" s="373">
        <v>8.6E-3</v>
      </c>
      <c r="AH27" s="375"/>
      <c r="AI27" s="229"/>
      <c r="AJ27" s="229"/>
      <c r="AK27" s="233"/>
      <c r="AL27" s="373">
        <v>8.6999999999999994E-3</v>
      </c>
      <c r="AM27" s="385"/>
      <c r="AN27" s="229"/>
      <c r="AO27" s="229"/>
      <c r="AP27" s="233"/>
      <c r="AQ27" s="306"/>
      <c r="AR27" s="298"/>
      <c r="AS27" s="298"/>
      <c r="AT27" s="298"/>
      <c r="AU27" s="299"/>
      <c r="AV27" s="373">
        <v>6.7000000000000002E-3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73">
        <v>5.0000000000000001E-4</v>
      </c>
      <c r="I28" s="385" t="s">
        <v>25</v>
      </c>
      <c r="J28" s="229"/>
      <c r="K28" s="229"/>
      <c r="L28" s="233"/>
      <c r="M28" s="373">
        <v>5.0000000000000001E-4</v>
      </c>
      <c r="N28" s="223" t="s">
        <v>25</v>
      </c>
      <c r="O28" s="229"/>
      <c r="P28" s="229"/>
      <c r="Q28" s="233"/>
      <c r="R28" s="373">
        <v>5.0000000000000001E-4</v>
      </c>
      <c r="S28" s="223" t="s">
        <v>25</v>
      </c>
      <c r="T28" s="229"/>
      <c r="U28" s="229"/>
      <c r="V28" s="233"/>
      <c r="W28" s="373">
        <v>5.0000000000000001E-4</v>
      </c>
      <c r="X28" s="385" t="s">
        <v>25</v>
      </c>
      <c r="Y28" s="229"/>
      <c r="Z28" s="229"/>
      <c r="AA28" s="233"/>
      <c r="AB28" s="373">
        <v>5.0000000000000001E-4</v>
      </c>
      <c r="AC28" s="375" t="s">
        <v>25</v>
      </c>
      <c r="AD28" s="229"/>
      <c r="AE28" s="229"/>
      <c r="AF28" s="233"/>
      <c r="AG28" s="373">
        <v>5.0000000000000001E-4</v>
      </c>
      <c r="AH28" s="375" t="s">
        <v>25</v>
      </c>
      <c r="AI28" s="229"/>
      <c r="AJ28" s="229"/>
      <c r="AK28" s="233"/>
      <c r="AL28" s="373">
        <v>5.0000000000000001E-4</v>
      </c>
      <c r="AM28" s="385" t="s">
        <v>25</v>
      </c>
      <c r="AN28" s="229"/>
      <c r="AO28" s="229"/>
      <c r="AP28" s="233"/>
      <c r="AQ28" s="306"/>
      <c r="AR28" s="298"/>
      <c r="AS28" s="298"/>
      <c r="AT28" s="298"/>
      <c r="AU28" s="299"/>
      <c r="AV28" s="373">
        <v>5.0000000000000001E-4</v>
      </c>
      <c r="AW28" s="229" t="s">
        <v>25</v>
      </c>
      <c r="AX28" s="229"/>
      <c r="AY28" s="229"/>
      <c r="AZ28" s="233"/>
      <c r="BE28" s="77" t="s">
        <v>48</v>
      </c>
    </row>
    <row r="29" spans="1:57" s="214" customFormat="1" x14ac:dyDescent="0.25">
      <c r="A29" s="228" t="s">
        <v>49</v>
      </c>
      <c r="B29" s="222" t="s">
        <v>21</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24</v>
      </c>
      <c r="C30" s="229"/>
      <c r="D30" s="229"/>
      <c r="E30" s="325">
        <v>7.4999999999999997E-3</v>
      </c>
      <c r="F30" s="239">
        <v>0.1</v>
      </c>
      <c r="G30" s="231">
        <v>0.05</v>
      </c>
      <c r="H30" s="368">
        <v>5.0000000000000001E-3</v>
      </c>
      <c r="I30" s="385" t="s">
        <v>25</v>
      </c>
      <c r="J30" s="229"/>
      <c r="K30" s="229"/>
      <c r="L30" s="233"/>
      <c r="M30" s="368">
        <v>5.0000000000000001E-3</v>
      </c>
      <c r="N30" s="223" t="s">
        <v>25</v>
      </c>
      <c r="O30" s="229"/>
      <c r="P30" s="229"/>
      <c r="Q30" s="233"/>
      <c r="R30" s="368">
        <v>5.0000000000000001E-3</v>
      </c>
      <c r="S30" s="223" t="s">
        <v>25</v>
      </c>
      <c r="T30" s="229"/>
      <c r="U30" s="229"/>
      <c r="V30" s="233"/>
      <c r="W30" s="368">
        <v>5.0000000000000001E-3</v>
      </c>
      <c r="X30" s="385" t="s">
        <v>25</v>
      </c>
      <c r="Y30" s="229"/>
      <c r="Z30" s="229"/>
      <c r="AA30" s="233"/>
      <c r="AB30" s="368">
        <v>5.0000000000000001E-3</v>
      </c>
      <c r="AC30" s="375" t="s">
        <v>25</v>
      </c>
      <c r="AD30" s="229"/>
      <c r="AE30" s="229"/>
      <c r="AF30" s="233"/>
      <c r="AG30" s="368">
        <v>5.0000000000000001E-3</v>
      </c>
      <c r="AH30" s="375" t="s">
        <v>25</v>
      </c>
      <c r="AI30" s="229"/>
      <c r="AJ30" s="229"/>
      <c r="AK30" s="233"/>
      <c r="AL30" s="368">
        <v>5.0000000000000001E-3</v>
      </c>
      <c r="AM30" s="385" t="s">
        <v>25</v>
      </c>
      <c r="AN30" s="229"/>
      <c r="AO30" s="229"/>
      <c r="AP30" s="233"/>
      <c r="AQ30" s="306"/>
      <c r="AR30" s="298"/>
      <c r="AS30" s="298"/>
      <c r="AT30" s="298"/>
      <c r="AU30" s="299"/>
      <c r="AV30" s="368">
        <v>5.0000000000000001E-3</v>
      </c>
      <c r="AW30" s="229" t="s">
        <v>25</v>
      </c>
      <c r="AX30" s="229"/>
      <c r="AY30" s="229"/>
      <c r="AZ30" s="233"/>
      <c r="BE30" s="77" t="s">
        <v>50</v>
      </c>
    </row>
    <row r="31" spans="1:57" s="214" customFormat="1" x14ac:dyDescent="0.25">
      <c r="A31" s="228" t="s">
        <v>51</v>
      </c>
      <c r="B31" s="222" t="s">
        <v>24</v>
      </c>
      <c r="C31" s="229"/>
      <c r="D31" s="229"/>
      <c r="E31" s="325">
        <v>5.4999999999999997E-3</v>
      </c>
      <c r="F31" s="239" t="s">
        <v>22</v>
      </c>
      <c r="G31" s="231" t="s">
        <v>22</v>
      </c>
      <c r="H31" s="368">
        <v>5.0000000000000001E-3</v>
      </c>
      <c r="I31" s="385" t="s">
        <v>25</v>
      </c>
      <c r="J31" s="229"/>
      <c r="K31" s="229"/>
      <c r="L31" s="233"/>
      <c r="M31" s="368">
        <v>5.0000000000000001E-3</v>
      </c>
      <c r="N31" s="223" t="s">
        <v>25</v>
      </c>
      <c r="O31" s="229"/>
      <c r="P31" s="229"/>
      <c r="Q31" s="233"/>
      <c r="R31" s="368">
        <v>5.0000000000000001E-3</v>
      </c>
      <c r="S31" s="223" t="s">
        <v>25</v>
      </c>
      <c r="T31" s="229"/>
      <c r="U31" s="229"/>
      <c r="V31" s="233"/>
      <c r="W31" s="368">
        <v>5.0000000000000001E-3</v>
      </c>
      <c r="X31" s="385" t="s">
        <v>25</v>
      </c>
      <c r="Y31" s="229"/>
      <c r="Z31" s="229"/>
      <c r="AA31" s="233"/>
      <c r="AB31" s="368">
        <v>5.0000000000000001E-3</v>
      </c>
      <c r="AC31" s="375" t="s">
        <v>25</v>
      </c>
      <c r="AD31" s="229"/>
      <c r="AE31" s="229"/>
      <c r="AF31" s="233"/>
      <c r="AG31" s="368">
        <v>5.0000000000000001E-3</v>
      </c>
      <c r="AH31" s="375" t="s">
        <v>25</v>
      </c>
      <c r="AI31" s="229"/>
      <c r="AJ31" s="229"/>
      <c r="AK31" s="233"/>
      <c r="AL31" s="368">
        <v>5.0000000000000001E-3</v>
      </c>
      <c r="AM31" s="385" t="s">
        <v>25</v>
      </c>
      <c r="AN31" s="229"/>
      <c r="AO31" s="229"/>
      <c r="AP31" s="233"/>
      <c r="AQ31" s="301"/>
      <c r="AR31" s="298"/>
      <c r="AS31" s="298"/>
      <c r="AT31" s="298"/>
      <c r="AU31" s="299"/>
      <c r="AV31" s="368">
        <v>5.0000000000000001E-3</v>
      </c>
      <c r="AW31" s="229" t="s">
        <v>25</v>
      </c>
      <c r="AX31" s="229"/>
      <c r="AY31" s="229"/>
      <c r="AZ31" s="233"/>
      <c r="BE31" s="77" t="s">
        <v>51</v>
      </c>
    </row>
    <row r="32" spans="1:57" s="214" customFormat="1" x14ac:dyDescent="0.25">
      <c r="A32" s="228" t="s">
        <v>52</v>
      </c>
      <c r="B32" s="222" t="s">
        <v>30</v>
      </c>
      <c r="C32" s="229"/>
      <c r="D32" s="229"/>
      <c r="E32" s="325">
        <v>51.8842</v>
      </c>
      <c r="F32" s="239">
        <v>1.3</v>
      </c>
      <c r="G32" s="231">
        <v>1</v>
      </c>
      <c r="H32" s="368">
        <v>5.0000000000000001E-3</v>
      </c>
      <c r="I32" s="385" t="s">
        <v>25</v>
      </c>
      <c r="J32" s="229"/>
      <c r="K32" s="229"/>
      <c r="L32" s="233"/>
      <c r="M32" s="368">
        <v>5.0000000000000001E-3</v>
      </c>
      <c r="N32" s="223" t="s">
        <v>25</v>
      </c>
      <c r="O32" s="229"/>
      <c r="P32" s="229"/>
      <c r="Q32" s="233"/>
      <c r="R32" s="368">
        <v>5.0000000000000001E-3</v>
      </c>
      <c r="S32" s="223" t="s">
        <v>25</v>
      </c>
      <c r="T32" s="229"/>
      <c r="U32" s="229"/>
      <c r="V32" s="233"/>
      <c r="W32" s="368">
        <v>5.0000000000000001E-3</v>
      </c>
      <c r="X32" s="385" t="s">
        <v>25</v>
      </c>
      <c r="Y32" s="229"/>
      <c r="Z32" s="229"/>
      <c r="AA32" s="233"/>
      <c r="AB32" s="368">
        <v>5.0000000000000001E-3</v>
      </c>
      <c r="AC32" s="375" t="s">
        <v>25</v>
      </c>
      <c r="AD32" s="229"/>
      <c r="AE32" s="229"/>
      <c r="AF32" s="233"/>
      <c r="AG32" s="368">
        <v>5.0000000000000001E-3</v>
      </c>
      <c r="AH32" s="375" t="s">
        <v>25</v>
      </c>
      <c r="AI32" s="229"/>
      <c r="AJ32" s="229"/>
      <c r="AK32" s="233"/>
      <c r="AL32" s="368">
        <v>5.0000000000000001E-3</v>
      </c>
      <c r="AM32" s="385" t="s">
        <v>25</v>
      </c>
      <c r="AN32" s="229"/>
      <c r="AO32" s="229"/>
      <c r="AP32" s="233"/>
      <c r="AQ32" s="301"/>
      <c r="AR32" s="298"/>
      <c r="AS32" s="298"/>
      <c r="AT32" s="298"/>
      <c r="AU32" s="299"/>
      <c r="AV32" s="368">
        <v>5.0000000000000001E-3</v>
      </c>
      <c r="AW32" s="229" t="s">
        <v>25</v>
      </c>
      <c r="AX32" s="229"/>
      <c r="AY32" s="229"/>
      <c r="AZ32" s="233"/>
      <c r="BE32" s="77" t="s">
        <v>52</v>
      </c>
    </row>
    <row r="33" spans="1:57" s="214" customFormat="1" x14ac:dyDescent="0.25">
      <c r="A33" s="228" t="s">
        <v>53</v>
      </c>
      <c r="B33" s="222" t="s">
        <v>30</v>
      </c>
      <c r="C33" s="229"/>
      <c r="D33" s="229"/>
      <c r="E33" s="325">
        <v>4.2999999999999997E-2</v>
      </c>
      <c r="F33" s="239">
        <v>0.3</v>
      </c>
      <c r="G33" s="231">
        <v>0.3</v>
      </c>
      <c r="H33" s="369">
        <v>0.01</v>
      </c>
      <c r="I33" s="385" t="s">
        <v>25</v>
      </c>
      <c r="J33" s="229"/>
      <c r="K33" s="229"/>
      <c r="L33" s="233"/>
      <c r="M33" s="369">
        <v>0.01</v>
      </c>
      <c r="N33" s="223" t="s">
        <v>25</v>
      </c>
      <c r="O33" s="229"/>
      <c r="P33" s="229"/>
      <c r="Q33" s="233"/>
      <c r="R33" s="369">
        <v>0.57999999999999996</v>
      </c>
      <c r="S33" s="229"/>
      <c r="T33" s="229"/>
      <c r="U33" s="229"/>
      <c r="V33" s="233"/>
      <c r="W33" s="368">
        <v>0.308</v>
      </c>
      <c r="X33" s="375"/>
      <c r="Y33" s="229"/>
      <c r="Z33" s="229"/>
      <c r="AA33" s="233"/>
      <c r="AB33" s="368">
        <v>0.61199999999999999</v>
      </c>
      <c r="AC33" s="375"/>
      <c r="AD33" s="229"/>
      <c r="AE33" s="229"/>
      <c r="AF33" s="233"/>
      <c r="AG33" s="369">
        <v>0.01</v>
      </c>
      <c r="AH33" s="375" t="s">
        <v>25</v>
      </c>
      <c r="AI33" s="229"/>
      <c r="AJ33" s="229"/>
      <c r="AK33" s="233"/>
      <c r="AL33" s="369">
        <v>0.01</v>
      </c>
      <c r="AM33" s="375" t="s">
        <v>25</v>
      </c>
      <c r="AN33" s="229"/>
      <c r="AO33" s="229"/>
      <c r="AP33" s="233"/>
      <c r="AQ33" s="301"/>
      <c r="AR33" s="298"/>
      <c r="AS33" s="298"/>
      <c r="AT33" s="298"/>
      <c r="AU33" s="299"/>
      <c r="AV33" s="368">
        <v>1.0999999999999999E-2</v>
      </c>
      <c r="AW33" s="229"/>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30</v>
      </c>
      <c r="C35" s="229"/>
      <c r="D35" s="229"/>
      <c r="E35" s="325">
        <v>17.348600000000001</v>
      </c>
      <c r="F35" s="239">
        <v>0.05</v>
      </c>
      <c r="G35" s="231">
        <v>0.05</v>
      </c>
      <c r="H35" s="368">
        <v>5.0000000000000001E-3</v>
      </c>
      <c r="I35" s="375" t="s">
        <v>25</v>
      </c>
      <c r="J35" s="229"/>
      <c r="K35" s="229"/>
      <c r="L35" s="233"/>
      <c r="M35" s="373">
        <v>5.8900000000000001E-2</v>
      </c>
      <c r="N35" s="229"/>
      <c r="O35" s="229"/>
      <c r="P35" s="229"/>
      <c r="Q35" s="233"/>
      <c r="R35" s="368">
        <v>2.121</v>
      </c>
      <c r="S35" s="229"/>
      <c r="T35" s="229"/>
      <c r="U35" s="229"/>
      <c r="V35" s="233"/>
      <c r="W35" s="368">
        <v>1.575</v>
      </c>
      <c r="X35" s="375"/>
      <c r="Y35" s="229"/>
      <c r="Z35" s="229"/>
      <c r="AA35" s="233"/>
      <c r="AB35" s="368">
        <v>1.6359999999999999</v>
      </c>
      <c r="AC35" s="375"/>
      <c r="AD35" s="229"/>
      <c r="AE35" s="229"/>
      <c r="AF35" s="233"/>
      <c r="AG35" s="373">
        <v>5.4000000000000003E-3</v>
      </c>
      <c r="AH35" s="375"/>
      <c r="AI35" s="229"/>
      <c r="AJ35" s="229"/>
      <c r="AK35" s="233"/>
      <c r="AL35" s="368">
        <v>5.0000000000000001E-3</v>
      </c>
      <c r="AM35" s="375"/>
      <c r="AN35" s="229"/>
      <c r="AO35" s="229"/>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68">
        <v>8.0000000000000002E-3</v>
      </c>
      <c r="I36" s="385"/>
      <c r="J36" s="229"/>
      <c r="K36" s="229"/>
      <c r="L36" s="233"/>
      <c r="M36" s="368">
        <v>8.0000000000000002E-3</v>
      </c>
      <c r="N36" s="223"/>
      <c r="O36" s="229"/>
      <c r="P36" s="229"/>
      <c r="Q36" s="233"/>
      <c r="R36" s="368">
        <v>8.9999999999999993E-3</v>
      </c>
      <c r="S36" s="229"/>
      <c r="T36" s="229"/>
      <c r="U36" s="229"/>
      <c r="V36" s="233"/>
      <c r="W36" s="369">
        <v>0.01</v>
      </c>
      <c r="X36" s="385"/>
      <c r="Y36" s="229"/>
      <c r="Z36" s="229"/>
      <c r="AA36" s="233"/>
      <c r="AB36" s="368">
        <v>1.0999999999999999E-2</v>
      </c>
      <c r="AC36" s="375"/>
      <c r="AD36" s="229"/>
      <c r="AE36" s="229"/>
      <c r="AF36" s="233"/>
      <c r="AG36" s="368">
        <v>8.0000000000000002E-3</v>
      </c>
      <c r="AH36" s="375"/>
      <c r="AI36" s="229"/>
      <c r="AJ36" s="229"/>
      <c r="AK36" s="233"/>
      <c r="AL36" s="368">
        <v>8.0000000000000002E-3</v>
      </c>
      <c r="AM36" s="385"/>
      <c r="AN36" s="229"/>
      <c r="AO36" s="229"/>
      <c r="AP36" s="233"/>
      <c r="AQ36" s="301"/>
      <c r="AR36" s="298"/>
      <c r="AS36" s="298"/>
      <c r="AT36" s="298"/>
      <c r="AU36" s="299"/>
      <c r="AV36" s="368">
        <v>7.0000000000000001E-3</v>
      </c>
      <c r="AW36" s="229"/>
      <c r="AX36" s="229"/>
      <c r="AY36" s="229"/>
      <c r="AZ36" s="233"/>
      <c r="BE36" s="77" t="s">
        <v>56</v>
      </c>
    </row>
    <row r="37" spans="1:57" s="214" customFormat="1" x14ac:dyDescent="0.25">
      <c r="A37" s="228" t="s">
        <v>57</v>
      </c>
      <c r="B37" s="222" t="s">
        <v>24</v>
      </c>
      <c r="C37" s="229"/>
      <c r="D37" s="229"/>
      <c r="E37" s="325">
        <v>1E-3</v>
      </c>
      <c r="F37" s="230">
        <v>0.05</v>
      </c>
      <c r="G37" s="231">
        <v>0.01</v>
      </c>
      <c r="H37" s="373">
        <v>2.9999999999999997E-4</v>
      </c>
      <c r="I37" s="375" t="s">
        <v>25</v>
      </c>
      <c r="J37" s="229"/>
      <c r="K37" s="229"/>
      <c r="L37" s="233"/>
      <c r="M37" s="373">
        <v>2.9999999999999997E-4</v>
      </c>
      <c r="N37" s="223" t="s">
        <v>25</v>
      </c>
      <c r="O37" s="229"/>
      <c r="P37" s="229"/>
      <c r="Q37" s="233"/>
      <c r="R37" s="373">
        <v>2.9999999999999997E-4</v>
      </c>
      <c r="S37" s="229" t="s">
        <v>25</v>
      </c>
      <c r="T37" s="229"/>
      <c r="U37" s="229"/>
      <c r="V37" s="233"/>
      <c r="W37" s="373">
        <v>2.9999999999999997E-4</v>
      </c>
      <c r="X37" s="385" t="s">
        <v>25</v>
      </c>
      <c r="Y37" s="229"/>
      <c r="Z37" s="229"/>
      <c r="AA37" s="233"/>
      <c r="AB37" s="373">
        <v>2.9999999999999997E-4</v>
      </c>
      <c r="AC37" s="375" t="s">
        <v>25</v>
      </c>
      <c r="AD37" s="229"/>
      <c r="AE37" s="229"/>
      <c r="AF37" s="233"/>
      <c r="AG37" s="373">
        <v>2.9999999999999997E-4</v>
      </c>
      <c r="AH37" s="375" t="s">
        <v>25</v>
      </c>
      <c r="AI37" s="229"/>
      <c r="AJ37" s="229"/>
      <c r="AK37" s="233"/>
      <c r="AL37" s="373">
        <v>2.9999999999999997E-4</v>
      </c>
      <c r="AM37" s="375" t="s">
        <v>25</v>
      </c>
      <c r="AN37" s="229"/>
      <c r="AO37" s="229"/>
      <c r="AP37" s="233"/>
      <c r="AQ37" s="307"/>
      <c r="AR37" s="298"/>
      <c r="AS37" s="298"/>
      <c r="AT37" s="298"/>
      <c r="AU37" s="299"/>
      <c r="AV37" s="374">
        <v>3.8999999999999999E-4</v>
      </c>
      <c r="AW37" s="229"/>
      <c r="AX37" s="229"/>
      <c r="AY37" s="229"/>
      <c r="AZ37" s="233"/>
      <c r="BE37" s="77" t="s">
        <v>57</v>
      </c>
    </row>
    <row r="38" spans="1:57" s="214" customFormat="1" x14ac:dyDescent="0.25">
      <c r="A38" s="228" t="s">
        <v>58</v>
      </c>
      <c r="B38" s="222" t="s">
        <v>24</v>
      </c>
      <c r="C38" s="229"/>
      <c r="D38" s="229"/>
      <c r="E38" s="325">
        <v>3.2501000000000002</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369">
        <v>0.01</v>
      </c>
      <c r="I40" s="385" t="s">
        <v>25</v>
      </c>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t="s">
        <v>25</v>
      </c>
      <c r="AX40" s="229"/>
      <c r="AY40" s="229"/>
      <c r="AZ40" s="233"/>
      <c r="BE40" s="77" t="s">
        <v>60</v>
      </c>
    </row>
    <row r="41" spans="1:57" s="214" customFormat="1" ht="15.75" thickBot="1" x14ac:dyDescent="0.3">
      <c r="A41" s="243" t="s">
        <v>61</v>
      </c>
      <c r="B41" s="222" t="s">
        <v>30</v>
      </c>
      <c r="C41" s="244"/>
      <c r="D41" s="244"/>
      <c r="E41" s="328">
        <v>0.02</v>
      </c>
      <c r="F41" s="245">
        <v>5</v>
      </c>
      <c r="G41" s="246">
        <v>5</v>
      </c>
      <c r="H41" s="368">
        <v>5.0000000000000001E-3</v>
      </c>
      <c r="I41" s="385" t="s">
        <v>25</v>
      </c>
      <c r="J41" s="263"/>
      <c r="K41" s="263"/>
      <c r="L41" s="264"/>
      <c r="M41" s="368">
        <v>5.0000000000000001E-3</v>
      </c>
      <c r="N41" s="244" t="s">
        <v>25</v>
      </c>
      <c r="O41" s="244"/>
      <c r="P41" s="244"/>
      <c r="Q41" s="248"/>
      <c r="R41" s="368">
        <v>5.0000000000000001E-3</v>
      </c>
      <c r="S41" s="229"/>
      <c r="T41" s="244"/>
      <c r="U41" s="244"/>
      <c r="V41" s="248"/>
      <c r="W41" s="368">
        <v>6.0000000000000001E-3</v>
      </c>
      <c r="X41" s="385"/>
      <c r="Y41" s="244"/>
      <c r="Z41" s="244"/>
      <c r="AA41" s="248"/>
      <c r="AB41" s="368">
        <v>5.0000000000000001E-3</v>
      </c>
      <c r="AC41" s="375" t="s">
        <v>25</v>
      </c>
      <c r="AD41" s="244"/>
      <c r="AE41" s="244"/>
      <c r="AF41" s="248"/>
      <c r="AG41" s="368">
        <v>5.0000000000000001E-3</v>
      </c>
      <c r="AH41" s="386" t="s">
        <v>25</v>
      </c>
      <c r="AI41" s="244"/>
      <c r="AJ41" s="244"/>
      <c r="AK41" s="248"/>
      <c r="AL41" s="368">
        <v>5.0000000000000001E-3</v>
      </c>
      <c r="AM41" s="385" t="s">
        <v>25</v>
      </c>
      <c r="AN41" s="244"/>
      <c r="AO41" s="244"/>
      <c r="AP41" s="248"/>
      <c r="AQ41" s="308"/>
      <c r="AR41" s="303"/>
      <c r="AS41" s="303"/>
      <c r="AT41" s="303"/>
      <c r="AU41" s="304"/>
      <c r="AV41" s="368">
        <v>5.0000000000000001E-3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59">
        <v>1.34</v>
      </c>
      <c r="S72" s="229"/>
      <c r="T72" s="267"/>
      <c r="U72" s="267"/>
      <c r="V72" s="273"/>
      <c r="W72" s="371">
        <v>0.2</v>
      </c>
      <c r="X72" s="229" t="s">
        <v>25</v>
      </c>
      <c r="Y72" s="267"/>
      <c r="Z72" s="267"/>
      <c r="AA72" s="273"/>
      <c r="AB72" s="295">
        <v>0.41</v>
      </c>
      <c r="AC72" s="229"/>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69">
        <v>0.01</v>
      </c>
      <c r="AH74" s="229" t="s">
        <v>25</v>
      </c>
      <c r="AI74" s="267"/>
      <c r="AJ74" s="267"/>
      <c r="AK74" s="273"/>
      <c r="AL74" s="369">
        <v>0.01</v>
      </c>
      <c r="AM74" s="229" t="s">
        <v>25</v>
      </c>
      <c r="AN74" s="267"/>
      <c r="AO74" s="267"/>
      <c r="AP74" s="273"/>
      <c r="AQ74" s="300"/>
      <c r="AR74" s="298"/>
      <c r="AS74" s="310"/>
      <c r="AT74" s="310"/>
      <c r="AU74" s="311"/>
      <c r="AV74" s="369">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3.5</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71">
        <v>0.8</v>
      </c>
      <c r="AH81" s="229" t="s">
        <v>25</v>
      </c>
      <c r="AI81" s="267"/>
      <c r="AJ81" s="267"/>
      <c r="AK81" s="273"/>
      <c r="AL81" s="371">
        <v>0.8</v>
      </c>
      <c r="AM81" s="229" t="s">
        <v>25</v>
      </c>
      <c r="AN81" s="267"/>
      <c r="AO81" s="267"/>
      <c r="AP81" s="273"/>
      <c r="AQ81" s="312"/>
      <c r="AR81" s="298"/>
      <c r="AS81" s="310"/>
      <c r="AT81" s="310"/>
      <c r="AU81" s="311"/>
      <c r="AV81" s="371">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24</v>
      </c>
      <c r="C86" s="229"/>
      <c r="D86" s="229"/>
      <c r="E86" s="395">
        <v>1.8842000000000001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7">
        <v>0.15</v>
      </c>
      <c r="S89" s="263"/>
      <c r="T89" s="275"/>
      <c r="U89" s="275"/>
      <c r="V89" s="276"/>
      <c r="W89" s="377">
        <v>0.01</v>
      </c>
      <c r="X89" s="263" t="s">
        <v>25</v>
      </c>
      <c r="Y89" s="275"/>
      <c r="Z89" s="275"/>
      <c r="AA89" s="276"/>
      <c r="AB89" s="360">
        <v>1.35</v>
      </c>
      <c r="AC89" s="263"/>
      <c r="AD89" s="275"/>
      <c r="AE89" s="275"/>
      <c r="AF89" s="276"/>
      <c r="AG89" s="377">
        <v>0.03</v>
      </c>
      <c r="AH89" s="263"/>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1:AZ1"/>
    <mergeCell ref="A2:AZ2"/>
    <mergeCell ref="B4:B6"/>
    <mergeCell ref="C4:C6"/>
    <mergeCell ref="D4:D6"/>
    <mergeCell ref="E4:E6"/>
    <mergeCell ref="G4:G6"/>
    <mergeCell ref="H4:AP4"/>
    <mergeCell ref="AQ4:AZ4"/>
    <mergeCell ref="H5:L5"/>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s>
  <conditionalFormatting sqref="AV10">
    <cfRule type="cellIs" dxfId="8037" priority="513" operator="greaterThan">
      <formula>$E$10</formula>
    </cfRule>
  </conditionalFormatting>
  <conditionalFormatting sqref="AV11">
    <cfRule type="cellIs" dxfId="8036" priority="512" operator="greaterThan">
      <formula>$E$11</formula>
    </cfRule>
  </conditionalFormatting>
  <conditionalFormatting sqref="AV12">
    <cfRule type="cellIs" dxfId="8035" priority="511" operator="greaterThan">
      <formula>$E$12</formula>
    </cfRule>
  </conditionalFormatting>
  <conditionalFormatting sqref="AV13:AV14">
    <cfRule type="cellIs" dxfId="8034" priority="509" operator="greaterThan">
      <formula>$E13</formula>
    </cfRule>
    <cfRule type="cellIs" dxfId="8033" priority="510" operator="greaterThan">
      <formula>$G13</formula>
    </cfRule>
  </conditionalFormatting>
  <conditionalFormatting sqref="AV14">
    <cfRule type="cellIs" dxfId="8032" priority="507" operator="greaterThan">
      <formula>$E$14</formula>
    </cfRule>
    <cfRule type="cellIs" dxfId="8031" priority="508" operator="greaterThan">
      <formula>$G$14</formula>
    </cfRule>
  </conditionalFormatting>
  <conditionalFormatting sqref="AV15">
    <cfRule type="cellIs" dxfId="8030" priority="506" operator="greaterThan">
      <formula>$E$15</formula>
    </cfRule>
  </conditionalFormatting>
  <conditionalFormatting sqref="AV19">
    <cfRule type="cellIs" dxfId="8029" priority="505" operator="greaterThan">
      <formula>$E$19</formula>
    </cfRule>
  </conditionalFormatting>
  <conditionalFormatting sqref="AV23">
    <cfRule type="cellIs" dxfId="8028" priority="504" operator="greaterThan">
      <formula>$E$23</formula>
    </cfRule>
  </conditionalFormatting>
  <conditionalFormatting sqref="AV8">
    <cfRule type="cellIs" dxfId="8027" priority="503" operator="greaterThan">
      <formula>$E$8</formula>
    </cfRule>
  </conditionalFormatting>
  <conditionalFormatting sqref="AV9">
    <cfRule type="cellIs" dxfId="8026" priority="502" operator="greaterThan">
      <formula>$E$9</formula>
    </cfRule>
  </conditionalFormatting>
  <conditionalFormatting sqref="AV18">
    <cfRule type="cellIs" dxfId="8025" priority="498" operator="lessThan">
      <formula>$BC$18</formula>
    </cfRule>
    <cfRule type="cellIs" dxfId="8024" priority="499" operator="greaterThan">
      <formula>$BD$18</formula>
    </cfRule>
    <cfRule type="cellIs" dxfId="8023" priority="500" operator="lessThan">
      <formula>$BA$18</formula>
    </cfRule>
    <cfRule type="cellIs" dxfId="8022" priority="501" operator="greaterThan">
      <formula>$BB$18</formula>
    </cfRule>
  </conditionalFormatting>
  <conditionalFormatting sqref="AV48">
    <cfRule type="cellIs" dxfId="8021" priority="467" operator="greaterThan">
      <formula>$F$48</formula>
    </cfRule>
  </conditionalFormatting>
  <conditionalFormatting sqref="AV72">
    <cfRule type="cellIs" dxfId="8020" priority="497" operator="greaterThan">
      <formula>$F$72</formula>
    </cfRule>
  </conditionalFormatting>
  <conditionalFormatting sqref="AV55">
    <cfRule type="cellIs" dxfId="8019" priority="496" operator="greaterThan">
      <formula>$G$55</formula>
    </cfRule>
  </conditionalFormatting>
  <conditionalFormatting sqref="AV60">
    <cfRule type="cellIs" dxfId="8018" priority="495" operator="greaterThan">
      <formula>$G$60</formula>
    </cfRule>
  </conditionalFormatting>
  <conditionalFormatting sqref="AV63">
    <cfRule type="cellIs" dxfId="8017" priority="494" operator="greaterThan">
      <formula>$G$63</formula>
    </cfRule>
  </conditionalFormatting>
  <conditionalFormatting sqref="AV66">
    <cfRule type="cellIs" dxfId="8016" priority="492" operator="greaterThan">
      <formula>$G$66</formula>
    </cfRule>
    <cfRule type="cellIs" dxfId="8015" priority="493" operator="greaterThan">
      <formula>$F$66</formula>
    </cfRule>
  </conditionalFormatting>
  <conditionalFormatting sqref="AV53">
    <cfRule type="cellIs" dxfId="8014" priority="491" operator="greaterThan">
      <formula>$F$53</formula>
    </cfRule>
  </conditionalFormatting>
  <conditionalFormatting sqref="AV52">
    <cfRule type="cellIs" dxfId="8013" priority="489" operator="greaterThan">
      <formula>$F$52</formula>
    </cfRule>
  </conditionalFormatting>
  <conditionalFormatting sqref="AV61">
    <cfRule type="cellIs" dxfId="8012" priority="486" operator="greaterThan">
      <formula>$F$61</formula>
    </cfRule>
  </conditionalFormatting>
  <conditionalFormatting sqref="AV62">
    <cfRule type="cellIs" dxfId="8011" priority="484" operator="greaterThan">
      <formula>$G$62</formula>
    </cfRule>
  </conditionalFormatting>
  <conditionalFormatting sqref="AV54">
    <cfRule type="cellIs" dxfId="8010" priority="487" operator="greaterThan">
      <formula>$G$54</formula>
    </cfRule>
    <cfRule type="cellIs" dxfId="8009" priority="488" operator="greaterThan">
      <formula>$F$54</formula>
    </cfRule>
  </conditionalFormatting>
  <conditionalFormatting sqref="AV61">
    <cfRule type="cellIs" dxfId="8008" priority="485" operator="greaterThan">
      <formula>$G$61</formula>
    </cfRule>
  </conditionalFormatting>
  <conditionalFormatting sqref="AV67">
    <cfRule type="cellIs" dxfId="8007" priority="483" operator="greaterThan">
      <formula>$F$67</formula>
    </cfRule>
  </conditionalFormatting>
  <conditionalFormatting sqref="AV68">
    <cfRule type="cellIs" dxfId="8006" priority="482" operator="greaterThan">
      <formula>$G$68</formula>
    </cfRule>
  </conditionalFormatting>
  <conditionalFormatting sqref="AV70">
    <cfRule type="cellIs" dxfId="8005" priority="481" operator="greaterThan">
      <formula>$G$70</formula>
    </cfRule>
  </conditionalFormatting>
  <conditionalFormatting sqref="AV73">
    <cfRule type="cellIs" dxfId="8004" priority="480" operator="greaterThan">
      <formula>$G$73</formula>
    </cfRule>
  </conditionalFormatting>
  <conditionalFormatting sqref="AV75">
    <cfRule type="cellIs" dxfId="8003" priority="479" operator="greaterThan">
      <formula>$F$75</formula>
    </cfRule>
  </conditionalFormatting>
  <conditionalFormatting sqref="AV76">
    <cfRule type="cellIs" dxfId="8002" priority="478" operator="greaterThan">
      <formula>$F$76</formula>
    </cfRule>
  </conditionalFormatting>
  <conditionalFormatting sqref="AV78">
    <cfRule type="cellIs" dxfId="8001" priority="477" operator="greaterThan">
      <formula>$G$78</formula>
    </cfRule>
  </conditionalFormatting>
  <conditionalFormatting sqref="AV80">
    <cfRule type="cellIs" dxfId="8000" priority="476" operator="greaterThan">
      <formula>$F$80</formula>
    </cfRule>
  </conditionalFormatting>
  <conditionalFormatting sqref="AV82">
    <cfRule type="cellIs" dxfId="7999" priority="475" operator="greaterThan">
      <formula>$F$82</formula>
    </cfRule>
  </conditionalFormatting>
  <conditionalFormatting sqref="AV81">
    <cfRule type="cellIs" dxfId="7998" priority="473" operator="greaterThan">
      <formula>$G$81</formula>
    </cfRule>
    <cfRule type="cellIs" dxfId="7997" priority="474" operator="greaterThan">
      <formula>$F$81</formula>
    </cfRule>
  </conditionalFormatting>
  <conditionalFormatting sqref="AV84">
    <cfRule type="cellIs" dxfId="7996" priority="472" operator="greaterThan">
      <formula>$G$84</formula>
    </cfRule>
  </conditionalFormatting>
  <conditionalFormatting sqref="AV86">
    <cfRule type="cellIs" dxfId="7995" priority="470" operator="greaterThan">
      <formula>$G$86</formula>
    </cfRule>
    <cfRule type="cellIs" dxfId="7994" priority="471" operator="greaterThan">
      <formula>$F$86</formula>
    </cfRule>
  </conditionalFormatting>
  <conditionalFormatting sqref="AV89">
    <cfRule type="cellIs" dxfId="7993" priority="468" operator="greaterThan">
      <formula>$G$89</formula>
    </cfRule>
    <cfRule type="cellIs" dxfId="7992" priority="469" operator="greaterThan">
      <formula>$F$89</formula>
    </cfRule>
  </conditionalFormatting>
  <conditionalFormatting sqref="AV53">
    <cfRule type="cellIs" dxfId="7991" priority="490" operator="greaterThan">
      <formula>$G$53</formula>
    </cfRule>
  </conditionalFormatting>
  <conditionalFormatting sqref="AQ27">
    <cfRule type="cellIs" dxfId="7990" priority="465" operator="greaterThan">
      <formula>$E$27</formula>
    </cfRule>
    <cfRule type="cellIs" dxfId="7989" priority="466" operator="greaterThan">
      <formula>$G$27</formula>
    </cfRule>
  </conditionalFormatting>
  <conditionalFormatting sqref="AQ28">
    <cfRule type="cellIs" dxfId="7988" priority="463" operator="greaterThan">
      <formula>$E$28</formula>
    </cfRule>
    <cfRule type="cellIs" dxfId="7987" priority="464" operator="greaterThan">
      <formula>$G$28</formula>
    </cfRule>
  </conditionalFormatting>
  <conditionalFormatting sqref="AQ30">
    <cfRule type="cellIs" dxfId="7986" priority="461" operator="greaterThan">
      <formula>$E$30</formula>
    </cfRule>
    <cfRule type="cellIs" dxfId="7985" priority="462" operator="greaterThan">
      <formula>$G$30</formula>
    </cfRule>
  </conditionalFormatting>
  <conditionalFormatting sqref="AQ31">
    <cfRule type="cellIs" dxfId="7984" priority="460" operator="greaterThan">
      <formula>$E$31</formula>
    </cfRule>
  </conditionalFormatting>
  <conditionalFormatting sqref="AQ32">
    <cfRule type="cellIs" dxfId="7983" priority="458" operator="greaterThan">
      <formula>$E$32</formula>
    </cfRule>
    <cfRule type="cellIs" dxfId="7982" priority="459" operator="greaterThan">
      <formula>$G$32</formula>
    </cfRule>
  </conditionalFormatting>
  <conditionalFormatting sqref="AQ33">
    <cfRule type="cellIs" dxfId="7981" priority="456" operator="greaterThan">
      <formula>$E$33</formula>
    </cfRule>
    <cfRule type="cellIs" dxfId="7980" priority="457" operator="greaterThan">
      <formula>$G$33</formula>
    </cfRule>
  </conditionalFormatting>
  <conditionalFormatting sqref="AQ34">
    <cfRule type="cellIs" dxfId="7979" priority="453" operator="greaterThan">
      <formula>$E$34</formula>
    </cfRule>
    <cfRule type="cellIs" dxfId="7978" priority="454" operator="greaterThan">
      <formula>$G$34</formula>
    </cfRule>
    <cfRule type="cellIs" dxfId="7977" priority="455" operator="greaterThan">
      <formula>$F$34</formula>
    </cfRule>
  </conditionalFormatting>
  <conditionalFormatting sqref="AQ35">
    <cfRule type="cellIs" dxfId="7976" priority="451" operator="greaterThan">
      <formula>$E$35</formula>
    </cfRule>
    <cfRule type="cellIs" dxfId="7975" priority="452" operator="greaterThan">
      <formula>$G$35</formula>
    </cfRule>
  </conditionalFormatting>
  <conditionalFormatting sqref="AQ36">
    <cfRule type="cellIs" dxfId="7974" priority="449" operator="greaterThan">
      <formula>$E$36</formula>
    </cfRule>
    <cfRule type="cellIs" dxfId="7973" priority="450" operator="greaterThan">
      <formula>$G$36</formula>
    </cfRule>
  </conditionalFormatting>
  <conditionalFormatting sqref="AQ37">
    <cfRule type="cellIs" dxfId="7972" priority="448" operator="greaterThan">
      <formula>$E$37</formula>
    </cfRule>
  </conditionalFormatting>
  <conditionalFormatting sqref="AQ38">
    <cfRule type="cellIs" dxfId="7971" priority="446" operator="greaterThan">
      <formula>$E$38</formula>
    </cfRule>
    <cfRule type="cellIs" dxfId="7970" priority="447" operator="greaterThan">
      <formula>$G$38</formula>
    </cfRule>
  </conditionalFormatting>
  <conditionalFormatting sqref="AQ39">
    <cfRule type="cellIs" dxfId="7969" priority="444" operator="greaterThan">
      <formula>$E$39</formula>
    </cfRule>
    <cfRule type="cellIs" dxfId="7968" priority="445" operator="greaterThan">
      <formula>$G$39</formula>
    </cfRule>
  </conditionalFormatting>
  <conditionalFormatting sqref="AQ40">
    <cfRule type="cellIs" dxfId="7967" priority="442" operator="greaterThan">
      <formula>$E$40</formula>
    </cfRule>
    <cfRule type="cellIs" dxfId="7966" priority="443" operator="greaterThan">
      <formula>$G$40</formula>
    </cfRule>
  </conditionalFormatting>
  <conditionalFormatting sqref="AQ41">
    <cfRule type="cellIs" dxfId="7965" priority="440" operator="greaterThan">
      <formula>$E$41</formula>
    </cfRule>
    <cfRule type="cellIs" dxfId="7964" priority="441" operator="greaterThan">
      <formula>$G$41</formula>
    </cfRule>
  </conditionalFormatting>
  <conditionalFormatting sqref="AQ37">
    <cfRule type="cellIs" dxfId="7963" priority="439" operator="greaterThan">
      <formula>$G$37</formula>
    </cfRule>
  </conditionalFormatting>
  <conditionalFormatting sqref="AQ72">
    <cfRule type="cellIs" dxfId="7962" priority="438" operator="greaterThan">
      <formula>$F$72</formula>
    </cfRule>
  </conditionalFormatting>
  <conditionalFormatting sqref="AQ55">
    <cfRule type="cellIs" dxfId="7961" priority="437" operator="greaterThan">
      <formula>$G$55</formula>
    </cfRule>
  </conditionalFormatting>
  <conditionalFormatting sqref="AQ60">
    <cfRule type="cellIs" dxfId="7960" priority="436" operator="greaterThan">
      <formula>$G$60</formula>
    </cfRule>
  </conditionalFormatting>
  <conditionalFormatting sqref="AQ63">
    <cfRule type="cellIs" dxfId="7959" priority="435" operator="greaterThan">
      <formula>$G$63</formula>
    </cfRule>
  </conditionalFormatting>
  <conditionalFormatting sqref="AQ66">
    <cfRule type="cellIs" dxfId="7958" priority="433" operator="greaterThan">
      <formula>$G$66</formula>
    </cfRule>
    <cfRule type="cellIs" dxfId="7957" priority="434" operator="greaterThan">
      <formula>$F$66</formula>
    </cfRule>
  </conditionalFormatting>
  <conditionalFormatting sqref="AQ53">
    <cfRule type="cellIs" dxfId="7956" priority="432" operator="greaterThan">
      <formula>$F$53</formula>
    </cfRule>
  </conditionalFormatting>
  <conditionalFormatting sqref="AQ52">
    <cfRule type="cellIs" dxfId="7955" priority="430" operator="greaterThan">
      <formula>$F$52</formula>
    </cfRule>
  </conditionalFormatting>
  <conditionalFormatting sqref="AQ61">
    <cfRule type="cellIs" dxfId="7954" priority="427" operator="greaterThan">
      <formula>$F$61</formula>
    </cfRule>
  </conditionalFormatting>
  <conditionalFormatting sqref="AQ62">
    <cfRule type="cellIs" dxfId="7953" priority="425" operator="greaterThan">
      <formula>$G$62</formula>
    </cfRule>
  </conditionalFormatting>
  <conditionalFormatting sqref="AQ54">
    <cfRule type="cellIs" dxfId="7952" priority="428" operator="greaterThan">
      <formula>$G$54</formula>
    </cfRule>
    <cfRule type="cellIs" dxfId="7951" priority="429" operator="greaterThan">
      <formula>$F$54</formula>
    </cfRule>
  </conditionalFormatting>
  <conditionalFormatting sqref="AQ61">
    <cfRule type="cellIs" dxfId="7950" priority="426" operator="greaterThan">
      <formula>$G$61</formula>
    </cfRule>
  </conditionalFormatting>
  <conditionalFormatting sqref="AQ67">
    <cfRule type="cellIs" dxfId="7949" priority="424" operator="greaterThan">
      <formula>$F$67</formula>
    </cfRule>
  </conditionalFormatting>
  <conditionalFormatting sqref="AQ68">
    <cfRule type="cellIs" dxfId="7948" priority="423" operator="greaterThan">
      <formula>$G$68</formula>
    </cfRule>
  </conditionalFormatting>
  <conditionalFormatting sqref="AQ70">
    <cfRule type="cellIs" dxfId="7947" priority="422" operator="greaterThan">
      <formula>$G$70</formula>
    </cfRule>
  </conditionalFormatting>
  <conditionalFormatting sqref="AQ73">
    <cfRule type="cellIs" dxfId="7946" priority="421" operator="greaterThan">
      <formula>$G$73</formula>
    </cfRule>
  </conditionalFormatting>
  <conditionalFormatting sqref="AQ75">
    <cfRule type="cellIs" dxfId="7945" priority="420" operator="greaterThan">
      <formula>$F$75</formula>
    </cfRule>
  </conditionalFormatting>
  <conditionalFormatting sqref="AQ76">
    <cfRule type="cellIs" dxfId="7944" priority="419" operator="greaterThan">
      <formula>$F$76</formula>
    </cfRule>
  </conditionalFormatting>
  <conditionalFormatting sqref="AQ78">
    <cfRule type="cellIs" dxfId="7943" priority="418" operator="greaterThan">
      <formula>$G$78</formula>
    </cfRule>
  </conditionalFormatting>
  <conditionalFormatting sqref="AQ80">
    <cfRule type="cellIs" dxfId="7942" priority="417" operator="greaterThan">
      <formula>$F$80</formula>
    </cfRule>
  </conditionalFormatting>
  <conditionalFormatting sqref="AQ82">
    <cfRule type="cellIs" dxfId="7941" priority="416" operator="greaterThan">
      <formula>$F$82</formula>
    </cfRule>
  </conditionalFormatting>
  <conditionalFormatting sqref="AQ81">
    <cfRule type="cellIs" dxfId="7940" priority="414" operator="greaterThan">
      <formula>$G$81</formula>
    </cfRule>
    <cfRule type="cellIs" dxfId="7939" priority="415" operator="greaterThan">
      <formula>$F$81</formula>
    </cfRule>
  </conditionalFormatting>
  <conditionalFormatting sqref="AQ84">
    <cfRule type="cellIs" dxfId="7938" priority="413" operator="greaterThan">
      <formula>$G$84</formula>
    </cfRule>
  </conditionalFormatting>
  <conditionalFormatting sqref="AQ86">
    <cfRule type="cellIs" dxfId="7937" priority="411" operator="greaterThan">
      <formula>$G$86</formula>
    </cfRule>
    <cfRule type="cellIs" dxfId="7936" priority="412" operator="greaterThan">
      <formula>$F$86</formula>
    </cfRule>
  </conditionalFormatting>
  <conditionalFormatting sqref="AQ89">
    <cfRule type="cellIs" dxfId="7935" priority="409" operator="greaterThan">
      <formula>$G$89</formula>
    </cfRule>
    <cfRule type="cellIs" dxfId="7934" priority="410" operator="greaterThan">
      <formula>$F$89</formula>
    </cfRule>
  </conditionalFormatting>
  <conditionalFormatting sqref="AQ53">
    <cfRule type="cellIs" dxfId="7933" priority="431" operator="greaterThan">
      <formula>$G$53</formula>
    </cfRule>
  </conditionalFormatting>
  <conditionalFormatting sqref="AB48">
    <cfRule type="cellIs" dxfId="7932" priority="380" operator="greaterThan">
      <formula>$F$48</formula>
    </cfRule>
  </conditionalFormatting>
  <conditionalFormatting sqref="AB72">
    <cfRule type="cellIs" dxfId="7931" priority="408" operator="greaterThan">
      <formula>$F$72</formula>
    </cfRule>
  </conditionalFormatting>
  <conditionalFormatting sqref="AB55">
    <cfRule type="cellIs" dxfId="7930" priority="407" operator="greaterThan">
      <formula>$G$55</formula>
    </cfRule>
  </conditionalFormatting>
  <conditionalFormatting sqref="AB60">
    <cfRule type="cellIs" dxfId="7929" priority="406" operator="greaterThan">
      <formula>$G$60</formula>
    </cfRule>
  </conditionalFormatting>
  <conditionalFormatting sqref="AB63">
    <cfRule type="cellIs" dxfId="7928" priority="405" operator="greaterThan">
      <formula>$G$63</formula>
    </cfRule>
  </conditionalFormatting>
  <conditionalFormatting sqref="AB66">
    <cfRule type="cellIs" dxfId="7927" priority="403" operator="greaterThan">
      <formula>$G$66</formula>
    </cfRule>
    <cfRule type="cellIs" dxfId="7926" priority="404" operator="greaterThan">
      <formula>$F$66</formula>
    </cfRule>
  </conditionalFormatting>
  <conditionalFormatting sqref="AB53">
    <cfRule type="cellIs" dxfId="7925" priority="402" operator="greaterThan">
      <formula>$F$53</formula>
    </cfRule>
  </conditionalFormatting>
  <conditionalFormatting sqref="AB52">
    <cfRule type="cellIs" dxfId="7924" priority="400" operator="greaterThan">
      <formula>$F$52</formula>
    </cfRule>
  </conditionalFormatting>
  <conditionalFormatting sqref="AB61">
    <cfRule type="cellIs" dxfId="7923" priority="397" operator="greaterThan">
      <formula>$F$61</formula>
    </cfRule>
  </conditionalFormatting>
  <conditionalFormatting sqref="AB62">
    <cfRule type="cellIs" dxfId="7922" priority="395" operator="greaterThan">
      <formula>$G$62</formula>
    </cfRule>
  </conditionalFormatting>
  <conditionalFormatting sqref="AB54">
    <cfRule type="cellIs" dxfId="7921" priority="398" operator="greaterThan">
      <formula>$G$54</formula>
    </cfRule>
    <cfRule type="cellIs" dxfId="7920" priority="399" operator="greaterThan">
      <formula>$F$54</formula>
    </cfRule>
  </conditionalFormatting>
  <conditionalFormatting sqref="AB61">
    <cfRule type="cellIs" dxfId="7919" priority="396" operator="greaterThan">
      <formula>$G$61</formula>
    </cfRule>
  </conditionalFormatting>
  <conditionalFormatting sqref="AB67">
    <cfRule type="cellIs" dxfId="7918" priority="394" operator="greaterThan">
      <formula>$F$67</formula>
    </cfRule>
  </conditionalFormatting>
  <conditionalFormatting sqref="AB68">
    <cfRule type="cellIs" dxfId="7917" priority="393" operator="greaterThan">
      <formula>$G$68</formula>
    </cfRule>
  </conditionalFormatting>
  <conditionalFormatting sqref="AB70">
    <cfRule type="cellIs" dxfId="7916" priority="392" operator="greaterThan">
      <formula>$G$70</formula>
    </cfRule>
  </conditionalFormatting>
  <conditionalFormatting sqref="AB73">
    <cfRule type="cellIs" dxfId="7915" priority="391" operator="greaterThan">
      <formula>$G$73</formula>
    </cfRule>
  </conditionalFormatting>
  <conditionalFormatting sqref="AB75">
    <cfRule type="cellIs" dxfId="7914" priority="390" operator="greaterThan">
      <formula>$F$75</formula>
    </cfRule>
  </conditionalFormatting>
  <conditionalFormatting sqref="AB76">
    <cfRule type="cellIs" dxfId="7913" priority="389" operator="greaterThan">
      <formula>$F$76</formula>
    </cfRule>
  </conditionalFormatting>
  <conditionalFormatting sqref="AB78">
    <cfRule type="cellIs" dxfId="7912" priority="388" operator="greaterThan">
      <formula>$G$78</formula>
    </cfRule>
  </conditionalFormatting>
  <conditionalFormatting sqref="AB80">
    <cfRule type="cellIs" dxfId="7911" priority="387" operator="greaterThan">
      <formula>$F$80</formula>
    </cfRule>
  </conditionalFormatting>
  <conditionalFormatting sqref="AB82">
    <cfRule type="cellIs" dxfId="7910" priority="386" operator="greaterThan">
      <formula>$F$82</formula>
    </cfRule>
  </conditionalFormatting>
  <conditionalFormatting sqref="AB81">
    <cfRule type="cellIs" dxfId="7909" priority="384" operator="greaterThan">
      <formula>$G$81</formula>
    </cfRule>
    <cfRule type="cellIs" dxfId="7908" priority="385" operator="greaterThan">
      <formula>$F$81</formula>
    </cfRule>
  </conditionalFormatting>
  <conditionalFormatting sqref="AB84">
    <cfRule type="cellIs" dxfId="7907" priority="383" operator="greaterThan">
      <formula>$G$84</formula>
    </cfRule>
  </conditionalFormatting>
  <conditionalFormatting sqref="AB86">
    <cfRule type="cellIs" dxfId="7906" priority="381" operator="greaterThan">
      <formula>$G$86</formula>
    </cfRule>
    <cfRule type="cellIs" dxfId="7905" priority="382" operator="greaterThan">
      <formula>$F$86</formula>
    </cfRule>
  </conditionalFormatting>
  <conditionalFormatting sqref="AB53">
    <cfRule type="cellIs" dxfId="7904" priority="401" operator="greaterThan">
      <formula>$G$53</formula>
    </cfRule>
  </conditionalFormatting>
  <conditionalFormatting sqref="AL48">
    <cfRule type="cellIs" dxfId="7903" priority="349" operator="greaterThan">
      <formula>$F$48</formula>
    </cfRule>
  </conditionalFormatting>
  <conditionalFormatting sqref="AL72">
    <cfRule type="cellIs" dxfId="7902" priority="379" operator="greaterThan">
      <formula>$F$72</formula>
    </cfRule>
  </conditionalFormatting>
  <conditionalFormatting sqref="AL55">
    <cfRule type="cellIs" dxfId="7901" priority="378" operator="greaterThan">
      <formula>$G$55</formula>
    </cfRule>
  </conditionalFormatting>
  <conditionalFormatting sqref="AL60">
    <cfRule type="cellIs" dxfId="7900" priority="377" operator="greaterThan">
      <formula>$G$60</formula>
    </cfRule>
  </conditionalFormatting>
  <conditionalFormatting sqref="AL63">
    <cfRule type="cellIs" dxfId="7899" priority="376" operator="greaterThan">
      <formula>$G$63</formula>
    </cfRule>
  </conditionalFormatting>
  <conditionalFormatting sqref="AL66">
    <cfRule type="cellIs" dxfId="7898" priority="374" operator="greaterThan">
      <formula>$G$66</formula>
    </cfRule>
    <cfRule type="cellIs" dxfId="7897" priority="375" operator="greaterThan">
      <formula>$F$66</formula>
    </cfRule>
  </conditionalFormatting>
  <conditionalFormatting sqref="AL53">
    <cfRule type="cellIs" dxfId="7896" priority="373" operator="greaterThan">
      <formula>$F$53</formula>
    </cfRule>
  </conditionalFormatting>
  <conditionalFormatting sqref="AL52">
    <cfRule type="cellIs" dxfId="7895" priority="371" operator="greaterThan">
      <formula>$F$52</formula>
    </cfRule>
  </conditionalFormatting>
  <conditionalFormatting sqref="AL61">
    <cfRule type="cellIs" dxfId="7894" priority="368" operator="greaterThan">
      <formula>$F$61</formula>
    </cfRule>
  </conditionalFormatting>
  <conditionalFormatting sqref="AL62">
    <cfRule type="cellIs" dxfId="7893" priority="366" operator="greaterThan">
      <formula>$G$62</formula>
    </cfRule>
  </conditionalFormatting>
  <conditionalFormatting sqref="AL54">
    <cfRule type="cellIs" dxfId="7892" priority="369" operator="greaterThan">
      <formula>$G$54</formula>
    </cfRule>
    <cfRule type="cellIs" dxfId="7891" priority="370" operator="greaterThan">
      <formula>$F$54</formula>
    </cfRule>
  </conditionalFormatting>
  <conditionalFormatting sqref="AL61">
    <cfRule type="cellIs" dxfId="7890" priority="367" operator="greaterThan">
      <formula>$G$61</formula>
    </cfRule>
  </conditionalFormatting>
  <conditionalFormatting sqref="AL67">
    <cfRule type="cellIs" dxfId="7889" priority="365" operator="greaterThan">
      <formula>$F$67</formula>
    </cfRule>
  </conditionalFormatting>
  <conditionalFormatting sqref="AL68">
    <cfRule type="cellIs" dxfId="7888" priority="364" operator="greaterThan">
      <formula>$G$68</formula>
    </cfRule>
  </conditionalFormatting>
  <conditionalFormatting sqref="AL70">
    <cfRule type="cellIs" dxfId="7887" priority="363" operator="greaterThan">
      <formula>$G$70</formula>
    </cfRule>
  </conditionalFormatting>
  <conditionalFormatting sqref="AL73">
    <cfRule type="cellIs" dxfId="7886" priority="362" operator="greaterThan">
      <formula>$G$73</formula>
    </cfRule>
  </conditionalFormatting>
  <conditionalFormatting sqref="AL75">
    <cfRule type="cellIs" dxfId="7885" priority="361" operator="greaterThan">
      <formula>$F$75</formula>
    </cfRule>
  </conditionalFormatting>
  <conditionalFormatting sqref="AL76">
    <cfRule type="cellIs" dxfId="7884" priority="360" operator="greaterThan">
      <formula>$F$76</formula>
    </cfRule>
  </conditionalFormatting>
  <conditionalFormatting sqref="AL78">
    <cfRule type="cellIs" dxfId="7883" priority="359" operator="greaterThan">
      <formula>$G$78</formula>
    </cfRule>
  </conditionalFormatting>
  <conditionalFormatting sqref="AL80">
    <cfRule type="cellIs" dxfId="7882" priority="358" operator="greaterThan">
      <formula>$F$80</formula>
    </cfRule>
  </conditionalFormatting>
  <conditionalFormatting sqref="AL82">
    <cfRule type="cellIs" dxfId="7881" priority="357" operator="greaterThan">
      <formula>$F$82</formula>
    </cfRule>
  </conditionalFormatting>
  <conditionalFormatting sqref="AL81">
    <cfRule type="cellIs" dxfId="7880" priority="355" operator="greaterThan">
      <formula>$G$81</formula>
    </cfRule>
    <cfRule type="cellIs" dxfId="7879" priority="356" operator="greaterThan">
      <formula>$F$81</formula>
    </cfRule>
  </conditionalFormatting>
  <conditionalFormatting sqref="AL84">
    <cfRule type="cellIs" dxfId="7878" priority="354" operator="greaterThan">
      <formula>$G$84</formula>
    </cfRule>
  </conditionalFormatting>
  <conditionalFormatting sqref="AL86">
    <cfRule type="cellIs" dxfId="7877" priority="352" operator="greaterThan">
      <formula>$G$86</formula>
    </cfRule>
    <cfRule type="cellIs" dxfId="7876" priority="353" operator="greaterThan">
      <formula>$F$86</formula>
    </cfRule>
  </conditionalFormatting>
  <conditionalFormatting sqref="AL89">
    <cfRule type="cellIs" dxfId="7875" priority="350" operator="greaterThan">
      <formula>$G$89</formula>
    </cfRule>
    <cfRule type="cellIs" dxfId="7874" priority="351" operator="greaterThan">
      <formula>$F$89</formula>
    </cfRule>
  </conditionalFormatting>
  <conditionalFormatting sqref="AL53">
    <cfRule type="cellIs" dxfId="7873" priority="372" operator="greaterThan">
      <formula>$G$53</formula>
    </cfRule>
  </conditionalFormatting>
  <conditionalFormatting sqref="AG48">
    <cfRule type="cellIs" dxfId="7872" priority="318" operator="greaterThan">
      <formula>$F$48</formula>
    </cfRule>
  </conditionalFormatting>
  <conditionalFormatting sqref="AG72">
    <cfRule type="cellIs" dxfId="7871" priority="348" operator="greaterThan">
      <formula>$F$72</formula>
    </cfRule>
  </conditionalFormatting>
  <conditionalFormatting sqref="AG55">
    <cfRule type="cellIs" dxfId="7870" priority="347" operator="greaterThan">
      <formula>$G$55</formula>
    </cfRule>
  </conditionalFormatting>
  <conditionalFormatting sqref="AG60">
    <cfRule type="cellIs" dxfId="7869" priority="346" operator="greaterThan">
      <formula>$G$60</formula>
    </cfRule>
  </conditionalFormatting>
  <conditionalFormatting sqref="AG63">
    <cfRule type="cellIs" dxfId="7868" priority="345" operator="greaterThan">
      <formula>$G$63</formula>
    </cfRule>
  </conditionalFormatting>
  <conditionalFormatting sqref="AG66">
    <cfRule type="cellIs" dxfId="7867" priority="343" operator="greaterThan">
      <formula>$G$66</formula>
    </cfRule>
    <cfRule type="cellIs" dxfId="7866" priority="344" operator="greaterThan">
      <formula>$F$66</formula>
    </cfRule>
  </conditionalFormatting>
  <conditionalFormatting sqref="AG53">
    <cfRule type="cellIs" dxfId="7865" priority="342" operator="greaterThan">
      <formula>$F$53</formula>
    </cfRule>
  </conditionalFormatting>
  <conditionalFormatting sqref="AG52">
    <cfRule type="cellIs" dxfId="7864" priority="340" operator="greaterThan">
      <formula>$F$52</formula>
    </cfRule>
  </conditionalFormatting>
  <conditionalFormatting sqref="AG61">
    <cfRule type="cellIs" dxfId="7863" priority="337" operator="greaterThan">
      <formula>$F$61</formula>
    </cfRule>
  </conditionalFormatting>
  <conditionalFormatting sqref="AG62">
    <cfRule type="cellIs" dxfId="7862" priority="335" operator="greaterThan">
      <formula>$G$62</formula>
    </cfRule>
  </conditionalFormatting>
  <conditionalFormatting sqref="AG54">
    <cfRule type="cellIs" dxfId="7861" priority="338" operator="greaterThan">
      <formula>$G$54</formula>
    </cfRule>
    <cfRule type="cellIs" dxfId="7860" priority="339" operator="greaterThan">
      <formula>$F$54</formula>
    </cfRule>
  </conditionalFormatting>
  <conditionalFormatting sqref="AG61">
    <cfRule type="cellIs" dxfId="7859" priority="336" operator="greaterThan">
      <formula>$G$61</formula>
    </cfRule>
  </conditionalFormatting>
  <conditionalFormatting sqref="AG67">
    <cfRule type="cellIs" dxfId="7858" priority="334" operator="greaterThan">
      <formula>$F$67</formula>
    </cfRule>
  </conditionalFormatting>
  <conditionalFormatting sqref="AG68">
    <cfRule type="cellIs" dxfId="7857" priority="333" operator="greaterThan">
      <formula>$G$68</formula>
    </cfRule>
  </conditionalFormatting>
  <conditionalFormatting sqref="AG70">
    <cfRule type="cellIs" dxfId="7856" priority="332" operator="greaterThan">
      <formula>$G$70</formula>
    </cfRule>
  </conditionalFormatting>
  <conditionalFormatting sqref="AG73">
    <cfRule type="cellIs" dxfId="7855" priority="331" operator="greaterThan">
      <formula>$G$73</formula>
    </cfRule>
  </conditionalFormatting>
  <conditionalFormatting sqref="AG75">
    <cfRule type="cellIs" dxfId="7854" priority="330" operator="greaterThan">
      <formula>$F$75</formula>
    </cfRule>
  </conditionalFormatting>
  <conditionalFormatting sqref="AG76">
    <cfRule type="cellIs" dxfId="7853" priority="329" operator="greaterThan">
      <formula>$F$76</formula>
    </cfRule>
  </conditionalFormatting>
  <conditionalFormatting sqref="AG78">
    <cfRule type="cellIs" dxfId="7852" priority="328" operator="greaterThan">
      <formula>$G$78</formula>
    </cfRule>
  </conditionalFormatting>
  <conditionalFormatting sqref="AG80">
    <cfRule type="cellIs" dxfId="7851" priority="327" operator="greaterThan">
      <formula>$F$80</formula>
    </cfRule>
  </conditionalFormatting>
  <conditionalFormatting sqref="AG82">
    <cfRule type="cellIs" dxfId="7850" priority="326" operator="greaterThan">
      <formula>$F$82</formula>
    </cfRule>
  </conditionalFormatting>
  <conditionalFormatting sqref="AG81">
    <cfRule type="cellIs" dxfId="7849" priority="324" operator="greaterThan">
      <formula>$G$81</formula>
    </cfRule>
    <cfRule type="cellIs" dxfId="7848" priority="325" operator="greaterThan">
      <formula>$F$81</formula>
    </cfRule>
  </conditionalFormatting>
  <conditionalFormatting sqref="AG84">
    <cfRule type="cellIs" dxfId="7847" priority="323" operator="greaterThan">
      <formula>$G$84</formula>
    </cfRule>
  </conditionalFormatting>
  <conditionalFormatting sqref="AG86">
    <cfRule type="cellIs" dxfId="7846" priority="321" operator="greaterThan">
      <formula>$G$86</formula>
    </cfRule>
    <cfRule type="cellIs" dxfId="7845" priority="322" operator="greaterThan">
      <formula>$F$86</formula>
    </cfRule>
  </conditionalFormatting>
  <conditionalFormatting sqref="AG89">
    <cfRule type="cellIs" dxfId="7844" priority="319" operator="greaterThan">
      <formula>$G$89</formula>
    </cfRule>
    <cfRule type="cellIs" dxfId="7843" priority="320" operator="greaterThan">
      <formula>$F$89</formula>
    </cfRule>
  </conditionalFormatting>
  <conditionalFormatting sqref="AG53">
    <cfRule type="cellIs" dxfId="7842" priority="341" operator="greaterThan">
      <formula>$G$53</formula>
    </cfRule>
  </conditionalFormatting>
  <conditionalFormatting sqref="M48">
    <cfRule type="cellIs" dxfId="7841" priority="287" operator="greaterThan">
      <formula>$F$48</formula>
    </cfRule>
  </conditionalFormatting>
  <conditionalFormatting sqref="M72">
    <cfRule type="cellIs" dxfId="7840" priority="317" operator="greaterThan">
      <formula>$F$72</formula>
    </cfRule>
  </conditionalFormatting>
  <conditionalFormatting sqref="M55">
    <cfRule type="cellIs" dxfId="7839" priority="316" operator="greaterThan">
      <formula>$G$55</formula>
    </cfRule>
  </conditionalFormatting>
  <conditionalFormatting sqref="M60">
    <cfRule type="cellIs" dxfId="7838" priority="315" operator="greaterThan">
      <formula>$G$60</formula>
    </cfRule>
  </conditionalFormatting>
  <conditionalFormatting sqref="M63">
    <cfRule type="cellIs" dxfId="7837" priority="314" operator="greaterThan">
      <formula>$G$63</formula>
    </cfRule>
  </conditionalFormatting>
  <conditionalFormatting sqref="M66">
    <cfRule type="cellIs" dxfId="7836" priority="312" operator="greaterThan">
      <formula>$G$66</formula>
    </cfRule>
    <cfRule type="cellIs" dxfId="7835" priority="313" operator="greaterThan">
      <formula>$F$66</formula>
    </cfRule>
  </conditionalFormatting>
  <conditionalFormatting sqref="M53">
    <cfRule type="cellIs" dxfId="7834" priority="311" operator="greaterThan">
      <formula>$F$53</formula>
    </cfRule>
  </conditionalFormatting>
  <conditionalFormatting sqref="M52">
    <cfRule type="cellIs" dxfId="7833" priority="309" operator="greaterThan">
      <formula>$F$52</formula>
    </cfRule>
  </conditionalFormatting>
  <conditionalFormatting sqref="M61">
    <cfRule type="cellIs" dxfId="7832" priority="306" operator="greaterThan">
      <formula>$F$61</formula>
    </cfRule>
  </conditionalFormatting>
  <conditionalFormatting sqref="M62">
    <cfRule type="cellIs" dxfId="7831" priority="304" operator="greaterThan">
      <formula>$G$62</formula>
    </cfRule>
  </conditionalFormatting>
  <conditionalFormatting sqref="M54">
    <cfRule type="cellIs" dxfId="7830" priority="307" operator="greaterThan">
      <formula>$G$54</formula>
    </cfRule>
    <cfRule type="cellIs" dxfId="7829" priority="308" operator="greaterThan">
      <formula>$F$54</formula>
    </cfRule>
  </conditionalFormatting>
  <conditionalFormatting sqref="M61">
    <cfRule type="cellIs" dxfId="7828" priority="305" operator="greaterThan">
      <formula>$G$61</formula>
    </cfRule>
  </conditionalFormatting>
  <conditionalFormatting sqref="M67">
    <cfRule type="cellIs" dxfId="7827" priority="303" operator="greaterThan">
      <formula>$F$67</formula>
    </cfRule>
  </conditionalFormatting>
  <conditionalFormatting sqref="M68">
    <cfRule type="cellIs" dxfId="7826" priority="302" operator="greaterThan">
      <formula>$G$68</formula>
    </cfRule>
  </conditionalFormatting>
  <conditionalFormatting sqref="M70">
    <cfRule type="cellIs" dxfId="7825" priority="301" operator="greaterThan">
      <formula>$G$70</formula>
    </cfRule>
  </conditionalFormatting>
  <conditionalFormatting sqref="M73">
    <cfRule type="cellIs" dxfId="7824" priority="300" operator="greaterThan">
      <formula>$G$73</formula>
    </cfRule>
  </conditionalFormatting>
  <conditionalFormatting sqref="M75">
    <cfRule type="cellIs" dxfId="7823" priority="299" operator="greaterThan">
      <formula>$F$75</formula>
    </cfRule>
  </conditionalFormatting>
  <conditionalFormatting sqref="M76">
    <cfRule type="cellIs" dxfId="7822" priority="298" operator="greaterThan">
      <formula>$F$76</formula>
    </cfRule>
  </conditionalFormatting>
  <conditionalFormatting sqref="M78">
    <cfRule type="cellIs" dxfId="7821" priority="297" operator="greaterThan">
      <formula>$G$78</formula>
    </cfRule>
  </conditionalFormatting>
  <conditionalFormatting sqref="M80">
    <cfRule type="cellIs" dxfId="7820" priority="296" operator="greaterThan">
      <formula>$F$80</formula>
    </cfRule>
  </conditionalFormatting>
  <conditionalFormatting sqref="M82">
    <cfRule type="cellIs" dxfId="7819" priority="295" operator="greaterThan">
      <formula>$F$82</formula>
    </cfRule>
  </conditionalFormatting>
  <conditionalFormatting sqref="M81">
    <cfRule type="cellIs" dxfId="7818" priority="293" operator="greaterThan">
      <formula>$G$81</formula>
    </cfRule>
    <cfRule type="cellIs" dxfId="7817" priority="294" operator="greaterThan">
      <formula>$F$81</formula>
    </cfRule>
  </conditionalFormatting>
  <conditionalFormatting sqref="M84">
    <cfRule type="cellIs" dxfId="7816" priority="292" operator="greaterThan">
      <formula>$G$84</formula>
    </cfRule>
  </conditionalFormatting>
  <conditionalFormatting sqref="M86">
    <cfRule type="cellIs" dxfId="7815" priority="290" operator="greaterThan">
      <formula>$G$86</formula>
    </cfRule>
    <cfRule type="cellIs" dxfId="7814" priority="291" operator="greaterThan">
      <formula>$F$86</formula>
    </cfRule>
  </conditionalFormatting>
  <conditionalFormatting sqref="M89">
    <cfRule type="cellIs" dxfId="7813" priority="288" operator="greaterThan">
      <formula>$G$89</formula>
    </cfRule>
    <cfRule type="cellIs" dxfId="7812" priority="289" operator="greaterThan">
      <formula>$F$89</formula>
    </cfRule>
  </conditionalFormatting>
  <conditionalFormatting sqref="M53">
    <cfRule type="cellIs" dxfId="7811" priority="310" operator="greaterThan">
      <formula>$G$53</formula>
    </cfRule>
  </conditionalFormatting>
  <conditionalFormatting sqref="H48">
    <cfRule type="cellIs" dxfId="7810" priority="256" operator="greaterThan">
      <formula>$F$48</formula>
    </cfRule>
  </conditionalFormatting>
  <conditionalFormatting sqref="H72">
    <cfRule type="cellIs" dxfId="7809" priority="286" operator="greaterThan">
      <formula>$F$72</formula>
    </cfRule>
  </conditionalFormatting>
  <conditionalFormatting sqref="H55">
    <cfRule type="cellIs" dxfId="7808" priority="285" operator="greaterThan">
      <formula>$G$55</formula>
    </cfRule>
  </conditionalFormatting>
  <conditionalFormatting sqref="H60">
    <cfRule type="cellIs" dxfId="7807" priority="284" operator="greaterThan">
      <formula>$G$60</formula>
    </cfRule>
  </conditionalFormatting>
  <conditionalFormatting sqref="H63">
    <cfRule type="cellIs" dxfId="7806" priority="283" operator="greaterThan">
      <formula>$G$63</formula>
    </cfRule>
  </conditionalFormatting>
  <conditionalFormatting sqref="H66">
    <cfRule type="cellIs" dxfId="7805" priority="281" operator="greaterThan">
      <formula>$G$66</formula>
    </cfRule>
    <cfRule type="cellIs" dxfId="7804" priority="282" operator="greaterThan">
      <formula>$F$66</formula>
    </cfRule>
  </conditionalFormatting>
  <conditionalFormatting sqref="H53">
    <cfRule type="cellIs" dxfId="7803" priority="280" operator="greaterThan">
      <formula>$F$53</formula>
    </cfRule>
  </conditionalFormatting>
  <conditionalFormatting sqref="H52">
    <cfRule type="cellIs" dxfId="7802" priority="278" operator="greaterThan">
      <formula>$F$52</formula>
    </cfRule>
  </conditionalFormatting>
  <conditionalFormatting sqref="H61">
    <cfRule type="cellIs" dxfId="7801" priority="275" operator="greaterThan">
      <formula>$F$61</formula>
    </cfRule>
  </conditionalFormatting>
  <conditionalFormatting sqref="H62">
    <cfRule type="cellIs" dxfId="7800" priority="273" operator="greaterThan">
      <formula>$G$62</formula>
    </cfRule>
  </conditionalFormatting>
  <conditionalFormatting sqref="H54">
    <cfRule type="cellIs" dxfId="7799" priority="276" operator="greaterThan">
      <formula>$G$54</formula>
    </cfRule>
    <cfRule type="cellIs" dxfId="7798" priority="277" operator="greaterThan">
      <formula>$F$54</formula>
    </cfRule>
  </conditionalFormatting>
  <conditionalFormatting sqref="H61">
    <cfRule type="cellIs" dxfId="7797" priority="274" operator="greaterThan">
      <formula>$G$61</formula>
    </cfRule>
  </conditionalFormatting>
  <conditionalFormatting sqref="H67">
    <cfRule type="cellIs" dxfId="7796" priority="272" operator="greaterThan">
      <formula>$F$67</formula>
    </cfRule>
  </conditionalFormatting>
  <conditionalFormatting sqref="H68">
    <cfRule type="cellIs" dxfId="7795" priority="271" operator="greaterThan">
      <formula>$G$68</formula>
    </cfRule>
  </conditionalFormatting>
  <conditionalFormatting sqref="H70">
    <cfRule type="cellIs" dxfId="7794" priority="270" operator="greaterThan">
      <formula>$G$70</formula>
    </cfRule>
  </conditionalFormatting>
  <conditionalFormatting sqref="H73">
    <cfRule type="cellIs" dxfId="7793" priority="269" operator="greaterThan">
      <formula>$G$73</formula>
    </cfRule>
  </conditionalFormatting>
  <conditionalFormatting sqref="H75">
    <cfRule type="cellIs" dxfId="7792" priority="268" operator="greaterThan">
      <formula>$F$75</formula>
    </cfRule>
  </conditionalFormatting>
  <conditionalFormatting sqref="H76">
    <cfRule type="cellIs" dxfId="7791" priority="267" operator="greaterThan">
      <formula>$F$76</formula>
    </cfRule>
  </conditionalFormatting>
  <conditionalFormatting sqref="H78">
    <cfRule type="cellIs" dxfId="7790" priority="266" operator="greaterThan">
      <formula>$G$78</formula>
    </cfRule>
  </conditionalFormatting>
  <conditionalFormatting sqref="H80">
    <cfRule type="cellIs" dxfId="7789" priority="265" operator="greaterThan">
      <formula>$F$80</formula>
    </cfRule>
  </conditionalFormatting>
  <conditionalFormatting sqref="H82">
    <cfRule type="cellIs" dxfId="7788" priority="264" operator="greaterThan">
      <formula>$F$82</formula>
    </cfRule>
  </conditionalFormatting>
  <conditionalFormatting sqref="H81">
    <cfRule type="cellIs" dxfId="7787" priority="262" operator="greaterThan">
      <formula>$G$81</formula>
    </cfRule>
    <cfRule type="cellIs" dxfId="7786" priority="263" operator="greaterThan">
      <formula>$F$81</formula>
    </cfRule>
  </conditionalFormatting>
  <conditionalFormatting sqref="H84">
    <cfRule type="cellIs" dxfId="7785" priority="261" operator="greaterThan">
      <formula>$G$84</formula>
    </cfRule>
  </conditionalFormatting>
  <conditionalFormatting sqref="H86">
    <cfRule type="cellIs" dxfId="7784" priority="259" operator="greaterThan">
      <formula>$G$86</formula>
    </cfRule>
    <cfRule type="cellIs" dxfId="7783" priority="260" operator="greaterThan">
      <formula>$F$86</formula>
    </cfRule>
  </conditionalFormatting>
  <conditionalFormatting sqref="H89">
    <cfRule type="cellIs" dxfId="7782" priority="257" operator="greaterThan">
      <formula>$G$89</formula>
    </cfRule>
    <cfRule type="cellIs" dxfId="7781" priority="258" operator="greaterThan">
      <formula>$F$89</formula>
    </cfRule>
  </conditionalFormatting>
  <conditionalFormatting sqref="H53">
    <cfRule type="cellIs" dxfId="7780" priority="279" operator="greaterThan">
      <formula>$G$53</formula>
    </cfRule>
  </conditionalFormatting>
  <conditionalFormatting sqref="AQ29">
    <cfRule type="cellIs" dxfId="7779" priority="254" operator="greaterThan">
      <formula>$E$29</formula>
    </cfRule>
  </conditionalFormatting>
  <conditionalFormatting sqref="AQ29">
    <cfRule type="cellIs" dxfId="7778" priority="255" operator="greaterThan">
      <formula>$G$29</formula>
    </cfRule>
  </conditionalFormatting>
  <conditionalFormatting sqref="R43">
    <cfRule type="cellIs" dxfId="7777" priority="253" operator="greaterThan">
      <formula>$G$43</formula>
    </cfRule>
  </conditionalFormatting>
  <conditionalFormatting sqref="R45">
    <cfRule type="cellIs" dxfId="7776" priority="252" operator="greaterThan">
      <formula>$F$45</formula>
    </cfRule>
  </conditionalFormatting>
  <conditionalFormatting sqref="R46">
    <cfRule type="cellIs" dxfId="7775" priority="251" operator="greaterThan">
      <formula>$G$46</formula>
    </cfRule>
  </conditionalFormatting>
  <conditionalFormatting sqref="R48">
    <cfRule type="cellIs" dxfId="7774" priority="222" operator="greaterThan">
      <formula>$F$48</formula>
    </cfRule>
  </conditionalFormatting>
  <conditionalFormatting sqref="R72">
    <cfRule type="cellIs" dxfId="7773" priority="250" operator="greaterThan">
      <formula>$F$72</formula>
    </cfRule>
  </conditionalFormatting>
  <conditionalFormatting sqref="R55">
    <cfRule type="cellIs" dxfId="7772" priority="249" operator="greaterThan">
      <formula>$G$55</formula>
    </cfRule>
  </conditionalFormatting>
  <conditionalFormatting sqref="R60">
    <cfRule type="cellIs" dxfId="7771" priority="248" operator="greaterThan">
      <formula>$G$60</formula>
    </cfRule>
  </conditionalFormatting>
  <conditionalFormatting sqref="R63">
    <cfRule type="cellIs" dxfId="7770" priority="247" operator="greaterThan">
      <formula>$G$63</formula>
    </cfRule>
  </conditionalFormatting>
  <conditionalFormatting sqref="R66">
    <cfRule type="cellIs" dxfId="7769" priority="245" operator="greaterThan">
      <formula>$G$66</formula>
    </cfRule>
    <cfRule type="cellIs" dxfId="7768" priority="246" operator="greaterThan">
      <formula>$F$66</formula>
    </cfRule>
  </conditionalFormatting>
  <conditionalFormatting sqref="R53">
    <cfRule type="cellIs" dxfId="7767" priority="244" operator="greaterThan">
      <formula>$F$53</formula>
    </cfRule>
  </conditionalFormatting>
  <conditionalFormatting sqref="R52">
    <cfRule type="cellIs" dxfId="7766" priority="242" operator="greaterThan">
      <formula>$F$52</formula>
    </cfRule>
  </conditionalFormatting>
  <conditionalFormatting sqref="R61">
    <cfRule type="cellIs" dxfId="7765" priority="239" operator="greaterThan">
      <formula>$F$61</formula>
    </cfRule>
  </conditionalFormatting>
  <conditionalFormatting sqref="R62">
    <cfRule type="cellIs" dxfId="7764" priority="237" operator="greaterThan">
      <formula>$G$62</formula>
    </cfRule>
  </conditionalFormatting>
  <conditionalFormatting sqref="R54">
    <cfRule type="cellIs" dxfId="7763" priority="240" operator="greaterThan">
      <formula>$G$54</formula>
    </cfRule>
    <cfRule type="cellIs" dxfId="7762" priority="241" operator="greaterThan">
      <formula>$F$54</formula>
    </cfRule>
  </conditionalFormatting>
  <conditionalFormatting sqref="R61">
    <cfRule type="cellIs" dxfId="7761" priority="238" operator="greaterThan">
      <formula>$G$61</formula>
    </cfRule>
  </conditionalFormatting>
  <conditionalFormatting sqref="R67">
    <cfRule type="cellIs" dxfId="7760" priority="236" operator="greaterThan">
      <formula>$F$67</formula>
    </cfRule>
  </conditionalFormatting>
  <conditionalFormatting sqref="R68">
    <cfRule type="cellIs" dxfId="7759" priority="235" operator="greaterThan">
      <formula>$G$68</formula>
    </cfRule>
  </conditionalFormatting>
  <conditionalFormatting sqref="R70">
    <cfRule type="cellIs" dxfId="7758" priority="234" operator="greaterThan">
      <formula>$G$70</formula>
    </cfRule>
  </conditionalFormatting>
  <conditionalFormatting sqref="R73">
    <cfRule type="cellIs" dxfId="7757" priority="233" operator="greaterThan">
      <formula>$G$73</formula>
    </cfRule>
  </conditionalFormatting>
  <conditionalFormatting sqref="R75">
    <cfRule type="cellIs" dxfId="7756" priority="232" operator="greaterThan">
      <formula>$F$75</formula>
    </cfRule>
  </conditionalFormatting>
  <conditionalFormatting sqref="R76">
    <cfRule type="cellIs" dxfId="7755" priority="231" operator="greaterThan">
      <formula>$F$76</formula>
    </cfRule>
  </conditionalFormatting>
  <conditionalFormatting sqref="R78">
    <cfRule type="cellIs" dxfId="7754" priority="230" operator="greaterThan">
      <formula>$G$78</formula>
    </cfRule>
  </conditionalFormatting>
  <conditionalFormatting sqref="R80">
    <cfRule type="cellIs" dxfId="7753" priority="229" operator="greaterThan">
      <formula>$F$80</formula>
    </cfRule>
  </conditionalFormatting>
  <conditionalFormatting sqref="R82">
    <cfRule type="cellIs" dxfId="7752" priority="228" operator="greaterThan">
      <formula>$F$82</formula>
    </cfRule>
  </conditionalFormatting>
  <conditionalFormatting sqref="R81">
    <cfRule type="cellIs" dxfId="7751" priority="226" operator="greaterThan">
      <formula>$G$81</formula>
    </cfRule>
    <cfRule type="cellIs" dxfId="7750" priority="227" operator="greaterThan">
      <formula>$F$81</formula>
    </cfRule>
  </conditionalFormatting>
  <conditionalFormatting sqref="R84">
    <cfRule type="cellIs" dxfId="7749" priority="225" operator="greaterThan">
      <formula>$G$84</formula>
    </cfRule>
  </conditionalFormatting>
  <conditionalFormatting sqref="R86">
    <cfRule type="cellIs" dxfId="7748" priority="223" operator="greaterThan">
      <formula>$G$86</formula>
    </cfRule>
    <cfRule type="cellIs" dxfId="7747" priority="224" operator="greaterThan">
      <formula>$F$86</formula>
    </cfRule>
  </conditionalFormatting>
  <conditionalFormatting sqref="R53">
    <cfRule type="cellIs" dxfId="7746" priority="243" operator="greaterThan">
      <formula>$G$53</formula>
    </cfRule>
  </conditionalFormatting>
  <conditionalFormatting sqref="W48">
    <cfRule type="cellIs" dxfId="7745" priority="191" operator="greaterThan">
      <formula>$F$48</formula>
    </cfRule>
  </conditionalFormatting>
  <conditionalFormatting sqref="W72">
    <cfRule type="cellIs" dxfId="7744" priority="221" operator="greaterThan">
      <formula>$F$72</formula>
    </cfRule>
  </conditionalFormatting>
  <conditionalFormatting sqref="W55">
    <cfRule type="cellIs" dxfId="7743" priority="220" operator="greaterThan">
      <formula>$G$55</formula>
    </cfRule>
  </conditionalFormatting>
  <conditionalFormatting sqref="W60">
    <cfRule type="cellIs" dxfId="7742" priority="219" operator="greaterThan">
      <formula>$G$60</formula>
    </cfRule>
  </conditionalFormatting>
  <conditionalFormatting sqref="W63">
    <cfRule type="cellIs" dxfId="7741" priority="218" operator="greaterThan">
      <formula>$G$63</formula>
    </cfRule>
  </conditionalFormatting>
  <conditionalFormatting sqref="W66">
    <cfRule type="cellIs" dxfId="7740" priority="216" operator="greaterThan">
      <formula>$G$66</formula>
    </cfRule>
    <cfRule type="cellIs" dxfId="7739" priority="217" operator="greaterThan">
      <formula>$F$66</formula>
    </cfRule>
  </conditionalFormatting>
  <conditionalFormatting sqref="W53">
    <cfRule type="cellIs" dxfId="7738" priority="215" operator="greaterThan">
      <formula>$F$53</formula>
    </cfRule>
  </conditionalFormatting>
  <conditionalFormatting sqref="W52">
    <cfRule type="cellIs" dxfId="7737" priority="213" operator="greaterThan">
      <formula>$F$52</formula>
    </cfRule>
  </conditionalFormatting>
  <conditionalFormatting sqref="W61">
    <cfRule type="cellIs" dxfId="7736" priority="210" operator="greaterThan">
      <formula>$F$61</formula>
    </cfRule>
  </conditionalFormatting>
  <conditionalFormatting sqref="W62">
    <cfRule type="cellIs" dxfId="7735" priority="208" operator="greaterThan">
      <formula>$G$62</formula>
    </cfRule>
  </conditionalFormatting>
  <conditionalFormatting sqref="W54">
    <cfRule type="cellIs" dxfId="7734" priority="211" operator="greaterThan">
      <formula>$G$54</formula>
    </cfRule>
    <cfRule type="cellIs" dxfId="7733" priority="212" operator="greaterThan">
      <formula>$F$54</formula>
    </cfRule>
  </conditionalFormatting>
  <conditionalFormatting sqref="W61">
    <cfRule type="cellIs" dxfId="7732" priority="209" operator="greaterThan">
      <formula>$G$61</formula>
    </cfRule>
  </conditionalFormatting>
  <conditionalFormatting sqref="W67">
    <cfRule type="cellIs" dxfId="7731" priority="207" operator="greaterThan">
      <formula>$F$67</formula>
    </cfRule>
  </conditionalFormatting>
  <conditionalFormatting sqref="W68">
    <cfRule type="cellIs" dxfId="7730" priority="206" operator="greaterThan">
      <formula>$G$68</formula>
    </cfRule>
  </conditionalFormatting>
  <conditionalFormatting sqref="W70">
    <cfRule type="cellIs" dxfId="7729" priority="205" operator="greaterThan">
      <formula>$G$70</formula>
    </cfRule>
  </conditionalFormatting>
  <conditionalFormatting sqref="W73">
    <cfRule type="cellIs" dxfId="7728" priority="204" operator="greaterThan">
      <formula>$G$73</formula>
    </cfRule>
  </conditionalFormatting>
  <conditionalFormatting sqref="W75">
    <cfRule type="cellIs" dxfId="7727" priority="203" operator="greaterThan">
      <formula>$F$75</formula>
    </cfRule>
  </conditionalFormatting>
  <conditionalFormatting sqref="W76">
    <cfRule type="cellIs" dxfId="7726" priority="202" operator="greaterThan">
      <formula>$F$76</formula>
    </cfRule>
  </conditionalFormatting>
  <conditionalFormatting sqref="W78">
    <cfRule type="cellIs" dxfId="7725" priority="201" operator="greaterThan">
      <formula>$G$78</formula>
    </cfRule>
  </conditionalFormatting>
  <conditionalFormatting sqref="W80">
    <cfRule type="cellIs" dxfId="7724" priority="200" operator="greaterThan">
      <formula>$F$80</formula>
    </cfRule>
  </conditionalFormatting>
  <conditionalFormatting sqref="W82">
    <cfRule type="cellIs" dxfId="7723" priority="199" operator="greaterThan">
      <formula>$F$82</formula>
    </cfRule>
  </conditionalFormatting>
  <conditionalFormatting sqref="W81">
    <cfRule type="cellIs" dxfId="7722" priority="197" operator="greaterThan">
      <formula>$G$81</formula>
    </cfRule>
    <cfRule type="cellIs" dxfId="7721" priority="198" operator="greaterThan">
      <formula>$F$81</formula>
    </cfRule>
  </conditionalFormatting>
  <conditionalFormatting sqref="W84">
    <cfRule type="cellIs" dxfId="7720" priority="196" operator="greaterThan">
      <formula>$G$84</formula>
    </cfRule>
  </conditionalFormatting>
  <conditionalFormatting sqref="W86">
    <cfRule type="cellIs" dxfId="7719" priority="194" operator="greaterThan">
      <formula>$G$86</formula>
    </cfRule>
    <cfRule type="cellIs" dxfId="7718" priority="195" operator="greaterThan">
      <formula>$F$86</formula>
    </cfRule>
  </conditionalFormatting>
  <conditionalFormatting sqref="W89">
    <cfRule type="cellIs" dxfId="7717" priority="192" operator="greaterThan">
      <formula>$G$89</formula>
    </cfRule>
    <cfRule type="cellIs" dxfId="7716" priority="193" operator="greaterThan">
      <formula>$F$89</formula>
    </cfRule>
  </conditionalFormatting>
  <conditionalFormatting sqref="W53">
    <cfRule type="cellIs" dxfId="7715" priority="214" operator="greaterThan">
      <formula>$G$53</formula>
    </cfRule>
  </conditionalFormatting>
  <conditionalFormatting sqref="AQ10">
    <cfRule type="cellIs" dxfId="7714" priority="190" operator="greaterThan">
      <formula>$E$10</formula>
    </cfRule>
  </conditionalFormatting>
  <conditionalFormatting sqref="AQ11">
    <cfRule type="cellIs" dxfId="7713" priority="189" operator="greaterThan">
      <formula>$E$11</formula>
    </cfRule>
  </conditionalFormatting>
  <conditionalFormatting sqref="AQ12">
    <cfRule type="cellIs" dxfId="7712" priority="188" operator="greaterThan">
      <formula>$E$12</formula>
    </cfRule>
  </conditionalFormatting>
  <conditionalFormatting sqref="AQ13">
    <cfRule type="cellIs" dxfId="7711" priority="186" operator="greaterThan">
      <formula>$E$13</formula>
    </cfRule>
    <cfRule type="cellIs" dxfId="7710" priority="187" operator="greaterThan">
      <formula>$G$13</formula>
    </cfRule>
  </conditionalFormatting>
  <conditionalFormatting sqref="AQ14">
    <cfRule type="cellIs" dxfId="7709" priority="184" operator="greaterThan">
      <formula>$E$14</formula>
    </cfRule>
    <cfRule type="cellIs" dxfId="7708" priority="185" operator="greaterThan">
      <formula>$G$14</formula>
    </cfRule>
  </conditionalFormatting>
  <conditionalFormatting sqref="AQ15">
    <cfRule type="cellIs" dxfId="7707" priority="183" operator="greaterThan">
      <formula>$E$15</formula>
    </cfRule>
  </conditionalFormatting>
  <conditionalFormatting sqref="AQ16">
    <cfRule type="cellIs" dxfId="7706" priority="182" operator="greaterThan">
      <formula>$E$16</formula>
    </cfRule>
  </conditionalFormatting>
  <conditionalFormatting sqref="AQ16">
    <cfRule type="cellIs" dxfId="7705" priority="181" operator="greaterThan">
      <formula>$G$16</formula>
    </cfRule>
  </conditionalFormatting>
  <conditionalFormatting sqref="AQ17">
    <cfRule type="cellIs" dxfId="7704" priority="179" operator="greaterThan">
      <formula>$E$17</formula>
    </cfRule>
  </conditionalFormatting>
  <conditionalFormatting sqref="AQ17">
    <cfRule type="cellIs" dxfId="7703" priority="180" operator="greaterThan">
      <formula>$G$17</formula>
    </cfRule>
  </conditionalFormatting>
  <conditionalFormatting sqref="AQ19">
    <cfRule type="cellIs" dxfId="7702" priority="178" operator="greaterThan">
      <formula>$E$19</formula>
    </cfRule>
  </conditionalFormatting>
  <conditionalFormatting sqref="AQ20">
    <cfRule type="cellIs" dxfId="7701" priority="176" operator="greaterThan">
      <formula>$E$20</formula>
    </cfRule>
    <cfRule type="cellIs" dxfId="7700" priority="177" operator="greaterThan">
      <formula>$G$20</formula>
    </cfRule>
  </conditionalFormatting>
  <conditionalFormatting sqref="AQ21">
    <cfRule type="cellIs" dxfId="7699" priority="174" operator="greaterThan">
      <formula>$E$21</formula>
    </cfRule>
    <cfRule type="cellIs" dxfId="7698" priority="175" operator="greaterThan">
      <formula>$G$21</formula>
    </cfRule>
  </conditionalFormatting>
  <conditionalFormatting sqref="AQ22">
    <cfRule type="cellIs" dxfId="7697" priority="172" operator="greaterThan">
      <formula>$E$22</formula>
    </cfRule>
    <cfRule type="cellIs" dxfId="7696" priority="173" operator="greaterThan">
      <formula>$G$22</formula>
    </cfRule>
  </conditionalFormatting>
  <conditionalFormatting sqref="AQ23">
    <cfRule type="cellIs" dxfId="7695" priority="171" operator="greaterThan">
      <formula>$E$23</formula>
    </cfRule>
  </conditionalFormatting>
  <conditionalFormatting sqref="AQ9">
    <cfRule type="cellIs" dxfId="7694" priority="170" operator="greaterThan">
      <formula>$E$9</formula>
    </cfRule>
  </conditionalFormatting>
  <conditionalFormatting sqref="AQ18">
    <cfRule type="cellIs" dxfId="7693" priority="166" operator="lessThan">
      <formula>$AS$18</formula>
    </cfRule>
    <cfRule type="cellIs" dxfId="7692" priority="167" operator="greaterThan">
      <formula>$AT$18</formula>
    </cfRule>
    <cfRule type="cellIs" dxfId="7691" priority="168" operator="lessThan">
      <formula>$AQ$18</formula>
    </cfRule>
    <cfRule type="cellIs" dxfId="7690" priority="169" operator="greaterThan">
      <formula>$AR$18</formula>
    </cfRule>
  </conditionalFormatting>
  <conditionalFormatting sqref="M43">
    <cfRule type="cellIs" dxfId="7689" priority="165" operator="greaterThan">
      <formula>$G$43</formula>
    </cfRule>
  </conditionalFormatting>
  <conditionalFormatting sqref="M45 H45">
    <cfRule type="cellIs" dxfId="7688" priority="164" operator="greaterThan">
      <formula>$F$45</formula>
    </cfRule>
  </conditionalFormatting>
  <conditionalFormatting sqref="M46 H46">
    <cfRule type="cellIs" dxfId="7687" priority="163" operator="greaterThan">
      <formula>$G$46</formula>
    </cfRule>
  </conditionalFormatting>
  <conditionalFormatting sqref="AL43 AG43 AB43 W43">
    <cfRule type="cellIs" dxfId="7686" priority="162" operator="greaterThan">
      <formula>$G$43</formula>
    </cfRule>
  </conditionalFormatting>
  <conditionalFormatting sqref="AL45 AG45 AB45 W45">
    <cfRule type="cellIs" dxfId="7685" priority="161" operator="greaterThan">
      <formula>$F$45</formula>
    </cfRule>
  </conditionalFormatting>
  <conditionalFormatting sqref="AL46 AG46 AB46 W46">
    <cfRule type="cellIs" dxfId="7684" priority="160" operator="greaterThan">
      <formula>$G$46</formula>
    </cfRule>
  </conditionalFormatting>
  <conditionalFormatting sqref="AV43">
    <cfRule type="cellIs" dxfId="7683" priority="159" operator="greaterThan">
      <formula>$G$43</formula>
    </cfRule>
  </conditionalFormatting>
  <conditionalFormatting sqref="AV45 AQ45">
    <cfRule type="cellIs" dxfId="7682" priority="158" operator="greaterThan">
      <formula>$F$45</formula>
    </cfRule>
  </conditionalFormatting>
  <conditionalFormatting sqref="AV46 AQ46">
    <cfRule type="cellIs" dxfId="7681" priority="157" operator="greaterThan">
      <formula>$G$46</formula>
    </cfRule>
  </conditionalFormatting>
  <conditionalFormatting sqref="AQ26">
    <cfRule type="cellIs" dxfId="7680" priority="156" operator="greaterThan">
      <formula>$E$9</formula>
    </cfRule>
  </conditionalFormatting>
  <conditionalFormatting sqref="AQ44">
    <cfRule type="cellIs" dxfId="7679" priority="155" operator="greaterThan">
      <formula>$E$9</formula>
    </cfRule>
  </conditionalFormatting>
  <conditionalFormatting sqref="AQ49">
    <cfRule type="cellIs" dxfId="7678" priority="154" operator="greaterThan">
      <formula>$E$9</formula>
    </cfRule>
  </conditionalFormatting>
  <conditionalFormatting sqref="AB89">
    <cfRule type="cellIs" dxfId="7677" priority="152" operator="greaterThan">
      <formula>$E$89</formula>
    </cfRule>
    <cfRule type="cellIs" dxfId="7676" priority="153" operator="greaterThan">
      <formula>$G$89</formula>
    </cfRule>
  </conditionalFormatting>
  <conditionalFormatting sqref="AV20:AV22 AV16:AV17">
    <cfRule type="cellIs" dxfId="7675" priority="150" operator="greaterThan">
      <formula>$E16</formula>
    </cfRule>
    <cfRule type="cellIs" dxfId="7674" priority="151" operator="greaterThan">
      <formula>$G16</formula>
    </cfRule>
  </conditionalFormatting>
  <conditionalFormatting sqref="AL10">
    <cfRule type="cellIs" dxfId="7673" priority="149" operator="greaterThan">
      <formula>$E$10</formula>
    </cfRule>
  </conditionalFormatting>
  <conditionalFormatting sqref="AL11">
    <cfRule type="cellIs" dxfId="7672" priority="148" operator="greaterThan">
      <formula>$E$11</formula>
    </cfRule>
  </conditionalFormatting>
  <conditionalFormatting sqref="AL12">
    <cfRule type="cellIs" dxfId="7671" priority="147" operator="greaterThan">
      <formula>$E$12</formula>
    </cfRule>
  </conditionalFormatting>
  <conditionalFormatting sqref="AL13:AL14">
    <cfRule type="cellIs" dxfId="7670" priority="145" operator="greaterThan">
      <formula>$E13</formula>
    </cfRule>
    <cfRule type="cellIs" dxfId="7669" priority="146" operator="greaterThan">
      <formula>$G13</formula>
    </cfRule>
  </conditionalFormatting>
  <conditionalFormatting sqref="AL14">
    <cfRule type="cellIs" dxfId="7668" priority="143" operator="greaterThan">
      <formula>$E$14</formula>
    </cfRule>
    <cfRule type="cellIs" dxfId="7667" priority="144" operator="greaterThan">
      <formula>$G$14</formula>
    </cfRule>
  </conditionalFormatting>
  <conditionalFormatting sqref="AL15">
    <cfRule type="cellIs" dxfId="7666" priority="142" operator="greaterThan">
      <formula>$E$15</formula>
    </cfRule>
  </conditionalFormatting>
  <conditionalFormatting sqref="AL19">
    <cfRule type="cellIs" dxfId="7665" priority="141" operator="greaterThan">
      <formula>$E$19</formula>
    </cfRule>
  </conditionalFormatting>
  <conditionalFormatting sqref="AL23">
    <cfRule type="cellIs" dxfId="7664" priority="140" operator="greaterThan">
      <formula>$E$23</formula>
    </cfRule>
  </conditionalFormatting>
  <conditionalFormatting sqref="AL8">
    <cfRule type="cellIs" dxfId="7663" priority="139" operator="greaterThan">
      <formula>$E$8</formula>
    </cfRule>
  </conditionalFormatting>
  <conditionalFormatting sqref="AL9">
    <cfRule type="cellIs" dxfId="7662" priority="138" operator="greaterThan">
      <formula>$E$9</formula>
    </cfRule>
  </conditionalFormatting>
  <conditionalFormatting sqref="AL18">
    <cfRule type="cellIs" dxfId="7661" priority="134" operator="lessThan">
      <formula>$BC$18</formula>
    </cfRule>
    <cfRule type="cellIs" dxfId="7660" priority="135" operator="greaterThan">
      <formula>$BD$18</formula>
    </cfRule>
    <cfRule type="cellIs" dxfId="7659" priority="136" operator="lessThan">
      <formula>$BA$18</formula>
    </cfRule>
    <cfRule type="cellIs" dxfId="7658" priority="137" operator="greaterThan">
      <formula>$BB$18</formula>
    </cfRule>
  </conditionalFormatting>
  <conditionalFormatting sqref="AL20:AL22 AL16:AL17">
    <cfRule type="cellIs" dxfId="7657" priority="132" operator="greaterThan">
      <formula>$E16</formula>
    </cfRule>
    <cfRule type="cellIs" dxfId="7656" priority="133" operator="greaterThan">
      <formula>$G16</formula>
    </cfRule>
  </conditionalFormatting>
  <conditionalFormatting sqref="AG10">
    <cfRule type="cellIs" dxfId="7655" priority="131" operator="greaterThan">
      <formula>$E$10</formula>
    </cfRule>
  </conditionalFormatting>
  <conditionalFormatting sqref="AG11">
    <cfRule type="cellIs" dxfId="7654" priority="130" operator="greaterThan">
      <formula>$E$11</formula>
    </cfRule>
  </conditionalFormatting>
  <conditionalFormatting sqref="AG12">
    <cfRule type="cellIs" dxfId="7653" priority="129" operator="greaterThan">
      <formula>$E$12</formula>
    </cfRule>
  </conditionalFormatting>
  <conditionalFormatting sqref="AG13:AG14">
    <cfRule type="cellIs" dxfId="7652" priority="127" operator="greaterThan">
      <formula>$E13</formula>
    </cfRule>
    <cfRule type="cellIs" dxfId="7651" priority="128" operator="greaterThan">
      <formula>$G13</formula>
    </cfRule>
  </conditionalFormatting>
  <conditionalFormatting sqref="AG14">
    <cfRule type="cellIs" dxfId="7650" priority="125" operator="greaterThan">
      <formula>$E$14</formula>
    </cfRule>
    <cfRule type="cellIs" dxfId="7649" priority="126" operator="greaterThan">
      <formula>$G$14</formula>
    </cfRule>
  </conditionalFormatting>
  <conditionalFormatting sqref="AG15">
    <cfRule type="cellIs" dxfId="7648" priority="124" operator="greaterThan">
      <formula>$E$15</formula>
    </cfRule>
  </conditionalFormatting>
  <conditionalFormatting sqref="AG19">
    <cfRule type="cellIs" dxfId="7647" priority="123" operator="greaterThan">
      <formula>$E$19</formula>
    </cfRule>
  </conditionalFormatting>
  <conditionalFormatting sqref="AG23">
    <cfRule type="cellIs" dxfId="7646" priority="122" operator="greaterThan">
      <formula>$E$23</formula>
    </cfRule>
  </conditionalFormatting>
  <conditionalFormatting sqref="AG8">
    <cfRule type="cellIs" dxfId="7645" priority="121" operator="greaterThan">
      <formula>$E$8</formula>
    </cfRule>
  </conditionalFormatting>
  <conditionalFormatting sqref="AG9">
    <cfRule type="cellIs" dxfId="7644" priority="120" operator="greaterThan">
      <formula>$E$9</formula>
    </cfRule>
  </conditionalFormatting>
  <conditionalFormatting sqref="AG18">
    <cfRule type="cellIs" dxfId="7643" priority="116" operator="lessThan">
      <formula>$BC$18</formula>
    </cfRule>
    <cfRule type="cellIs" dxfId="7642" priority="117" operator="greaterThan">
      <formula>$BD$18</formula>
    </cfRule>
    <cfRule type="cellIs" dxfId="7641" priority="118" operator="lessThan">
      <formula>$BA$18</formula>
    </cfRule>
    <cfRule type="cellIs" dxfId="7640" priority="119" operator="greaterThan">
      <formula>$BB$18</formula>
    </cfRule>
  </conditionalFormatting>
  <conditionalFormatting sqref="AG20:AG22 AG16:AG17">
    <cfRule type="cellIs" dxfId="7639" priority="114" operator="greaterThan">
      <formula>$E16</formula>
    </cfRule>
    <cfRule type="cellIs" dxfId="7638" priority="115" operator="greaterThan">
      <formula>$G16</formula>
    </cfRule>
  </conditionalFormatting>
  <conditionalFormatting sqref="AB10">
    <cfRule type="cellIs" dxfId="7637" priority="113" operator="greaterThan">
      <formula>$E$10</formula>
    </cfRule>
  </conditionalFormatting>
  <conditionalFormatting sqref="AB11">
    <cfRule type="cellIs" dxfId="7636" priority="112" operator="greaterThan">
      <formula>$E$11</formula>
    </cfRule>
  </conditionalFormatting>
  <conditionalFormatting sqref="AB12">
    <cfRule type="cellIs" dxfId="7635" priority="111" operator="greaterThan">
      <formula>$E$12</formula>
    </cfRule>
  </conditionalFormatting>
  <conditionalFormatting sqref="AB14">
    <cfRule type="cellIs" dxfId="7634" priority="109" operator="greaterThan">
      <formula>$E$14</formula>
    </cfRule>
    <cfRule type="cellIs" dxfId="7633" priority="110" operator="greaterThan">
      <formula>$G14</formula>
    </cfRule>
  </conditionalFormatting>
  <conditionalFormatting sqref="AB15">
    <cfRule type="cellIs" dxfId="7632" priority="108" operator="greaterThan">
      <formula>$E$15</formula>
    </cfRule>
  </conditionalFormatting>
  <conditionalFormatting sqref="AB19">
    <cfRule type="cellIs" dxfId="7631" priority="107" operator="greaterThan">
      <formula>$E$19</formula>
    </cfRule>
  </conditionalFormatting>
  <conditionalFormatting sqref="AB23">
    <cfRule type="cellIs" dxfId="7630" priority="106" operator="greaterThan">
      <formula>$E$23</formula>
    </cfRule>
  </conditionalFormatting>
  <conditionalFormatting sqref="AB8">
    <cfRule type="cellIs" dxfId="7629" priority="105" operator="greaterThan">
      <formula>$E$8</formula>
    </cfRule>
  </conditionalFormatting>
  <conditionalFormatting sqref="AB9">
    <cfRule type="cellIs" dxfId="7628" priority="104" operator="greaterThan">
      <formula>$E$9</formula>
    </cfRule>
  </conditionalFormatting>
  <conditionalFormatting sqref="AB18">
    <cfRule type="cellIs" dxfId="7627" priority="100" operator="lessThan">
      <formula>$BC$18</formula>
    </cfRule>
    <cfRule type="cellIs" dxfId="7626" priority="101" operator="greaterThan">
      <formula>$BD$18</formula>
    </cfRule>
    <cfRule type="cellIs" dxfId="7625" priority="102" operator="lessThan">
      <formula>$BA$18</formula>
    </cfRule>
    <cfRule type="cellIs" dxfId="7624" priority="103" operator="greaterThan">
      <formula>$BB$18</formula>
    </cfRule>
  </conditionalFormatting>
  <conditionalFormatting sqref="AB20:AB22 AB16:AB17">
    <cfRule type="cellIs" dxfId="7623" priority="98" operator="greaterThan">
      <formula>$E16</formula>
    </cfRule>
    <cfRule type="cellIs" dxfId="7622" priority="99" operator="greaterThan">
      <formula>$G16</formula>
    </cfRule>
  </conditionalFormatting>
  <conditionalFormatting sqref="W10">
    <cfRule type="cellIs" dxfId="7621" priority="97" operator="greaterThan">
      <formula>$E$10</formula>
    </cfRule>
  </conditionalFormatting>
  <conditionalFormatting sqref="W11">
    <cfRule type="cellIs" dxfId="7620" priority="96" operator="greaterThan">
      <formula>$E$11</formula>
    </cfRule>
  </conditionalFormatting>
  <conditionalFormatting sqref="W12">
    <cfRule type="cellIs" dxfId="7619" priority="95" operator="greaterThan">
      <formula>$E$12</formula>
    </cfRule>
  </conditionalFormatting>
  <conditionalFormatting sqref="W13:W14">
    <cfRule type="cellIs" dxfId="7618" priority="93" operator="greaterThan">
      <formula>$E13</formula>
    </cfRule>
    <cfRule type="cellIs" dxfId="7617" priority="94" operator="greaterThan">
      <formula>$G13</formula>
    </cfRule>
  </conditionalFormatting>
  <conditionalFormatting sqref="W14">
    <cfRule type="cellIs" dxfId="7616" priority="91" operator="greaterThan">
      <formula>$E$14</formula>
    </cfRule>
    <cfRule type="cellIs" dxfId="7615" priority="92" operator="greaterThan">
      <formula>$G$14</formula>
    </cfRule>
  </conditionalFormatting>
  <conditionalFormatting sqref="W15">
    <cfRule type="cellIs" dxfId="7614" priority="90" operator="greaterThan">
      <formula>$E$15</formula>
    </cfRule>
  </conditionalFormatting>
  <conditionalFormatting sqref="W19">
    <cfRule type="cellIs" dxfId="7613" priority="89" operator="greaterThan">
      <formula>$E$19</formula>
    </cfRule>
  </conditionalFormatting>
  <conditionalFormatting sqref="W23">
    <cfRule type="cellIs" dxfId="7612" priority="88" operator="greaterThan">
      <formula>$E$23</formula>
    </cfRule>
  </conditionalFormatting>
  <conditionalFormatting sqref="W8">
    <cfRule type="cellIs" dxfId="7611" priority="87" operator="greaterThan">
      <formula>$E$8</formula>
    </cfRule>
  </conditionalFormatting>
  <conditionalFormatting sqref="W9">
    <cfRule type="cellIs" dxfId="7610" priority="86" operator="greaterThan">
      <formula>$E$9</formula>
    </cfRule>
  </conditionalFormatting>
  <conditionalFormatting sqref="W18">
    <cfRule type="cellIs" dxfId="7609" priority="82" operator="lessThan">
      <formula>$BC$18</formula>
    </cfRule>
    <cfRule type="cellIs" dxfId="7608" priority="83" operator="greaterThan">
      <formula>$BD$18</formula>
    </cfRule>
    <cfRule type="cellIs" dxfId="7607" priority="84" operator="lessThan">
      <formula>$BA$18</formula>
    </cfRule>
    <cfRule type="cellIs" dxfId="7606" priority="85" operator="greaterThan">
      <formula>$BB$18</formula>
    </cfRule>
  </conditionalFormatting>
  <conditionalFormatting sqref="W20:W22 W16:W17">
    <cfRule type="cellIs" dxfId="7605" priority="80" operator="greaterThan">
      <formula>$E16</formula>
    </cfRule>
    <cfRule type="cellIs" dxfId="7604" priority="81" operator="greaterThan">
      <formula>$G16</formula>
    </cfRule>
  </conditionalFormatting>
  <conditionalFormatting sqref="R10">
    <cfRule type="cellIs" dxfId="7603" priority="79" operator="greaterThan">
      <formula>$E$10</formula>
    </cfRule>
  </conditionalFormatting>
  <conditionalFormatting sqref="R11">
    <cfRule type="cellIs" dxfId="7602" priority="78" operator="greaterThan">
      <formula>$E$11</formula>
    </cfRule>
  </conditionalFormatting>
  <conditionalFormatting sqref="R12">
    <cfRule type="cellIs" dxfId="7601" priority="77" operator="greaterThan">
      <formula>$E$12</formula>
    </cfRule>
  </conditionalFormatting>
  <conditionalFormatting sqref="R13:R14">
    <cfRule type="cellIs" dxfId="7600" priority="75" operator="greaterThan">
      <formula>$E13</formula>
    </cfRule>
    <cfRule type="cellIs" dxfId="7599" priority="76" operator="greaterThan">
      <formula>$G13</formula>
    </cfRule>
  </conditionalFormatting>
  <conditionalFormatting sqref="R14">
    <cfRule type="cellIs" dxfId="7598" priority="73" operator="greaterThan">
      <formula>$E$14</formula>
    </cfRule>
    <cfRule type="cellIs" dxfId="7597" priority="74" operator="greaterThan">
      <formula>$G$14</formula>
    </cfRule>
  </conditionalFormatting>
  <conditionalFormatting sqref="R15">
    <cfRule type="cellIs" dxfId="7596" priority="72" operator="greaterThan">
      <formula>$E$15</formula>
    </cfRule>
  </conditionalFormatting>
  <conditionalFormatting sqref="R19">
    <cfRule type="cellIs" dxfId="7595" priority="71" operator="greaterThan">
      <formula>$E$19</formula>
    </cfRule>
  </conditionalFormatting>
  <conditionalFormatting sqref="R23">
    <cfRule type="cellIs" dxfId="7594" priority="70" operator="greaterThan">
      <formula>$E$23</formula>
    </cfRule>
  </conditionalFormatting>
  <conditionalFormatting sqref="R8">
    <cfRule type="cellIs" dxfId="7593" priority="69" operator="greaterThan">
      <formula>$E$8</formula>
    </cfRule>
  </conditionalFormatting>
  <conditionalFormatting sqref="R9">
    <cfRule type="cellIs" dxfId="7592" priority="68" operator="greaterThan">
      <formula>$E$9</formula>
    </cfRule>
  </conditionalFormatting>
  <conditionalFormatting sqref="R18">
    <cfRule type="cellIs" dxfId="7591" priority="64" operator="lessThan">
      <formula>$BC$18</formula>
    </cfRule>
    <cfRule type="cellIs" dxfId="7590" priority="65" operator="greaterThan">
      <formula>$BD$18</formula>
    </cfRule>
    <cfRule type="cellIs" dxfId="7589" priority="66" operator="lessThan">
      <formula>$BA$18</formula>
    </cfRule>
    <cfRule type="cellIs" dxfId="7588" priority="67" operator="greaterThan">
      <formula>$BB$18</formula>
    </cfRule>
  </conditionalFormatting>
  <conditionalFormatting sqref="R20:R22 R16:R17">
    <cfRule type="cellIs" dxfId="7587" priority="62" operator="greaterThan">
      <formula>$E16</formula>
    </cfRule>
    <cfRule type="cellIs" dxfId="7586" priority="63" operator="greaterThan">
      <formula>$G16</formula>
    </cfRule>
  </conditionalFormatting>
  <conditionalFormatting sqref="M10">
    <cfRule type="cellIs" dxfId="7585" priority="61" operator="greaterThan">
      <formula>$E$10</formula>
    </cfRule>
  </conditionalFormatting>
  <conditionalFormatting sqref="M11">
    <cfRule type="cellIs" dxfId="7584" priority="60" operator="greaterThan">
      <formula>$E$11</formula>
    </cfRule>
  </conditionalFormatting>
  <conditionalFormatting sqref="M12">
    <cfRule type="cellIs" dxfId="7583" priority="59" operator="greaterThan">
      <formula>$E$12</formula>
    </cfRule>
  </conditionalFormatting>
  <conditionalFormatting sqref="M13:M14">
    <cfRule type="cellIs" dxfId="7582" priority="57" operator="greaterThan">
      <formula>$E13</formula>
    </cfRule>
    <cfRule type="cellIs" dxfId="7581" priority="58" operator="greaterThan">
      <formula>$G13</formula>
    </cfRule>
  </conditionalFormatting>
  <conditionalFormatting sqref="M14">
    <cfRule type="cellIs" dxfId="7580" priority="55" operator="greaterThan">
      <formula>$E$14</formula>
    </cfRule>
    <cfRule type="cellIs" dxfId="7579" priority="56" operator="greaterThan">
      <formula>$G$14</formula>
    </cfRule>
  </conditionalFormatting>
  <conditionalFormatting sqref="M15">
    <cfRule type="cellIs" dxfId="7578" priority="54" operator="greaterThan">
      <formula>$E$15</formula>
    </cfRule>
  </conditionalFormatting>
  <conditionalFormatting sqref="M19">
    <cfRule type="cellIs" dxfId="7577" priority="53" operator="greaterThan">
      <formula>$E$19</formula>
    </cfRule>
  </conditionalFormatting>
  <conditionalFormatting sqref="M23">
    <cfRule type="cellIs" dxfId="7576" priority="52" operator="greaterThan">
      <formula>$E$23</formula>
    </cfRule>
  </conditionalFormatting>
  <conditionalFormatting sqref="M8">
    <cfRule type="cellIs" dxfId="7575" priority="51" operator="greaterThan">
      <formula>$E$8</formula>
    </cfRule>
  </conditionalFormatting>
  <conditionalFormatting sqref="M9">
    <cfRule type="cellIs" dxfId="7574" priority="50" operator="greaterThan">
      <formula>$E$9</formula>
    </cfRule>
  </conditionalFormatting>
  <conditionalFormatting sqref="M18">
    <cfRule type="cellIs" dxfId="7573" priority="46" operator="lessThan">
      <formula>$BC$18</formula>
    </cfRule>
    <cfRule type="cellIs" dxfId="7572" priority="47" operator="greaterThan">
      <formula>$BD$18</formula>
    </cfRule>
    <cfRule type="cellIs" dxfId="7571" priority="48" operator="lessThan">
      <formula>$BA$18</formula>
    </cfRule>
    <cfRule type="cellIs" dxfId="7570" priority="49" operator="greaterThan">
      <formula>$BB$18</formula>
    </cfRule>
  </conditionalFormatting>
  <conditionalFormatting sqref="M20:M22 M16:M17">
    <cfRule type="cellIs" dxfId="7569" priority="44" operator="greaterThan">
      <formula>$E16</formula>
    </cfRule>
    <cfRule type="cellIs" dxfId="7568" priority="45" operator="greaterThan">
      <formula>$G16</formula>
    </cfRule>
  </conditionalFormatting>
  <conditionalFormatting sqref="H10">
    <cfRule type="cellIs" dxfId="7567" priority="43" operator="greaterThan">
      <formula>$E$10</formula>
    </cfRule>
  </conditionalFormatting>
  <conditionalFormatting sqref="H11">
    <cfRule type="cellIs" dxfId="7566" priority="42" operator="greaterThan">
      <formula>$E$11</formula>
    </cfRule>
  </conditionalFormatting>
  <conditionalFormatting sqref="H12">
    <cfRule type="cellIs" dxfId="7565" priority="41" operator="greaterThan">
      <formula>$E$12</formula>
    </cfRule>
  </conditionalFormatting>
  <conditionalFormatting sqref="H13:H14">
    <cfRule type="cellIs" dxfId="7564" priority="39" operator="greaterThan">
      <formula>$E13</formula>
    </cfRule>
    <cfRule type="cellIs" dxfId="7563" priority="40" operator="greaterThan">
      <formula>$G13</formula>
    </cfRule>
  </conditionalFormatting>
  <conditionalFormatting sqref="H14">
    <cfRule type="cellIs" dxfId="7562" priority="37" operator="greaterThan">
      <formula>$E$14</formula>
    </cfRule>
    <cfRule type="cellIs" dxfId="7561" priority="38" operator="greaterThan">
      <formula>$G$14</formula>
    </cfRule>
  </conditionalFormatting>
  <conditionalFormatting sqref="H15">
    <cfRule type="cellIs" dxfId="7560" priority="36" operator="greaterThan">
      <formula>$E$15</formula>
    </cfRule>
  </conditionalFormatting>
  <conditionalFormatting sqref="H19">
    <cfRule type="cellIs" dxfId="7559" priority="35" operator="greaterThan">
      <formula>$E$19</formula>
    </cfRule>
  </conditionalFormatting>
  <conditionalFormatting sqref="H23">
    <cfRule type="cellIs" dxfId="7558" priority="34" operator="greaterThan">
      <formula>$E$23</formula>
    </cfRule>
  </conditionalFormatting>
  <conditionalFormatting sqref="H8">
    <cfRule type="cellIs" dxfId="7557" priority="33" operator="greaterThan">
      <formula>$E$8</formula>
    </cfRule>
  </conditionalFormatting>
  <conditionalFormatting sqref="H9">
    <cfRule type="cellIs" dxfId="7556" priority="32" operator="greaterThan">
      <formula>$E$9</formula>
    </cfRule>
  </conditionalFormatting>
  <conditionalFormatting sqref="H18">
    <cfRule type="cellIs" dxfId="7555" priority="28" operator="lessThan">
      <formula>$BC$18</formula>
    </cfRule>
    <cfRule type="cellIs" dxfId="7554" priority="29" operator="greaterThan">
      <formula>$BD$18</formula>
    </cfRule>
    <cfRule type="cellIs" dxfId="7553" priority="30" operator="lessThan">
      <formula>$BA$18</formula>
    </cfRule>
    <cfRule type="cellIs" dxfId="7552" priority="31" operator="greaterThan">
      <formula>$BB$18</formula>
    </cfRule>
  </conditionalFormatting>
  <conditionalFormatting sqref="H20:H22 H16:H17">
    <cfRule type="cellIs" dxfId="7551" priority="26" operator="greaterThan">
      <formula>$E16</formula>
    </cfRule>
    <cfRule type="cellIs" dxfId="7550" priority="27" operator="greaterThan">
      <formula>$G16</formula>
    </cfRule>
  </conditionalFormatting>
  <conditionalFormatting sqref="H31">
    <cfRule type="cellIs" dxfId="7549" priority="23" operator="greaterThan">
      <formula>$E19</formula>
    </cfRule>
  </conditionalFormatting>
  <conditionalFormatting sqref="H25:H30">
    <cfRule type="cellIs" dxfId="7548" priority="24" operator="greaterThan">
      <formula>$E25</formula>
    </cfRule>
    <cfRule type="cellIs" dxfId="7547" priority="25" operator="greaterThan">
      <formula>$G25</formula>
    </cfRule>
  </conditionalFormatting>
  <conditionalFormatting sqref="H26">
    <cfRule type="cellIs" dxfId="7546" priority="21" operator="greaterThan">
      <formula>$E26</formula>
    </cfRule>
    <cfRule type="cellIs" dxfId="7545" priority="22" operator="greaterThan">
      <formula>$G26</formula>
    </cfRule>
  </conditionalFormatting>
  <conditionalFormatting sqref="H41 H32:H39">
    <cfRule type="cellIs" dxfId="7544" priority="19" operator="greaterThan">
      <formula>$E32</formula>
    </cfRule>
    <cfRule type="cellIs" dxfId="7543" priority="20" operator="greaterThan">
      <formula>$G32</formula>
    </cfRule>
  </conditionalFormatting>
  <conditionalFormatting sqref="M31">
    <cfRule type="cellIs" dxfId="7542" priority="16" operator="greaterThan">
      <formula>$E19</formula>
    </cfRule>
  </conditionalFormatting>
  <conditionalFormatting sqref="M25:M30">
    <cfRule type="cellIs" dxfId="7541" priority="17" operator="greaterThan">
      <formula>$E25</formula>
    </cfRule>
    <cfRule type="cellIs" dxfId="7540" priority="18" operator="greaterThan">
      <formula>$G25</formula>
    </cfRule>
  </conditionalFormatting>
  <conditionalFormatting sqref="M26">
    <cfRule type="cellIs" dxfId="7539" priority="14" operator="greaterThan">
      <formula>$E26</formula>
    </cfRule>
    <cfRule type="cellIs" dxfId="7538" priority="15" operator="greaterThan">
      <formula>$G26</formula>
    </cfRule>
  </conditionalFormatting>
  <conditionalFormatting sqref="M41 M32:M39">
    <cfRule type="cellIs" dxfId="7537" priority="12" operator="greaterThan">
      <formula>$E32</formula>
    </cfRule>
    <cfRule type="cellIs" dxfId="7536" priority="13" operator="greaterThan">
      <formula>$G32</formula>
    </cfRule>
  </conditionalFormatting>
  <conditionalFormatting sqref="AV31 AL31 AG31 AB31 W31 R31">
    <cfRule type="cellIs" dxfId="7535" priority="9" operator="greaterThan">
      <formula>$E19</formula>
    </cfRule>
  </conditionalFormatting>
  <conditionalFormatting sqref="AV25:AV30 AL25:AL30 AG25:AG30 AB25:AB30 W25:W30 R25:R30">
    <cfRule type="cellIs" dxfId="7534" priority="10" operator="greaterThan">
      <formula>$E25</formula>
    </cfRule>
    <cfRule type="cellIs" dxfId="7533" priority="11" operator="greaterThan">
      <formula>$G25</formula>
    </cfRule>
  </conditionalFormatting>
  <conditionalFormatting sqref="AV26 AL26 AG26 AB26 W26 R26">
    <cfRule type="cellIs" dxfId="7532" priority="7" operator="greaterThan">
      <formula>$E26</formula>
    </cfRule>
    <cfRule type="cellIs" dxfId="7531" priority="8" operator="greaterThan">
      <formula>$G26</formula>
    </cfRule>
  </conditionalFormatting>
  <conditionalFormatting sqref="AV41 AV32:AV39 AL41 AL32:AL39 AG41 AG32:AG39 AB41 AB32:AB39 W41 W32:W39 R41 R32:R39">
    <cfRule type="cellIs" dxfId="7530" priority="5" operator="greaterThan">
      <formula>$E32</formula>
    </cfRule>
    <cfRule type="cellIs" dxfId="7529" priority="6" operator="greaterThan">
      <formula>$G32</formula>
    </cfRule>
  </conditionalFormatting>
  <conditionalFormatting sqref="R89">
    <cfRule type="cellIs" dxfId="7528" priority="3" operator="greaterThan">
      <formula>$E89</formula>
    </cfRule>
    <cfRule type="cellIs" dxfId="7527" priority="4" operator="greaterThan">
      <formula>$G89</formula>
    </cfRule>
  </conditionalFormatting>
  <conditionalFormatting sqref="H43">
    <cfRule type="cellIs" dxfId="7526" priority="1" operator="greaterThan">
      <formula>$E43</formula>
    </cfRule>
    <cfRule type="cellIs" dxfId="7525" priority="2" operator="greaterThan">
      <formula>$G43</formula>
    </cfRule>
  </conditionalFormatting>
  <printOptions horizontalCentered="1"/>
  <pageMargins left="1" right="1" top="0.6" bottom="0.6" header="0.3" footer="0.3"/>
  <pageSetup paperSize="17" scale="47" orientation="landscape" r:id="rId1"/>
  <headerFooter>
    <oddFooter>&amp;L&amp;8&amp;Z&amp;F&amp;RPage &amp;P of &amp;N</oddFooter>
  </headerFooter>
  <rowBreaks count="1" manualBreakCount="1">
    <brk id="46" max="5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BD1048558"/>
  <sheetViews>
    <sheetView view="pageBreakPreview" topLeftCell="A5" zoomScale="85" zoomScaleNormal="145" zoomScaleSheetLayoutView="85" workbookViewId="0">
      <pane xSplit="5880" ySplit="1035" topLeftCell="AJ10" activePane="bottomRight"/>
      <selection activeCell="W90" sqref="W90"/>
      <selection pane="topRight" activeCell="W90" sqref="W90"/>
      <selection pane="bottomLeft" activeCell="W90" sqref="W90"/>
      <selection pane="bottomRight" activeCell="W90" sqref="W90"/>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262</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43809</v>
      </c>
      <c r="I6" s="219" t="s">
        <v>15</v>
      </c>
      <c r="J6" s="219" t="s">
        <v>16</v>
      </c>
      <c r="K6" s="219" t="s">
        <v>190</v>
      </c>
      <c r="L6" s="220" t="s">
        <v>191</v>
      </c>
      <c r="M6" s="218">
        <v>43809</v>
      </c>
      <c r="N6" s="219" t="s">
        <v>15</v>
      </c>
      <c r="O6" s="219" t="s">
        <v>16</v>
      </c>
      <c r="P6" s="219" t="s">
        <v>190</v>
      </c>
      <c r="Q6" s="220" t="s">
        <v>191</v>
      </c>
      <c r="R6" s="218">
        <v>43809</v>
      </c>
      <c r="S6" s="219" t="s">
        <v>15</v>
      </c>
      <c r="T6" s="219" t="s">
        <v>16</v>
      </c>
      <c r="U6" s="219" t="s">
        <v>190</v>
      </c>
      <c r="V6" s="220" t="s">
        <v>191</v>
      </c>
      <c r="W6" s="218">
        <v>43810</v>
      </c>
      <c r="X6" s="219" t="s">
        <v>15</v>
      </c>
      <c r="Y6" s="219" t="s">
        <v>16</v>
      </c>
      <c r="Z6" s="219" t="s">
        <v>190</v>
      </c>
      <c r="AA6" s="220" t="s">
        <v>191</v>
      </c>
      <c r="AB6" s="218">
        <v>43809</v>
      </c>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21</v>
      </c>
      <c r="C8" s="223"/>
      <c r="D8" s="223"/>
      <c r="E8" s="324">
        <v>39.383200000000002</v>
      </c>
      <c r="F8" s="224" t="s">
        <v>22</v>
      </c>
      <c r="G8" s="225" t="s">
        <v>22</v>
      </c>
      <c r="H8" s="370">
        <v>74</v>
      </c>
      <c r="I8" s="223"/>
      <c r="J8" s="223"/>
      <c r="K8" s="223"/>
      <c r="L8" s="227"/>
      <c r="M8" s="370">
        <v>120</v>
      </c>
      <c r="N8" s="223"/>
      <c r="O8" s="223"/>
      <c r="P8" s="223"/>
      <c r="Q8" s="227"/>
      <c r="R8" s="370">
        <v>220</v>
      </c>
      <c r="S8" s="223"/>
      <c r="T8" s="223"/>
      <c r="U8" s="223"/>
      <c r="V8" s="227"/>
      <c r="W8" s="370">
        <v>450</v>
      </c>
      <c r="X8" s="223"/>
      <c r="Y8" s="223"/>
      <c r="Z8" s="223"/>
      <c r="AA8" s="348"/>
      <c r="AB8" s="355">
        <v>38</v>
      </c>
      <c r="AC8" s="404"/>
      <c r="AD8" s="404"/>
      <c r="AE8" s="404"/>
      <c r="AF8" s="405"/>
      <c r="AG8" s="505" t="s">
        <v>205</v>
      </c>
      <c r="AH8" s="505"/>
      <c r="AI8" s="505"/>
      <c r="AJ8" s="505"/>
      <c r="AK8" s="506"/>
      <c r="AL8" s="504" t="s">
        <v>259</v>
      </c>
      <c r="AM8" s="505"/>
      <c r="AN8" s="505"/>
      <c r="AO8" s="505"/>
      <c r="AP8" s="506"/>
      <c r="AU8" s="20" t="s">
        <v>20</v>
      </c>
    </row>
    <row r="9" spans="1:47" s="214" customFormat="1" x14ac:dyDescent="0.25">
      <c r="A9" s="228" t="s">
        <v>23</v>
      </c>
      <c r="B9" s="222" t="s">
        <v>30</v>
      </c>
      <c r="C9" s="229"/>
      <c r="D9" s="229"/>
      <c r="E9" s="325">
        <v>15.193300000000001</v>
      </c>
      <c r="F9" s="230" t="s">
        <v>22</v>
      </c>
      <c r="G9" s="231" t="s">
        <v>22</v>
      </c>
      <c r="H9" s="369">
        <v>0.02</v>
      </c>
      <c r="I9" s="229" t="s">
        <v>25</v>
      </c>
      <c r="J9" s="229"/>
      <c r="K9" s="223"/>
      <c r="L9" s="233"/>
      <c r="M9" s="369">
        <v>0.56000000000000005</v>
      </c>
      <c r="N9" s="229"/>
      <c r="O9" s="229"/>
      <c r="P9" s="229"/>
      <c r="Q9" s="233"/>
      <c r="R9" s="369">
        <v>2.66</v>
      </c>
      <c r="S9" s="229"/>
      <c r="T9" s="229"/>
      <c r="U9" s="229"/>
      <c r="V9" s="233"/>
      <c r="W9" s="371">
        <v>45.7</v>
      </c>
      <c r="X9" s="229"/>
      <c r="Y9" s="229"/>
      <c r="Z9" s="229"/>
      <c r="AA9" s="349"/>
      <c r="AB9" s="369">
        <v>0.02</v>
      </c>
      <c r="AC9" s="229" t="s">
        <v>25</v>
      </c>
      <c r="AD9" s="229"/>
      <c r="AE9" s="229"/>
      <c r="AF9" s="233"/>
      <c r="AG9" s="351"/>
      <c r="AH9" s="298"/>
      <c r="AI9" s="298"/>
      <c r="AJ9" s="298"/>
      <c r="AK9" s="299"/>
      <c r="AL9" s="300"/>
      <c r="AM9" s="298"/>
      <c r="AN9" s="298"/>
      <c r="AO9" s="298"/>
      <c r="AP9" s="299"/>
      <c r="AU9" s="33" t="s">
        <v>23</v>
      </c>
    </row>
    <row r="10" spans="1:47" s="214" customFormat="1" x14ac:dyDescent="0.25">
      <c r="A10" s="228" t="s">
        <v>26</v>
      </c>
      <c r="B10" s="222" t="s">
        <v>21</v>
      </c>
      <c r="C10" s="223"/>
      <c r="D10" s="223"/>
      <c r="E10" s="330">
        <v>39.455199999999998</v>
      </c>
      <c r="F10" s="235" t="s">
        <v>22</v>
      </c>
      <c r="G10" s="231" t="s">
        <v>22</v>
      </c>
      <c r="H10" s="370">
        <v>74</v>
      </c>
      <c r="I10" s="229"/>
      <c r="J10" s="229"/>
      <c r="K10" s="229"/>
      <c r="L10" s="233"/>
      <c r="M10" s="370">
        <v>120</v>
      </c>
      <c r="N10" s="229"/>
      <c r="O10" s="229"/>
      <c r="P10" s="229"/>
      <c r="Q10" s="233"/>
      <c r="R10" s="370">
        <v>220</v>
      </c>
      <c r="S10" s="229"/>
      <c r="T10" s="229"/>
      <c r="U10" s="229"/>
      <c r="V10" s="233"/>
      <c r="W10" s="370">
        <v>450</v>
      </c>
      <c r="X10" s="229"/>
      <c r="Y10" s="229"/>
      <c r="Z10" s="229"/>
      <c r="AA10" s="349"/>
      <c r="AB10" s="370">
        <v>38</v>
      </c>
      <c r="AC10" s="229"/>
      <c r="AD10" s="229"/>
      <c r="AE10" s="229"/>
      <c r="AF10" s="233"/>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19.937000000000001</v>
      </c>
      <c r="F11" s="230" t="s">
        <v>22</v>
      </c>
      <c r="G11" s="231" t="s">
        <v>22</v>
      </c>
      <c r="H11" s="371">
        <v>12.4</v>
      </c>
      <c r="I11" s="229"/>
      <c r="J11" s="229"/>
      <c r="K11" s="229"/>
      <c r="L11" s="233"/>
      <c r="M11" s="371">
        <v>32.200000000000003</v>
      </c>
      <c r="N11" s="229"/>
      <c r="O11" s="229"/>
      <c r="P11" s="229"/>
      <c r="Q11" s="233"/>
      <c r="R11" s="371">
        <v>42</v>
      </c>
      <c r="S11" s="229"/>
      <c r="T11" s="229"/>
      <c r="U11" s="229"/>
      <c r="V11" s="233"/>
      <c r="W11" s="371">
        <v>63.1</v>
      </c>
      <c r="X11" s="229"/>
      <c r="Y11" s="229"/>
      <c r="Z11" s="229"/>
      <c r="AA11" s="349"/>
      <c r="AB11" s="371">
        <v>12.8</v>
      </c>
      <c r="AC11" s="229"/>
      <c r="AD11" s="229"/>
      <c r="AE11" s="229"/>
      <c r="AF11" s="233"/>
      <c r="AG11" s="353"/>
      <c r="AH11" s="298"/>
      <c r="AI11" s="298"/>
      <c r="AJ11" s="298"/>
      <c r="AK11" s="299"/>
      <c r="AL11" s="312"/>
      <c r="AM11" s="298"/>
      <c r="AN11" s="298"/>
      <c r="AO11" s="298"/>
      <c r="AP11" s="299"/>
      <c r="AU11" s="33" t="s">
        <v>27</v>
      </c>
    </row>
    <row r="12" spans="1:47" s="214" customFormat="1" x14ac:dyDescent="0.25">
      <c r="A12" s="238" t="s">
        <v>28</v>
      </c>
      <c r="B12" s="222" t="s">
        <v>24</v>
      </c>
      <c r="C12" s="229"/>
      <c r="D12" s="229"/>
      <c r="E12" s="325">
        <v>25</v>
      </c>
      <c r="F12" s="230" t="s">
        <v>22</v>
      </c>
      <c r="G12" s="231" t="s">
        <v>22</v>
      </c>
      <c r="H12" s="370">
        <v>10</v>
      </c>
      <c r="I12" s="229" t="s">
        <v>25</v>
      </c>
      <c r="J12" s="229"/>
      <c r="K12" s="229"/>
      <c r="L12" s="233"/>
      <c r="M12" s="370">
        <v>18</v>
      </c>
      <c r="N12" s="229"/>
      <c r="O12" s="229"/>
      <c r="P12" s="229"/>
      <c r="Q12" s="233"/>
      <c r="R12" s="370">
        <v>18</v>
      </c>
      <c r="S12" s="229"/>
      <c r="T12" s="229"/>
      <c r="U12" s="229"/>
      <c r="V12" s="233"/>
      <c r="W12" s="370">
        <v>26</v>
      </c>
      <c r="X12" s="229"/>
      <c r="Y12" s="229"/>
      <c r="Z12" s="229"/>
      <c r="AA12" s="349"/>
      <c r="AB12" s="370">
        <v>10</v>
      </c>
      <c r="AC12" s="229" t="s">
        <v>25</v>
      </c>
      <c r="AD12" s="229"/>
      <c r="AE12" s="229"/>
      <c r="AF12" s="233"/>
      <c r="AG12" s="352"/>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55.292499999999997</v>
      </c>
      <c r="F13" s="239">
        <v>250</v>
      </c>
      <c r="G13" s="231">
        <v>250</v>
      </c>
      <c r="H13" s="369">
        <v>7.51</v>
      </c>
      <c r="I13" s="229"/>
      <c r="J13" s="229"/>
      <c r="K13" s="229"/>
      <c r="L13" s="233"/>
      <c r="M13" s="371">
        <v>11</v>
      </c>
      <c r="N13" s="229"/>
      <c r="O13" s="229"/>
      <c r="P13" s="229"/>
      <c r="Q13" s="233"/>
      <c r="R13" s="369">
        <v>5.55</v>
      </c>
      <c r="S13" s="229"/>
      <c r="T13" s="229"/>
      <c r="U13" s="229"/>
      <c r="V13" s="233"/>
      <c r="W13" s="371">
        <v>22.4</v>
      </c>
      <c r="X13" s="229"/>
      <c r="Y13" s="229"/>
      <c r="Z13" s="229"/>
      <c r="AA13" s="349"/>
      <c r="AB13" s="371">
        <v>13.9</v>
      </c>
      <c r="AC13" s="229"/>
      <c r="AD13" s="229"/>
      <c r="AE13" s="229"/>
      <c r="AF13" s="233"/>
      <c r="AG13" s="353"/>
      <c r="AH13" s="298"/>
      <c r="AI13" s="298"/>
      <c r="AJ13" s="298"/>
      <c r="AK13" s="299"/>
      <c r="AL13" s="300"/>
      <c r="AM13" s="298"/>
      <c r="AN13" s="298"/>
      <c r="AO13" s="298"/>
      <c r="AP13" s="299"/>
      <c r="AU13" s="33" t="s">
        <v>29</v>
      </c>
    </row>
    <row r="14" spans="1:47" s="214" customFormat="1" x14ac:dyDescent="0.25">
      <c r="A14" s="228" t="s">
        <v>31</v>
      </c>
      <c r="B14" s="222" t="s">
        <v>30</v>
      </c>
      <c r="C14" s="223"/>
      <c r="D14" s="223"/>
      <c r="E14" s="325">
        <v>491.27159999999998</v>
      </c>
      <c r="F14" s="230" t="s">
        <v>22</v>
      </c>
      <c r="G14" s="240">
        <v>700</v>
      </c>
      <c r="H14" s="370">
        <v>200</v>
      </c>
      <c r="I14" s="229"/>
      <c r="J14" s="229"/>
      <c r="K14" s="229"/>
      <c r="L14" s="233"/>
      <c r="M14" s="370">
        <v>300</v>
      </c>
      <c r="N14" s="229"/>
      <c r="O14" s="229"/>
      <c r="P14" s="229"/>
      <c r="Q14" s="233"/>
      <c r="R14" s="370">
        <v>440</v>
      </c>
      <c r="S14" s="229"/>
      <c r="T14" s="229"/>
      <c r="U14" s="229"/>
      <c r="V14" s="233"/>
      <c r="W14" s="370">
        <v>980</v>
      </c>
      <c r="X14" s="229"/>
      <c r="Y14" s="229"/>
      <c r="Z14" s="229"/>
      <c r="AA14" s="349"/>
      <c r="AB14" s="370">
        <v>160</v>
      </c>
      <c r="AC14" s="229"/>
      <c r="AD14" s="229"/>
      <c r="AE14" s="229"/>
      <c r="AF14" s="233"/>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6.8486000000000002</v>
      </c>
      <c r="F15" s="230" t="s">
        <v>22</v>
      </c>
      <c r="G15" s="231" t="s">
        <v>22</v>
      </c>
      <c r="H15" s="371">
        <v>11.1</v>
      </c>
      <c r="I15" s="229"/>
      <c r="J15" s="229"/>
      <c r="K15" s="229"/>
      <c r="L15" s="233"/>
      <c r="M15" s="371">
        <v>11.1</v>
      </c>
      <c r="N15" s="229"/>
      <c r="O15" s="229"/>
      <c r="P15" s="229"/>
      <c r="Q15" s="233"/>
      <c r="R15" s="371">
        <v>18.7</v>
      </c>
      <c r="S15" s="229"/>
      <c r="T15" s="229"/>
      <c r="U15" s="229"/>
      <c r="V15" s="233"/>
      <c r="W15" s="371">
        <v>15.2</v>
      </c>
      <c r="X15" s="229"/>
      <c r="Y15" s="229"/>
      <c r="Z15" s="229"/>
      <c r="AA15" s="349"/>
      <c r="AB15" s="369">
        <v>6.36</v>
      </c>
      <c r="AC15" s="229"/>
      <c r="AD15" s="229"/>
      <c r="AE15" s="229"/>
      <c r="AF15" s="233"/>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33.680900000000001</v>
      </c>
      <c r="F16" s="239">
        <v>10</v>
      </c>
      <c r="G16" s="240">
        <v>10</v>
      </c>
      <c r="H16" s="369">
        <v>0.01</v>
      </c>
      <c r="I16" s="229" t="s">
        <v>25</v>
      </c>
      <c r="J16" s="229"/>
      <c r="K16" s="229"/>
      <c r="L16" s="233"/>
      <c r="M16" s="369">
        <v>0.01</v>
      </c>
      <c r="N16" s="229" t="s">
        <v>25</v>
      </c>
      <c r="O16" s="229"/>
      <c r="P16" s="229"/>
      <c r="Q16" s="233"/>
      <c r="R16" s="369">
        <v>0.01</v>
      </c>
      <c r="S16" s="229" t="s">
        <v>25</v>
      </c>
      <c r="T16" s="229"/>
      <c r="U16" s="229"/>
      <c r="V16" s="233"/>
      <c r="W16" s="369">
        <v>0.01</v>
      </c>
      <c r="X16" s="229" t="s">
        <v>25</v>
      </c>
      <c r="Y16" s="229"/>
      <c r="Z16" s="229"/>
      <c r="AA16" s="349"/>
      <c r="AB16" s="369">
        <v>0.54</v>
      </c>
      <c r="AC16" s="229"/>
      <c r="AD16" s="229"/>
      <c r="AE16" s="229"/>
      <c r="AF16" s="233"/>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2E-3</v>
      </c>
      <c r="N17" s="229" t="s">
        <v>25</v>
      </c>
      <c r="O17" s="229"/>
      <c r="P17" s="229"/>
      <c r="Q17" s="233"/>
      <c r="R17" s="368">
        <v>2E-3</v>
      </c>
      <c r="S17" s="229" t="s">
        <v>25</v>
      </c>
      <c r="T17" s="229"/>
      <c r="U17" s="229"/>
      <c r="V17" s="233"/>
      <c r="W17" s="368">
        <v>3.0000000000000001E-3</v>
      </c>
      <c r="X17" s="229"/>
      <c r="Y17" s="229"/>
      <c r="Z17" s="229"/>
      <c r="AA17" s="349"/>
      <c r="AB17" s="368">
        <v>2E-3</v>
      </c>
      <c r="AC17" s="229" t="s">
        <v>25</v>
      </c>
      <c r="AD17" s="229"/>
      <c r="AE17" s="229"/>
      <c r="AF17" s="233"/>
      <c r="AG17" s="351"/>
      <c r="AH17" s="298"/>
      <c r="AI17" s="298"/>
      <c r="AJ17" s="298"/>
      <c r="AK17" s="299"/>
      <c r="AL17" s="301"/>
      <c r="AM17" s="298"/>
      <c r="AN17" s="298"/>
      <c r="AO17" s="298"/>
      <c r="AP17" s="299"/>
      <c r="AU17" s="33" t="s">
        <v>34</v>
      </c>
    </row>
    <row r="18" spans="1:47" s="214" customFormat="1" x14ac:dyDescent="0.25">
      <c r="A18" s="228" t="s">
        <v>35</v>
      </c>
      <c r="B18" s="222" t="s">
        <v>24</v>
      </c>
      <c r="C18" s="229"/>
      <c r="D18" s="229"/>
      <c r="E18" s="325" t="s">
        <v>218</v>
      </c>
      <c r="F18" s="239" t="s">
        <v>37</v>
      </c>
      <c r="G18" s="240" t="s">
        <v>37</v>
      </c>
      <c r="H18" s="369">
        <v>6.66</v>
      </c>
      <c r="I18" s="229"/>
      <c r="J18" s="229"/>
      <c r="K18" s="229"/>
      <c r="L18" s="233"/>
      <c r="M18" s="369">
        <v>6.15</v>
      </c>
      <c r="N18" s="229"/>
      <c r="O18" s="229"/>
      <c r="P18" s="229"/>
      <c r="Q18" s="233"/>
      <c r="R18" s="369">
        <v>6.3</v>
      </c>
      <c r="S18" s="229"/>
      <c r="T18" s="229"/>
      <c r="U18" s="229"/>
      <c r="V18" s="233"/>
      <c r="W18" s="369">
        <v>6.44</v>
      </c>
      <c r="X18" s="229"/>
      <c r="Y18" s="229"/>
      <c r="Z18" s="229"/>
      <c r="AA18" s="349"/>
      <c r="AB18" s="369">
        <v>5.99</v>
      </c>
      <c r="AC18" s="229"/>
      <c r="AD18" s="229"/>
      <c r="AE18" s="229"/>
      <c r="AF18" s="233"/>
      <c r="AG18" s="353"/>
      <c r="AH18" s="298"/>
      <c r="AI18" s="298"/>
      <c r="AJ18" s="298"/>
      <c r="AK18" s="299"/>
      <c r="AL18" s="300"/>
      <c r="AM18" s="298"/>
      <c r="AN18" s="298"/>
      <c r="AO18" s="298"/>
      <c r="AP18" s="299"/>
      <c r="AQ18" s="340">
        <v>6.5</v>
      </c>
      <c r="AR18" s="341">
        <v>8.5</v>
      </c>
      <c r="AS18" s="341">
        <v>4.9000000000000004</v>
      </c>
      <c r="AT18" s="340">
        <v>7.4</v>
      </c>
      <c r="AU18" s="33" t="s">
        <v>35</v>
      </c>
    </row>
    <row r="19" spans="1:47" s="214" customFormat="1" x14ac:dyDescent="0.25">
      <c r="A19" s="228" t="s">
        <v>38</v>
      </c>
      <c r="B19" s="222" t="s">
        <v>30</v>
      </c>
      <c r="C19" s="229"/>
      <c r="D19" s="229"/>
      <c r="E19" s="325">
        <v>5.0693999999999999</v>
      </c>
      <c r="F19" s="230" t="s">
        <v>22</v>
      </c>
      <c r="G19" s="231" t="s">
        <v>22</v>
      </c>
      <c r="H19" s="369">
        <v>1.26</v>
      </c>
      <c r="I19" s="229"/>
      <c r="J19" s="229"/>
      <c r="K19" s="229"/>
      <c r="L19" s="233"/>
      <c r="M19" s="369">
        <v>3.38</v>
      </c>
      <c r="N19" s="229"/>
      <c r="O19" s="229"/>
      <c r="P19" s="229"/>
      <c r="Q19" s="233"/>
      <c r="R19" s="371">
        <v>10.199999999999999</v>
      </c>
      <c r="S19" s="229"/>
      <c r="T19" s="229"/>
      <c r="U19" s="229"/>
      <c r="V19" s="233"/>
      <c r="W19" s="371">
        <v>38.9</v>
      </c>
      <c r="X19" s="229"/>
      <c r="Y19" s="229"/>
      <c r="Z19" s="229"/>
      <c r="AA19" s="349"/>
      <c r="AB19" s="371">
        <v>0.8</v>
      </c>
      <c r="AC19" s="229"/>
      <c r="AD19" s="229"/>
      <c r="AE19" s="229"/>
      <c r="AF19" s="233"/>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54.036099999999998</v>
      </c>
      <c r="F20" s="230" t="s">
        <v>22</v>
      </c>
      <c r="G20" s="240">
        <v>20</v>
      </c>
      <c r="H20" s="371">
        <v>10.6</v>
      </c>
      <c r="I20" s="229"/>
      <c r="J20" s="229"/>
      <c r="K20" s="229"/>
      <c r="L20" s="233"/>
      <c r="M20" s="369">
        <v>7.36</v>
      </c>
      <c r="N20" s="229"/>
      <c r="O20" s="229"/>
      <c r="P20" s="229"/>
      <c r="Q20" s="233"/>
      <c r="R20" s="369">
        <v>7.76</v>
      </c>
      <c r="S20" s="229"/>
      <c r="T20" s="229"/>
      <c r="U20" s="229"/>
      <c r="V20" s="233"/>
      <c r="W20" s="371">
        <v>20</v>
      </c>
      <c r="X20" s="229"/>
      <c r="Y20" s="229"/>
      <c r="Z20" s="229"/>
      <c r="AA20" s="349"/>
      <c r="AB20" s="369">
        <v>7.78</v>
      </c>
      <c r="AC20" s="229"/>
      <c r="AD20" s="229"/>
      <c r="AE20" s="229"/>
      <c r="AF20" s="233"/>
      <c r="AG20" s="352"/>
      <c r="AH20" s="298"/>
      <c r="AI20" s="298"/>
      <c r="AJ20" s="298"/>
      <c r="AK20" s="299"/>
      <c r="AL20" s="300"/>
      <c r="AM20" s="298"/>
      <c r="AN20" s="298"/>
      <c r="AO20" s="298"/>
      <c r="AP20" s="299"/>
      <c r="AU20" s="33" t="s">
        <v>39</v>
      </c>
    </row>
    <row r="21" spans="1:47" s="214" customFormat="1" x14ac:dyDescent="0.25">
      <c r="A21" s="228" t="s">
        <v>40</v>
      </c>
      <c r="B21" s="222" t="s">
        <v>21</v>
      </c>
      <c r="C21" s="229"/>
      <c r="D21" s="229"/>
      <c r="E21" s="325">
        <v>33.256599999999999</v>
      </c>
      <c r="F21" s="239">
        <v>250</v>
      </c>
      <c r="G21" s="240">
        <v>250</v>
      </c>
      <c r="H21" s="369">
        <v>5.29</v>
      </c>
      <c r="I21" s="229"/>
      <c r="J21" s="229"/>
      <c r="K21" s="229"/>
      <c r="L21" s="233"/>
      <c r="M21" s="371">
        <v>16.3</v>
      </c>
      <c r="N21" s="229"/>
      <c r="O21" s="229"/>
      <c r="P21" s="229"/>
      <c r="Q21" s="233"/>
      <c r="R21" s="369">
        <v>4.07</v>
      </c>
      <c r="S21" s="229"/>
      <c r="T21" s="229"/>
      <c r="U21" s="229"/>
      <c r="V21" s="233"/>
      <c r="W21" s="369">
        <v>1.55</v>
      </c>
      <c r="X21" s="229"/>
      <c r="Y21" s="229"/>
      <c r="Z21" s="229"/>
      <c r="AA21" s="349"/>
      <c r="AB21" s="369">
        <v>9.0399999999999991</v>
      </c>
      <c r="AC21" s="229"/>
      <c r="AD21" s="229"/>
      <c r="AE21" s="229"/>
      <c r="AF21" s="233"/>
      <c r="AG21" s="353"/>
      <c r="AH21" s="298"/>
      <c r="AI21" s="298"/>
      <c r="AJ21" s="298"/>
      <c r="AK21" s="299"/>
      <c r="AL21" s="312"/>
      <c r="AM21" s="298"/>
      <c r="AN21" s="298"/>
      <c r="AO21" s="298"/>
      <c r="AP21" s="299"/>
      <c r="AU21" s="33" t="s">
        <v>40</v>
      </c>
    </row>
    <row r="22" spans="1:47" s="214" customFormat="1" x14ac:dyDescent="0.25">
      <c r="A22" s="228" t="s">
        <v>41</v>
      </c>
      <c r="B22" s="222" t="s">
        <v>21</v>
      </c>
      <c r="C22" s="229"/>
      <c r="D22" s="229"/>
      <c r="E22" s="330">
        <v>342.60789999999997</v>
      </c>
      <c r="F22" s="242">
        <v>500</v>
      </c>
      <c r="G22" s="231">
        <v>500</v>
      </c>
      <c r="H22" s="370">
        <v>110</v>
      </c>
      <c r="I22" s="229"/>
      <c r="J22" s="229"/>
      <c r="K22" s="229"/>
      <c r="L22" s="233"/>
      <c r="M22" s="370">
        <v>180</v>
      </c>
      <c r="N22" s="229"/>
      <c r="O22" s="229"/>
      <c r="P22" s="229"/>
      <c r="Q22" s="233"/>
      <c r="R22" s="370">
        <v>260</v>
      </c>
      <c r="S22" s="229"/>
      <c r="T22" s="229"/>
      <c r="U22" s="229"/>
      <c r="V22" s="233"/>
      <c r="W22" s="370">
        <v>400</v>
      </c>
      <c r="X22" s="229"/>
      <c r="Y22" s="229"/>
      <c r="Z22" s="229"/>
      <c r="AA22" s="349"/>
      <c r="AB22" s="370">
        <v>68</v>
      </c>
      <c r="AC22" s="229"/>
      <c r="AD22" s="229"/>
      <c r="AE22" s="229"/>
      <c r="AF22" s="233"/>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378">
        <v>2.2999999999999998</v>
      </c>
      <c r="I23" s="244"/>
      <c r="J23" s="244"/>
      <c r="K23" s="244"/>
      <c r="L23" s="248"/>
      <c r="M23" s="378">
        <v>5.7</v>
      </c>
      <c r="N23" s="244"/>
      <c r="O23" s="244"/>
      <c r="P23" s="244"/>
      <c r="Q23" s="248"/>
      <c r="R23" s="378">
        <v>1.1000000000000001</v>
      </c>
      <c r="S23" s="244"/>
      <c r="T23" s="244"/>
      <c r="U23" s="244"/>
      <c r="V23" s="248"/>
      <c r="W23" s="403">
        <v>14</v>
      </c>
      <c r="X23" s="244"/>
      <c r="Y23" s="244"/>
      <c r="Z23" s="244"/>
      <c r="AA23" s="350"/>
      <c r="AB23" s="378">
        <v>1.6</v>
      </c>
      <c r="AC23" s="263"/>
      <c r="AD23" s="263"/>
      <c r="AE23" s="263"/>
      <c r="AF23" s="264"/>
      <c r="AG23" s="354"/>
      <c r="AH23" s="303"/>
      <c r="AI23" s="303"/>
      <c r="AJ23" s="303"/>
      <c r="AK23" s="304"/>
      <c r="AL23" s="315"/>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19">
        <v>2.9999999999999997E-4</v>
      </c>
      <c r="AC25" s="229" t="s">
        <v>25</v>
      </c>
      <c r="AD25" s="404"/>
      <c r="AE25" s="404"/>
      <c r="AF25" s="405"/>
      <c r="AG25" s="504" t="s">
        <v>205</v>
      </c>
      <c r="AH25" s="505"/>
      <c r="AI25" s="505"/>
      <c r="AJ25" s="505"/>
      <c r="AK25" s="506"/>
      <c r="AL25" s="504" t="s">
        <v>259</v>
      </c>
      <c r="AM25" s="505"/>
      <c r="AN25" s="505"/>
      <c r="AO25" s="505"/>
      <c r="AP25" s="506"/>
      <c r="AU25" s="72" t="s">
        <v>45</v>
      </c>
    </row>
    <row r="26" spans="1:47" s="214" customFormat="1" x14ac:dyDescent="0.25">
      <c r="A26" s="228" t="s">
        <v>46</v>
      </c>
      <c r="B26" s="222" t="s">
        <v>24</v>
      </c>
      <c r="C26" s="229"/>
      <c r="D26" s="229"/>
      <c r="E26" s="325">
        <v>1E-3</v>
      </c>
      <c r="F26" s="239">
        <v>0.01</v>
      </c>
      <c r="G26" s="231">
        <v>5.0000000000000002E-5</v>
      </c>
      <c r="H26" s="372">
        <v>3.7199999999999999E-4</v>
      </c>
      <c r="I26" s="375"/>
      <c r="J26" s="229"/>
      <c r="K26" s="229"/>
      <c r="L26" s="233"/>
      <c r="M26" s="374">
        <v>6.94E-3</v>
      </c>
      <c r="N26" s="375"/>
      <c r="O26" s="229"/>
      <c r="P26" s="229"/>
      <c r="Q26" s="233"/>
      <c r="R26" s="373">
        <v>1.06E-2</v>
      </c>
      <c r="S26" s="375"/>
      <c r="T26" s="229"/>
      <c r="U26" s="229"/>
      <c r="V26" s="233"/>
      <c r="W26" s="373">
        <v>1.7100000000000001E-2</v>
      </c>
      <c r="X26" s="375"/>
      <c r="Y26" s="229"/>
      <c r="Z26" s="229"/>
      <c r="AA26" s="233"/>
      <c r="AB26" s="374">
        <v>1.4999999999999999E-4</v>
      </c>
      <c r="AC26" s="229"/>
      <c r="AD26" s="229"/>
      <c r="AE26" s="229"/>
      <c r="AF26" s="233"/>
      <c r="AG26" s="305"/>
      <c r="AH26" s="298"/>
      <c r="AI26" s="298"/>
      <c r="AJ26" s="298"/>
      <c r="AK26" s="299"/>
      <c r="AL26" s="307"/>
      <c r="AM26" s="298"/>
      <c r="AN26" s="298"/>
      <c r="AO26" s="298"/>
      <c r="AP26" s="299"/>
      <c r="AU26" s="77" t="s">
        <v>46</v>
      </c>
    </row>
    <row r="27" spans="1:47" s="214" customFormat="1" x14ac:dyDescent="0.25">
      <c r="A27" s="228" t="s">
        <v>47</v>
      </c>
      <c r="B27" s="222" t="s">
        <v>30</v>
      </c>
      <c r="C27" s="229"/>
      <c r="D27" s="229"/>
      <c r="E27" s="325">
        <v>6.6199999999999995E-2</v>
      </c>
      <c r="F27" s="239">
        <v>2</v>
      </c>
      <c r="G27" s="231">
        <v>1</v>
      </c>
      <c r="H27" s="373">
        <v>8.3999999999999995E-3</v>
      </c>
      <c r="I27" s="375"/>
      <c r="J27" s="229"/>
      <c r="K27" s="229"/>
      <c r="L27" s="233"/>
      <c r="M27" s="368">
        <v>3.2000000000000001E-2</v>
      </c>
      <c r="N27" s="375"/>
      <c r="O27" s="229"/>
      <c r="P27" s="229"/>
      <c r="Q27" s="233"/>
      <c r="R27" s="373">
        <v>6.6699999999999995E-2</v>
      </c>
      <c r="S27" s="375"/>
      <c r="T27" s="229"/>
      <c r="U27" s="229"/>
      <c r="V27" s="233"/>
      <c r="W27" s="368">
        <v>0.78100000000000003</v>
      </c>
      <c r="X27" s="375"/>
      <c r="Y27" s="229"/>
      <c r="Z27" s="229"/>
      <c r="AA27" s="233"/>
      <c r="AB27" s="373">
        <v>6.7000000000000002E-3</v>
      </c>
      <c r="AC27" s="229"/>
      <c r="AD27" s="229"/>
      <c r="AE27" s="229"/>
      <c r="AF27" s="233"/>
      <c r="AG27" s="306"/>
      <c r="AH27" s="298"/>
      <c r="AI27" s="298"/>
      <c r="AJ27" s="298"/>
      <c r="AK27" s="299"/>
      <c r="AL27" s="301"/>
      <c r="AM27" s="298"/>
      <c r="AN27" s="298"/>
      <c r="AO27" s="298"/>
      <c r="AP27" s="299"/>
      <c r="AU27" s="77" t="s">
        <v>47</v>
      </c>
    </row>
    <row r="28" spans="1:47" s="214" customFormat="1" x14ac:dyDescent="0.25">
      <c r="A28" s="228" t="s">
        <v>48</v>
      </c>
      <c r="B28" s="222" t="s">
        <v>24</v>
      </c>
      <c r="C28" s="229"/>
      <c r="D28" s="229"/>
      <c r="E28" s="325">
        <v>5.0000000000000001E-4</v>
      </c>
      <c r="F28" s="239">
        <v>4.0000000000000001E-3</v>
      </c>
      <c r="G28" s="231">
        <v>4.0000000000000001E-3</v>
      </c>
      <c r="H28" s="373">
        <v>5.0000000000000001E-4</v>
      </c>
      <c r="I28" s="375" t="s">
        <v>25</v>
      </c>
      <c r="J28" s="229"/>
      <c r="K28" s="229"/>
      <c r="L28" s="233"/>
      <c r="M28" s="373">
        <v>5.0000000000000001E-4</v>
      </c>
      <c r="N28" s="385" t="s">
        <v>25</v>
      </c>
      <c r="O28" s="229"/>
      <c r="P28" s="229"/>
      <c r="Q28" s="233"/>
      <c r="R28" s="373">
        <v>5.0000000000000001E-4</v>
      </c>
      <c r="S28" s="385" t="s">
        <v>25</v>
      </c>
      <c r="T28" s="229"/>
      <c r="U28" s="229"/>
      <c r="V28" s="233"/>
      <c r="W28" s="373">
        <v>5.0000000000000001E-4</v>
      </c>
      <c r="X28" s="385" t="s">
        <v>25</v>
      </c>
      <c r="Y28" s="229"/>
      <c r="Z28" s="229"/>
      <c r="AA28" s="233"/>
      <c r="AB28" s="373">
        <v>5.0000000000000001E-4</v>
      </c>
      <c r="AC28" s="229" t="s">
        <v>25</v>
      </c>
      <c r="AD28" s="229"/>
      <c r="AE28" s="229"/>
      <c r="AF28" s="233"/>
      <c r="AG28" s="306"/>
      <c r="AH28" s="298"/>
      <c r="AI28" s="298"/>
      <c r="AJ28" s="298"/>
      <c r="AK28" s="299"/>
      <c r="AL28" s="306"/>
      <c r="AM28" s="298"/>
      <c r="AN28" s="298"/>
      <c r="AO28" s="298"/>
      <c r="AP28" s="299"/>
      <c r="AU28" s="77" t="s">
        <v>48</v>
      </c>
    </row>
    <row r="29" spans="1:47" s="214" customFormat="1" x14ac:dyDescent="0.25">
      <c r="A29" s="228" t="s">
        <v>49</v>
      </c>
      <c r="B29" s="222" t="s">
        <v>21</v>
      </c>
      <c r="C29" s="229"/>
      <c r="D29" s="229"/>
      <c r="E29" s="325">
        <v>2.9999999999999997E-4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07"/>
      <c r="AM29" s="298"/>
      <c r="AN29" s="298"/>
      <c r="AO29" s="298"/>
      <c r="AP29" s="299"/>
      <c r="AU29" s="77" t="s">
        <v>49</v>
      </c>
    </row>
    <row r="30" spans="1:47" s="214" customFormat="1" x14ac:dyDescent="0.25">
      <c r="A30" s="228" t="s">
        <v>50</v>
      </c>
      <c r="B30" s="222" t="s">
        <v>24</v>
      </c>
      <c r="C30" s="229"/>
      <c r="D30" s="229"/>
      <c r="E30" s="325">
        <v>4.3E-3</v>
      </c>
      <c r="F30" s="239">
        <v>0.1</v>
      </c>
      <c r="G30" s="345">
        <v>0.05</v>
      </c>
      <c r="H30" s="373">
        <v>6.1000000000000004E-3</v>
      </c>
      <c r="I30" s="375"/>
      <c r="J30" s="229"/>
      <c r="K30" s="229"/>
      <c r="L30" s="233"/>
      <c r="M30" s="368">
        <v>5.0000000000000001E-3</v>
      </c>
      <c r="N30" s="385" t="s">
        <v>25</v>
      </c>
      <c r="O30" s="229"/>
      <c r="P30" s="229"/>
      <c r="Q30" s="233"/>
      <c r="R30" s="368">
        <v>5.0000000000000001E-3</v>
      </c>
      <c r="S30" s="385" t="s">
        <v>25</v>
      </c>
      <c r="T30" s="229"/>
      <c r="U30" s="229"/>
      <c r="V30" s="233"/>
      <c r="W30" s="373">
        <v>8.3999999999999995E-3</v>
      </c>
      <c r="X30" s="375"/>
      <c r="Y30" s="229"/>
      <c r="Z30" s="229"/>
      <c r="AA30" s="233"/>
      <c r="AB30" s="373">
        <v>7.7999999999999996E-3</v>
      </c>
      <c r="AC30" s="229"/>
      <c r="AD30" s="229"/>
      <c r="AE30" s="229"/>
      <c r="AF30" s="233"/>
      <c r="AG30" s="301"/>
      <c r="AH30" s="298"/>
      <c r="AI30" s="298"/>
      <c r="AJ30" s="298"/>
      <c r="AK30" s="299"/>
      <c r="AL30" s="301"/>
      <c r="AM30" s="298"/>
      <c r="AN30" s="298"/>
      <c r="AO30" s="298"/>
      <c r="AP30" s="299"/>
      <c r="AU30" s="77" t="s">
        <v>50</v>
      </c>
    </row>
    <row r="31" spans="1:47" s="214" customFormat="1" x14ac:dyDescent="0.25">
      <c r="A31" s="228" t="s">
        <v>51</v>
      </c>
      <c r="B31" s="222" t="s">
        <v>24</v>
      </c>
      <c r="C31" s="229"/>
      <c r="D31" s="229"/>
      <c r="E31" s="325">
        <v>3.0000000000000001E-3</v>
      </c>
      <c r="F31" s="239" t="s">
        <v>22</v>
      </c>
      <c r="G31" s="231" t="s">
        <v>22</v>
      </c>
      <c r="H31" s="368">
        <v>5.0000000000000001E-3</v>
      </c>
      <c r="I31" s="375" t="s">
        <v>25</v>
      </c>
      <c r="J31" s="229"/>
      <c r="K31" s="229"/>
      <c r="L31" s="233"/>
      <c r="M31" s="368">
        <v>5.0000000000000001E-3</v>
      </c>
      <c r="N31" s="385" t="s">
        <v>25</v>
      </c>
      <c r="O31" s="229"/>
      <c r="P31" s="229"/>
      <c r="Q31" s="233"/>
      <c r="R31" s="368">
        <v>5.0000000000000001E-3</v>
      </c>
      <c r="S31" s="375" t="s">
        <v>25</v>
      </c>
      <c r="T31" s="229"/>
      <c r="U31" s="229"/>
      <c r="V31" s="233"/>
      <c r="W31" s="368">
        <v>5.0000000000000001E-3</v>
      </c>
      <c r="X31" s="385" t="s">
        <v>25</v>
      </c>
      <c r="Y31" s="229"/>
      <c r="Z31" s="229"/>
      <c r="AA31" s="233"/>
      <c r="AB31" s="368">
        <v>5.0000000000000001E-3</v>
      </c>
      <c r="AC31" s="229" t="s">
        <v>25</v>
      </c>
      <c r="AD31" s="229"/>
      <c r="AE31" s="229"/>
      <c r="AF31" s="233"/>
      <c r="AG31" s="301"/>
      <c r="AH31" s="298"/>
      <c r="AI31" s="298"/>
      <c r="AJ31" s="298"/>
      <c r="AK31" s="299"/>
      <c r="AL31" s="301"/>
      <c r="AM31" s="298"/>
      <c r="AN31" s="298"/>
      <c r="AO31" s="298"/>
      <c r="AP31" s="299"/>
      <c r="AU31" s="77" t="s">
        <v>51</v>
      </c>
    </row>
    <row r="32" spans="1:47" s="214" customFormat="1" x14ac:dyDescent="0.25">
      <c r="A32" s="228" t="s">
        <v>52</v>
      </c>
      <c r="B32" s="222" t="s">
        <v>30</v>
      </c>
      <c r="C32" s="229"/>
      <c r="D32" s="229"/>
      <c r="E32" s="325">
        <v>24.647200000000002</v>
      </c>
      <c r="F32" s="239">
        <v>1.3</v>
      </c>
      <c r="G32" s="231">
        <v>1</v>
      </c>
      <c r="H32" s="379">
        <v>5.0000000000000001E-3</v>
      </c>
      <c r="I32" s="375" t="s">
        <v>25</v>
      </c>
      <c r="J32" s="229"/>
      <c r="K32" s="229"/>
      <c r="L32" s="233"/>
      <c r="M32" s="379">
        <v>5.0000000000000001E-3</v>
      </c>
      <c r="N32" s="375" t="s">
        <v>25</v>
      </c>
      <c r="O32" s="229"/>
      <c r="P32" s="229"/>
      <c r="Q32" s="233"/>
      <c r="R32" s="379">
        <v>5.0000000000000001E-3</v>
      </c>
      <c r="S32" s="375" t="s">
        <v>25</v>
      </c>
      <c r="T32" s="229"/>
      <c r="U32" s="229"/>
      <c r="V32" s="233"/>
      <c r="W32" s="379">
        <v>5.0000000000000001E-3</v>
      </c>
      <c r="X32" s="385" t="s">
        <v>25</v>
      </c>
      <c r="Y32" s="229"/>
      <c r="Z32" s="229"/>
      <c r="AA32" s="233"/>
      <c r="AB32" s="368">
        <v>5.0000000000000001E-3</v>
      </c>
      <c r="AC32" s="229" t="s">
        <v>25</v>
      </c>
      <c r="AD32" s="229"/>
      <c r="AE32" s="229"/>
      <c r="AF32" s="233"/>
      <c r="AG32" s="301"/>
      <c r="AH32" s="298"/>
      <c r="AI32" s="298"/>
      <c r="AJ32" s="298"/>
      <c r="AK32" s="299"/>
      <c r="AL32" s="301"/>
      <c r="AM32" s="298"/>
      <c r="AN32" s="298"/>
      <c r="AO32" s="298"/>
      <c r="AP32" s="299"/>
      <c r="AU32" s="77" t="s">
        <v>52</v>
      </c>
    </row>
    <row r="33" spans="1:47" s="214" customFormat="1" x14ac:dyDescent="0.25">
      <c r="A33" s="228" t="s">
        <v>53</v>
      </c>
      <c r="B33" s="222" t="s">
        <v>30</v>
      </c>
      <c r="C33" s="229"/>
      <c r="D33" s="229"/>
      <c r="E33" s="325">
        <v>0.5</v>
      </c>
      <c r="F33" s="239">
        <v>0.3</v>
      </c>
      <c r="G33" s="231">
        <v>0.3</v>
      </c>
      <c r="H33" s="368">
        <v>1.6E-2</v>
      </c>
      <c r="I33" s="375"/>
      <c r="J33" s="229"/>
      <c r="K33" s="229"/>
      <c r="L33" s="233"/>
      <c r="M33" s="369">
        <v>9.66</v>
      </c>
      <c r="N33" s="375"/>
      <c r="O33" s="229"/>
      <c r="P33" s="229"/>
      <c r="Q33" s="233"/>
      <c r="R33" s="369">
        <v>7.45</v>
      </c>
      <c r="S33" s="375"/>
      <c r="T33" s="229"/>
      <c r="U33" s="229"/>
      <c r="V33" s="233"/>
      <c r="W33" s="371">
        <v>15.6</v>
      </c>
      <c r="X33" s="375"/>
      <c r="Y33" s="229"/>
      <c r="Z33" s="229"/>
      <c r="AA33" s="233"/>
      <c r="AB33" s="368">
        <v>0.11600000000000001</v>
      </c>
      <c r="AC33" s="229"/>
      <c r="AD33" s="229"/>
      <c r="AE33" s="229"/>
      <c r="AF33" s="233"/>
      <c r="AG33" s="301"/>
      <c r="AH33" s="298"/>
      <c r="AI33" s="298"/>
      <c r="AJ33" s="298"/>
      <c r="AK33" s="299"/>
      <c r="AL33" s="300"/>
      <c r="AM33" s="298"/>
      <c r="AN33" s="298"/>
      <c r="AO33" s="298"/>
      <c r="AP33" s="299"/>
      <c r="AU33" s="77" t="s">
        <v>53</v>
      </c>
    </row>
    <row r="34" spans="1:47" s="214" customFormat="1" x14ac:dyDescent="0.25">
      <c r="A34" s="228" t="s">
        <v>54</v>
      </c>
      <c r="B34" s="222" t="s">
        <v>24</v>
      </c>
      <c r="C34" s="229"/>
      <c r="D34" s="229"/>
      <c r="E34" s="325">
        <v>8.0000000000000002E-3</v>
      </c>
      <c r="F34" s="239">
        <v>1.4999999999999999E-2</v>
      </c>
      <c r="G34" s="231">
        <v>0.05</v>
      </c>
      <c r="H34" s="373">
        <v>1E-4</v>
      </c>
      <c r="I34" s="375" t="s">
        <v>25</v>
      </c>
      <c r="J34" s="229"/>
      <c r="K34" s="229"/>
      <c r="L34" s="233"/>
      <c r="M34" s="373">
        <v>1E-4</v>
      </c>
      <c r="N34" s="385" t="s">
        <v>25</v>
      </c>
      <c r="O34" s="229"/>
      <c r="P34" s="229"/>
      <c r="Q34" s="233"/>
      <c r="R34" s="373">
        <v>1E-4</v>
      </c>
      <c r="S34" s="375" t="s">
        <v>25</v>
      </c>
      <c r="T34" s="229"/>
      <c r="U34" s="229"/>
      <c r="V34" s="233"/>
      <c r="W34" s="373">
        <v>1E-4</v>
      </c>
      <c r="X34" s="385" t="s">
        <v>25</v>
      </c>
      <c r="Y34" s="229"/>
      <c r="Z34" s="229"/>
      <c r="AA34" s="233"/>
      <c r="AB34" s="373">
        <v>1E-4</v>
      </c>
      <c r="AC34" s="229" t="s">
        <v>25</v>
      </c>
      <c r="AD34" s="229"/>
      <c r="AE34" s="229"/>
      <c r="AF34" s="233"/>
      <c r="AG34" s="305"/>
      <c r="AH34" s="298"/>
      <c r="AI34" s="298"/>
      <c r="AJ34" s="298"/>
      <c r="AK34" s="299"/>
      <c r="AL34" s="306"/>
      <c r="AM34" s="298"/>
      <c r="AN34" s="298"/>
      <c r="AO34" s="298"/>
      <c r="AP34" s="299"/>
      <c r="AU34" s="77" t="s">
        <v>54</v>
      </c>
    </row>
    <row r="35" spans="1:47" s="214" customFormat="1" x14ac:dyDescent="0.25">
      <c r="A35" s="228" t="s">
        <v>55</v>
      </c>
      <c r="B35" s="222" t="s">
        <v>30</v>
      </c>
      <c r="C35" s="229"/>
      <c r="D35" s="229"/>
      <c r="E35" s="325">
        <v>0.3659</v>
      </c>
      <c r="F35" s="239">
        <v>0.05</v>
      </c>
      <c r="G35" s="231">
        <v>0.05</v>
      </c>
      <c r="H35" s="368">
        <v>7.5999999999999998E-2</v>
      </c>
      <c r="I35" s="375"/>
      <c r="J35" s="229"/>
      <c r="K35" s="229"/>
      <c r="L35" s="233"/>
      <c r="M35" s="369">
        <v>1.75</v>
      </c>
      <c r="N35" s="375"/>
      <c r="O35" s="229"/>
      <c r="P35" s="229"/>
      <c r="Q35" s="233"/>
      <c r="R35" s="371">
        <v>2.5</v>
      </c>
      <c r="S35" s="375"/>
      <c r="T35" s="229"/>
      <c r="U35" s="229"/>
      <c r="V35" s="233"/>
      <c r="W35" s="369">
        <v>4.1500000000000004</v>
      </c>
      <c r="X35" s="375"/>
      <c r="Y35" s="229"/>
      <c r="Z35" s="229"/>
      <c r="AA35" s="233"/>
      <c r="AB35" s="368">
        <v>5.0000000000000001E-3</v>
      </c>
      <c r="AC35" s="229" t="s">
        <v>25</v>
      </c>
      <c r="AD35" s="229"/>
      <c r="AE35" s="229"/>
      <c r="AF35" s="233"/>
      <c r="AG35" s="306"/>
      <c r="AH35" s="298"/>
      <c r="AI35" s="298"/>
      <c r="AJ35" s="298"/>
      <c r="AK35" s="299"/>
      <c r="AL35" s="301"/>
      <c r="AM35" s="298"/>
      <c r="AN35" s="298"/>
      <c r="AO35" s="298"/>
      <c r="AP35" s="299"/>
      <c r="AU35" s="77" t="s">
        <v>55</v>
      </c>
    </row>
    <row r="36" spans="1:47" s="214" customFormat="1" x14ac:dyDescent="0.25">
      <c r="A36" s="228" t="s">
        <v>56</v>
      </c>
      <c r="B36" s="222" t="s">
        <v>24</v>
      </c>
      <c r="C36" s="229"/>
      <c r="D36" s="229"/>
      <c r="E36" s="325">
        <v>0.01</v>
      </c>
      <c r="F36" s="239" t="s">
        <v>22</v>
      </c>
      <c r="G36" s="231">
        <v>0.1</v>
      </c>
      <c r="H36" s="368">
        <v>6.0000000000000001E-3</v>
      </c>
      <c r="I36" s="375"/>
      <c r="J36" s="229"/>
      <c r="K36" s="229"/>
      <c r="L36" s="233"/>
      <c r="M36" s="368">
        <v>6.0000000000000001E-3</v>
      </c>
      <c r="N36" s="385"/>
      <c r="O36" s="229"/>
      <c r="P36" s="229"/>
      <c r="Q36" s="233"/>
      <c r="R36" s="368">
        <v>6.0000000000000001E-3</v>
      </c>
      <c r="S36" s="385"/>
      <c r="T36" s="229"/>
      <c r="U36" s="229"/>
      <c r="V36" s="233"/>
      <c r="W36" s="368">
        <v>8.9999999999999993E-3</v>
      </c>
      <c r="X36" s="385"/>
      <c r="Y36" s="229"/>
      <c r="Z36" s="229"/>
      <c r="AA36" s="233"/>
      <c r="AB36" s="368">
        <v>5.0000000000000001E-3</v>
      </c>
      <c r="AC36" s="229" t="s">
        <v>25</v>
      </c>
      <c r="AD36" s="229"/>
      <c r="AE36" s="229"/>
      <c r="AF36" s="233"/>
      <c r="AG36" s="301"/>
      <c r="AH36" s="298"/>
      <c r="AI36" s="298"/>
      <c r="AJ36" s="298"/>
      <c r="AK36" s="299"/>
      <c r="AL36" s="301"/>
      <c r="AM36" s="298"/>
      <c r="AN36" s="298"/>
      <c r="AO36" s="298"/>
      <c r="AP36" s="299"/>
      <c r="AU36" s="77" t="s">
        <v>56</v>
      </c>
    </row>
    <row r="37" spans="1:47" s="214" customFormat="1" x14ac:dyDescent="0.25">
      <c r="A37" s="228" t="s">
        <v>57</v>
      </c>
      <c r="B37" s="222" t="s">
        <v>24</v>
      </c>
      <c r="C37" s="229"/>
      <c r="D37" s="229"/>
      <c r="E37" s="325">
        <v>1E-3</v>
      </c>
      <c r="F37" s="230">
        <v>0.05</v>
      </c>
      <c r="G37" s="231">
        <v>0.01</v>
      </c>
      <c r="H37" s="373">
        <v>2.9999999999999997E-4</v>
      </c>
      <c r="I37" s="375" t="s">
        <v>25</v>
      </c>
      <c r="J37" s="229"/>
      <c r="K37" s="229"/>
      <c r="L37" s="233"/>
      <c r="M37" s="373">
        <v>2.9999999999999997E-4</v>
      </c>
      <c r="N37" s="385" t="s">
        <v>25</v>
      </c>
      <c r="O37" s="229"/>
      <c r="P37" s="229"/>
      <c r="Q37" s="233"/>
      <c r="R37" s="373">
        <v>2.9999999999999997E-4</v>
      </c>
      <c r="S37" s="375" t="s">
        <v>25</v>
      </c>
      <c r="T37" s="229"/>
      <c r="U37" s="229"/>
      <c r="V37" s="233"/>
      <c r="W37" s="374">
        <v>4.6999999999999999E-4</v>
      </c>
      <c r="X37" s="375"/>
      <c r="Y37" s="229"/>
      <c r="Z37" s="229"/>
      <c r="AA37" s="233"/>
      <c r="AB37" s="374">
        <v>4.8000000000000001E-4</v>
      </c>
      <c r="AC37" s="229"/>
      <c r="AD37" s="229"/>
      <c r="AE37" s="229"/>
      <c r="AF37" s="233"/>
      <c r="AG37" s="307"/>
      <c r="AH37" s="298"/>
      <c r="AI37" s="298"/>
      <c r="AJ37" s="298"/>
      <c r="AK37" s="299"/>
      <c r="AL37" s="306"/>
      <c r="AM37" s="298"/>
      <c r="AN37" s="298"/>
      <c r="AO37" s="298"/>
      <c r="AP37" s="299"/>
      <c r="AU37" s="77" t="s">
        <v>57</v>
      </c>
    </row>
    <row r="38" spans="1:47" s="214" customFormat="1" x14ac:dyDescent="0.25">
      <c r="A38" s="228" t="s">
        <v>58</v>
      </c>
      <c r="B38" s="222" t="s">
        <v>24</v>
      </c>
      <c r="C38" s="229"/>
      <c r="D38" s="229"/>
      <c r="E38" s="325">
        <v>3.4001000000000001</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06"/>
      <c r="AM38" s="298"/>
      <c r="AN38" s="298"/>
      <c r="AO38" s="298"/>
      <c r="AP38" s="299"/>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8.0000000000000002E-3</v>
      </c>
      <c r="F40" s="239" t="s">
        <v>22</v>
      </c>
      <c r="G40" s="231" t="s">
        <v>22</v>
      </c>
      <c r="H40" s="369">
        <v>0.01</v>
      </c>
      <c r="I40" s="375"/>
      <c r="J40" s="229"/>
      <c r="K40" s="229"/>
      <c r="L40" s="233"/>
      <c r="M40" s="369">
        <v>0.01</v>
      </c>
      <c r="N40" s="385" t="s">
        <v>25</v>
      </c>
      <c r="O40" s="229"/>
      <c r="P40" s="229"/>
      <c r="Q40" s="233"/>
      <c r="R40" s="369">
        <v>0.01</v>
      </c>
      <c r="S40" s="385" t="s">
        <v>25</v>
      </c>
      <c r="T40" s="229"/>
      <c r="U40" s="229"/>
      <c r="V40" s="233"/>
      <c r="W40" s="368">
        <v>1.7000000000000001E-2</v>
      </c>
      <c r="X40" s="385"/>
      <c r="Y40" s="229"/>
      <c r="Z40" s="229"/>
      <c r="AA40" s="233"/>
      <c r="AB40" s="369">
        <v>0.01</v>
      </c>
      <c r="AC40" s="229" t="s">
        <v>25</v>
      </c>
      <c r="AD40" s="229"/>
      <c r="AE40" s="229"/>
      <c r="AF40" s="233"/>
      <c r="AG40" s="300"/>
      <c r="AH40" s="298"/>
      <c r="AI40" s="298"/>
      <c r="AJ40" s="298"/>
      <c r="AK40" s="299"/>
      <c r="AL40" s="300"/>
      <c r="AM40" s="298"/>
      <c r="AN40" s="298"/>
      <c r="AO40" s="298"/>
      <c r="AP40" s="299"/>
      <c r="AU40" s="77" t="s">
        <v>60</v>
      </c>
    </row>
    <row r="41" spans="1:47" s="214" customFormat="1" ht="15.75" thickBot="1" x14ac:dyDescent="0.3">
      <c r="A41" s="243" t="s">
        <v>61</v>
      </c>
      <c r="B41" s="222" t="s">
        <v>30</v>
      </c>
      <c r="C41" s="244"/>
      <c r="D41" s="244"/>
      <c r="E41" s="328">
        <v>40.376100000000001</v>
      </c>
      <c r="F41" s="245">
        <v>5</v>
      </c>
      <c r="G41" s="246">
        <v>5</v>
      </c>
      <c r="H41" s="379">
        <v>5.0000000000000001E-3</v>
      </c>
      <c r="I41" s="384" t="s">
        <v>25</v>
      </c>
      <c r="J41" s="263"/>
      <c r="K41" s="263"/>
      <c r="L41" s="264"/>
      <c r="M41" s="379">
        <v>5.0000000000000001E-3</v>
      </c>
      <c r="N41" s="386" t="s">
        <v>25</v>
      </c>
      <c r="O41" s="244"/>
      <c r="P41" s="244"/>
      <c r="Q41" s="248"/>
      <c r="R41" s="379">
        <v>5.0000000000000001E-3</v>
      </c>
      <c r="S41" s="375" t="s">
        <v>25</v>
      </c>
      <c r="T41" s="244"/>
      <c r="U41" s="244"/>
      <c r="V41" s="248"/>
      <c r="W41" s="379">
        <v>5.0000000000000001E-3</v>
      </c>
      <c r="X41" s="386" t="s">
        <v>25</v>
      </c>
      <c r="Y41" s="244"/>
      <c r="Z41" s="244"/>
      <c r="AA41" s="248"/>
      <c r="AB41" s="262">
        <v>5.0000000000000001E-3</v>
      </c>
      <c r="AC41" s="263" t="s">
        <v>25</v>
      </c>
      <c r="AD41" s="263"/>
      <c r="AE41" s="263"/>
      <c r="AF41" s="26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504" t="s">
        <v>259</v>
      </c>
      <c r="AM43" s="505"/>
      <c r="AN43" s="505"/>
      <c r="AO43" s="505"/>
      <c r="AP43" s="506"/>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309"/>
      <c r="AM44" s="298"/>
      <c r="AN44" s="310"/>
      <c r="AO44" s="310"/>
      <c r="AP44" s="311"/>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309"/>
      <c r="AM45" s="298"/>
      <c r="AN45" s="310"/>
      <c r="AO45" s="310"/>
      <c r="AP45" s="311"/>
      <c r="AR45" s="111" t="s">
        <v>67</v>
      </c>
      <c r="AT45" s="214"/>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320"/>
      <c r="AM46" s="303"/>
      <c r="AN46" s="316"/>
      <c r="AO46" s="316"/>
      <c r="AP46" s="317"/>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504" t="s">
        <v>259</v>
      </c>
      <c r="AM48" s="505"/>
      <c r="AN48" s="505"/>
      <c r="AO48" s="505"/>
      <c r="AP48" s="506"/>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309"/>
      <c r="AM49" s="298"/>
      <c r="AN49" s="310"/>
      <c r="AO49" s="310"/>
      <c r="AP49" s="311"/>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309"/>
      <c r="AM50" s="298"/>
      <c r="AN50" s="310"/>
      <c r="AO50" s="310"/>
      <c r="AP50" s="311"/>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309"/>
      <c r="AM51" s="298"/>
      <c r="AN51" s="310"/>
      <c r="AO51" s="310"/>
      <c r="AP51" s="311"/>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309"/>
      <c r="AM52" s="298"/>
      <c r="AN52" s="310"/>
      <c r="AO52" s="310"/>
      <c r="AP52" s="311"/>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309"/>
      <c r="AM53" s="298"/>
      <c r="AN53" s="310"/>
      <c r="AO53" s="310"/>
      <c r="AP53" s="311"/>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309"/>
      <c r="AM54" s="298"/>
      <c r="AN54" s="310"/>
      <c r="AO54" s="310"/>
      <c r="AP54" s="311"/>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309"/>
      <c r="AM55" s="298"/>
      <c r="AN55" s="310"/>
      <c r="AO55" s="310"/>
      <c r="AP55" s="311"/>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309"/>
      <c r="AM56" s="298"/>
      <c r="AN56" s="310"/>
      <c r="AO56" s="310"/>
      <c r="AP56" s="311"/>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309"/>
      <c r="AM57" s="298"/>
      <c r="AN57" s="310"/>
      <c r="AO57" s="310"/>
      <c r="AP57" s="311"/>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309"/>
      <c r="AM58" s="298"/>
      <c r="AN58" s="310"/>
      <c r="AO58" s="310"/>
      <c r="AP58" s="311"/>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309"/>
      <c r="AM59" s="298"/>
      <c r="AN59" s="310"/>
      <c r="AO59" s="310"/>
      <c r="AP59" s="311"/>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0.42</v>
      </c>
      <c r="S60" s="229"/>
      <c r="T60" s="267"/>
      <c r="U60" s="267"/>
      <c r="V60" s="273"/>
      <c r="W60" s="356">
        <v>0.73</v>
      </c>
      <c r="X60" s="229"/>
      <c r="Y60" s="267"/>
      <c r="Z60" s="267"/>
      <c r="AA60" s="273"/>
      <c r="AB60" s="271">
        <v>0.01</v>
      </c>
      <c r="AC60" s="229" t="s">
        <v>25</v>
      </c>
      <c r="AD60" s="267"/>
      <c r="AE60" s="267"/>
      <c r="AF60" s="273"/>
      <c r="AG60" s="309"/>
      <c r="AH60" s="298"/>
      <c r="AI60" s="310"/>
      <c r="AJ60" s="310"/>
      <c r="AK60" s="311"/>
      <c r="AL60" s="309"/>
      <c r="AM60" s="298"/>
      <c r="AN60" s="310"/>
      <c r="AO60" s="310"/>
      <c r="AP60" s="311"/>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309"/>
      <c r="AM61" s="298"/>
      <c r="AN61" s="310"/>
      <c r="AO61" s="310"/>
      <c r="AP61" s="311"/>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309"/>
      <c r="AM62" s="298"/>
      <c r="AN62" s="310"/>
      <c r="AO62" s="310"/>
      <c r="AP62" s="311"/>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309"/>
      <c r="AM63" s="298"/>
      <c r="AN63" s="310"/>
      <c r="AO63" s="310"/>
      <c r="AP63" s="311"/>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309"/>
      <c r="AM64" s="298"/>
      <c r="AN64" s="310"/>
      <c r="AO64" s="310"/>
      <c r="AP64" s="311"/>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309"/>
      <c r="AM65" s="298"/>
      <c r="AN65" s="310"/>
      <c r="AO65" s="310"/>
      <c r="AP65" s="311"/>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309"/>
      <c r="AM66" s="298"/>
      <c r="AN66" s="310"/>
      <c r="AO66" s="310"/>
      <c r="AP66" s="311"/>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1.1200000000000001</v>
      </c>
      <c r="N67" s="229"/>
      <c r="O67" s="267"/>
      <c r="P67" s="267"/>
      <c r="Q67" s="273"/>
      <c r="R67" s="278">
        <v>0.2</v>
      </c>
      <c r="S67" s="229" t="s">
        <v>25</v>
      </c>
      <c r="T67" s="267"/>
      <c r="U67" s="267"/>
      <c r="V67" s="273"/>
      <c r="W67" s="294">
        <v>1.75</v>
      </c>
      <c r="X67" s="229"/>
      <c r="Y67" s="267"/>
      <c r="Z67" s="267" t="s">
        <v>233</v>
      </c>
      <c r="AA67" s="273"/>
      <c r="AB67" s="278">
        <v>0.2</v>
      </c>
      <c r="AC67" s="229" t="s">
        <v>25</v>
      </c>
      <c r="AD67" s="267"/>
      <c r="AE67" s="267"/>
      <c r="AF67" s="273"/>
      <c r="AG67" s="312"/>
      <c r="AH67" s="298"/>
      <c r="AI67" s="310"/>
      <c r="AJ67" s="310"/>
      <c r="AK67" s="311"/>
      <c r="AL67" s="312"/>
      <c r="AM67" s="298"/>
      <c r="AN67" s="310"/>
      <c r="AO67" s="310"/>
      <c r="AP67" s="311"/>
      <c r="AR67" s="363" t="s">
        <v>88</v>
      </c>
    </row>
    <row r="68" spans="1:44"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12"/>
      <c r="AH68" s="298"/>
      <c r="AI68" s="310"/>
      <c r="AJ68" s="310"/>
      <c r="AK68" s="311"/>
      <c r="AL68" s="312"/>
      <c r="AM68" s="298"/>
      <c r="AN68" s="310"/>
      <c r="AO68" s="310"/>
      <c r="AP68" s="311"/>
      <c r="AR68" s="364" t="s">
        <v>89</v>
      </c>
    </row>
    <row r="69" spans="1:44"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297"/>
      <c r="AM69" s="298"/>
      <c r="AN69" s="310"/>
      <c r="AO69" s="310"/>
      <c r="AP69" s="311"/>
      <c r="AR69" s="363" t="s">
        <v>90</v>
      </c>
    </row>
    <row r="70" spans="1:44"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297"/>
      <c r="AH70" s="298"/>
      <c r="AI70" s="310"/>
      <c r="AJ70" s="310"/>
      <c r="AK70" s="311"/>
      <c r="AL70" s="297"/>
      <c r="AM70" s="298"/>
      <c r="AN70" s="310"/>
      <c r="AO70" s="310"/>
      <c r="AP70" s="311"/>
      <c r="AR70" s="363" t="s">
        <v>91</v>
      </c>
    </row>
    <row r="71" spans="1:44"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297"/>
      <c r="AM71" s="298"/>
      <c r="AN71" s="310"/>
      <c r="AO71" s="310"/>
      <c r="AP71" s="311"/>
      <c r="AR71" s="363" t="s">
        <v>92</v>
      </c>
    </row>
    <row r="72" spans="1:44" s="214" customFormat="1" x14ac:dyDescent="0.25">
      <c r="A72" s="228" t="s">
        <v>93</v>
      </c>
      <c r="B72" s="222" t="s">
        <v>24</v>
      </c>
      <c r="C72" s="229"/>
      <c r="D72" s="229"/>
      <c r="E72" s="322">
        <v>1</v>
      </c>
      <c r="F72" s="239">
        <v>70</v>
      </c>
      <c r="G72" s="231" t="s">
        <v>22</v>
      </c>
      <c r="H72" s="359">
        <v>1.37</v>
      </c>
      <c r="I72" s="229"/>
      <c r="J72" s="267"/>
      <c r="K72" s="267"/>
      <c r="L72" s="273"/>
      <c r="M72" s="371">
        <v>0.2</v>
      </c>
      <c r="N72" s="229" t="s">
        <v>25</v>
      </c>
      <c r="O72" s="267"/>
      <c r="P72" s="267"/>
      <c r="Q72" s="273"/>
      <c r="R72" s="279">
        <v>0.2</v>
      </c>
      <c r="S72" s="229" t="s">
        <v>25</v>
      </c>
      <c r="T72" s="267"/>
      <c r="U72" s="267"/>
      <c r="V72" s="273"/>
      <c r="W72" s="369">
        <v>0.27</v>
      </c>
      <c r="X72" s="229"/>
      <c r="Y72" s="267"/>
      <c r="Z72" s="267"/>
      <c r="AA72" s="273"/>
      <c r="AB72" s="371">
        <v>0.2</v>
      </c>
      <c r="AC72" s="229" t="s">
        <v>25</v>
      </c>
      <c r="AD72" s="267"/>
      <c r="AE72" s="267"/>
      <c r="AF72" s="273"/>
      <c r="AG72" s="312"/>
      <c r="AH72" s="298"/>
      <c r="AI72" s="310"/>
      <c r="AJ72" s="310"/>
      <c r="AK72" s="311"/>
      <c r="AL72" s="312"/>
      <c r="AM72" s="298"/>
      <c r="AN72" s="310"/>
      <c r="AO72" s="310"/>
      <c r="AP72" s="311"/>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313"/>
      <c r="AM73" s="298"/>
      <c r="AN73" s="310"/>
      <c r="AO73" s="310"/>
      <c r="AP73" s="311"/>
      <c r="AR73" s="364" t="s">
        <v>94</v>
      </c>
    </row>
    <row r="74" spans="1:44" s="214" customFormat="1"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00"/>
      <c r="AH74" s="298"/>
      <c r="AI74" s="310"/>
      <c r="AJ74" s="310"/>
      <c r="AK74" s="311"/>
      <c r="AL74" s="300"/>
      <c r="AM74" s="298"/>
      <c r="AN74" s="310"/>
      <c r="AO74" s="310"/>
      <c r="AP74" s="311"/>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314"/>
      <c r="AM75" s="298"/>
      <c r="AN75" s="310"/>
      <c r="AO75" s="310"/>
      <c r="AP75" s="311"/>
      <c r="AR75" s="363" t="s">
        <v>96</v>
      </c>
    </row>
    <row r="76" spans="1:44"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297"/>
      <c r="AM76" s="298"/>
      <c r="AN76" s="310"/>
      <c r="AO76" s="310"/>
      <c r="AP76" s="311"/>
      <c r="AR76" s="364" t="s">
        <v>97</v>
      </c>
    </row>
    <row r="77" spans="1:44"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297"/>
      <c r="AM77" s="298"/>
      <c r="AN77" s="310"/>
      <c r="AO77" s="310"/>
      <c r="AP77" s="311"/>
      <c r="AR77" s="364" t="s">
        <v>98</v>
      </c>
    </row>
    <row r="78" spans="1:44" s="214" customFormat="1" x14ac:dyDescent="0.25">
      <c r="A78" s="228" t="s">
        <v>195</v>
      </c>
      <c r="B78" s="222" t="s">
        <v>24</v>
      </c>
      <c r="C78" s="229"/>
      <c r="D78" s="229"/>
      <c r="E78" s="322">
        <v>2</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297"/>
      <c r="AH78" s="298"/>
      <c r="AI78" s="310"/>
      <c r="AJ78" s="310"/>
      <c r="AK78" s="311"/>
      <c r="AL78" s="297"/>
      <c r="AM78" s="298"/>
      <c r="AN78" s="310"/>
      <c r="AO78" s="310"/>
      <c r="AP78" s="311"/>
      <c r="AR78" s="363" t="s">
        <v>99</v>
      </c>
    </row>
    <row r="79" spans="1:44"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297"/>
      <c r="AH79" s="298"/>
      <c r="AI79" s="310"/>
      <c r="AJ79" s="310"/>
      <c r="AK79" s="311"/>
      <c r="AL79" s="297"/>
      <c r="AM79" s="298"/>
      <c r="AN79" s="310"/>
      <c r="AO79" s="310"/>
      <c r="AP79" s="311"/>
      <c r="AR79" s="364" t="s">
        <v>100</v>
      </c>
    </row>
    <row r="80" spans="1:44"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297"/>
      <c r="AH80" s="298"/>
      <c r="AI80" s="310"/>
      <c r="AJ80" s="310"/>
      <c r="AK80" s="311"/>
      <c r="AL80" s="297"/>
      <c r="AM80" s="298"/>
      <c r="AN80" s="310"/>
      <c r="AO80" s="310"/>
      <c r="AP80" s="311"/>
      <c r="AR80" s="363" t="s">
        <v>101</v>
      </c>
    </row>
    <row r="81" spans="1:44" s="214" customFormat="1"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12"/>
      <c r="AH81" s="298"/>
      <c r="AI81" s="310"/>
      <c r="AJ81" s="310"/>
      <c r="AK81" s="311"/>
      <c r="AL81" s="312"/>
      <c r="AM81" s="298"/>
      <c r="AN81" s="310"/>
      <c r="AO81" s="310"/>
      <c r="AP81" s="311"/>
      <c r="AR81" s="363" t="s">
        <v>102</v>
      </c>
    </row>
    <row r="82" spans="1:44"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297"/>
      <c r="AH82" s="298"/>
      <c r="AI82" s="310"/>
      <c r="AJ82" s="310"/>
      <c r="AK82" s="311"/>
      <c r="AL82" s="297"/>
      <c r="AM82" s="298"/>
      <c r="AN82" s="310"/>
      <c r="AO82" s="310"/>
      <c r="AP82" s="311"/>
      <c r="AR82" s="363" t="s">
        <v>103</v>
      </c>
    </row>
    <row r="83" spans="1:44"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297"/>
      <c r="AM83" s="298"/>
      <c r="AN83" s="310"/>
      <c r="AO83" s="310"/>
      <c r="AP83" s="311"/>
      <c r="AR83" s="364" t="s">
        <v>104</v>
      </c>
    </row>
    <row r="84" spans="1:44"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12"/>
      <c r="AH84" s="298"/>
      <c r="AI84" s="310"/>
      <c r="AJ84" s="310"/>
      <c r="AK84" s="311"/>
      <c r="AL84" s="312"/>
      <c r="AM84" s="298"/>
      <c r="AN84" s="310"/>
      <c r="AO84" s="310"/>
      <c r="AP84" s="311"/>
      <c r="AR84" s="364" t="s">
        <v>105</v>
      </c>
    </row>
    <row r="85" spans="1:44"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297"/>
      <c r="AH85" s="298"/>
      <c r="AI85" s="310"/>
      <c r="AJ85" s="310"/>
      <c r="AK85" s="311"/>
      <c r="AL85" s="297"/>
      <c r="AM85" s="298"/>
      <c r="AN85" s="310"/>
      <c r="AO85" s="310"/>
      <c r="AP85" s="311"/>
      <c r="AR85" s="364" t="s">
        <v>106</v>
      </c>
    </row>
    <row r="86" spans="1:44" s="214" customFormat="1" x14ac:dyDescent="0.25">
      <c r="A86" s="228" t="s">
        <v>107</v>
      </c>
      <c r="B86" s="222" t="s">
        <v>24</v>
      </c>
      <c r="C86" s="229"/>
      <c r="D86" s="229"/>
      <c r="E86" s="395">
        <v>1.8842000000000001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297"/>
      <c r="AH86" s="298"/>
      <c r="AI86" s="310"/>
      <c r="AJ86" s="310"/>
      <c r="AK86" s="311"/>
      <c r="AL86" s="297"/>
      <c r="AM86" s="298"/>
      <c r="AN86" s="310"/>
      <c r="AO86" s="310"/>
      <c r="AP86" s="311"/>
      <c r="AR86" s="364" t="s">
        <v>107</v>
      </c>
    </row>
    <row r="87" spans="1:44"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297"/>
      <c r="AM87" s="298"/>
      <c r="AN87" s="310"/>
      <c r="AO87" s="310"/>
      <c r="AP87" s="311"/>
      <c r="AR87" s="363" t="s">
        <v>108</v>
      </c>
    </row>
    <row r="88" spans="1:44"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297"/>
      <c r="AM88" s="298"/>
      <c r="AN88" s="310"/>
      <c r="AO88" s="310"/>
      <c r="AP88" s="311"/>
      <c r="AR88" s="363" t="s">
        <v>109</v>
      </c>
    </row>
    <row r="89" spans="1:44" s="214" customFormat="1" ht="15.75" thickBot="1" x14ac:dyDescent="0.3">
      <c r="A89" s="376" t="s">
        <v>110</v>
      </c>
      <c r="B89" s="275" t="s">
        <v>24</v>
      </c>
      <c r="C89" s="263"/>
      <c r="D89" s="263"/>
      <c r="E89" s="323">
        <v>0.2</v>
      </c>
      <c r="F89" s="281">
        <v>2</v>
      </c>
      <c r="G89" s="282">
        <v>0.02</v>
      </c>
      <c r="H89" s="377">
        <v>0.48</v>
      </c>
      <c r="I89" s="263"/>
      <c r="J89" s="275"/>
      <c r="K89" s="275"/>
      <c r="L89" s="276"/>
      <c r="M89" s="377">
        <v>0.11</v>
      </c>
      <c r="N89" s="263"/>
      <c r="O89" s="275"/>
      <c r="P89" s="275"/>
      <c r="Q89" s="276"/>
      <c r="R89" s="377">
        <v>0.01</v>
      </c>
      <c r="S89" s="263" t="s">
        <v>25</v>
      </c>
      <c r="T89" s="275"/>
      <c r="U89" s="275"/>
      <c r="V89" s="276"/>
      <c r="W89" s="377">
        <v>0.68</v>
      </c>
      <c r="X89" s="263"/>
      <c r="Y89" s="275"/>
      <c r="Z89" s="275"/>
      <c r="AA89" s="276"/>
      <c r="AB89" s="377">
        <v>0.01</v>
      </c>
      <c r="AC89" s="263" t="s">
        <v>25</v>
      </c>
      <c r="AD89" s="275"/>
      <c r="AE89" s="275"/>
      <c r="AF89" s="276"/>
      <c r="AG89" s="315"/>
      <c r="AH89" s="303"/>
      <c r="AI89" s="316"/>
      <c r="AJ89" s="316"/>
      <c r="AK89" s="317"/>
      <c r="AL89" s="315"/>
      <c r="AM89" s="303"/>
      <c r="AN89" s="316"/>
      <c r="AO89" s="316"/>
      <c r="AP89" s="317"/>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9">
    <mergeCell ref="A42:AP42"/>
    <mergeCell ref="AG43:AK43"/>
    <mergeCell ref="AL43:AP43"/>
    <mergeCell ref="A47:AP47"/>
    <mergeCell ref="AG48:AK48"/>
    <mergeCell ref="AL48:AP48"/>
    <mergeCell ref="AG25:AK25"/>
    <mergeCell ref="AL25:AP25"/>
    <mergeCell ref="H5:L5"/>
    <mergeCell ref="M5:Q5"/>
    <mergeCell ref="R5:V5"/>
    <mergeCell ref="W5:AA5"/>
    <mergeCell ref="AB5:AF5"/>
    <mergeCell ref="AG5:AK5"/>
    <mergeCell ref="AL5:AP5"/>
    <mergeCell ref="A7:AP7"/>
    <mergeCell ref="AG8:AK8"/>
    <mergeCell ref="AL8:AP8"/>
    <mergeCell ref="A24:AP24"/>
    <mergeCell ref="A1:AP1"/>
    <mergeCell ref="A2:AP2"/>
    <mergeCell ref="B4:B6"/>
    <mergeCell ref="C4:C6"/>
    <mergeCell ref="D4:D6"/>
    <mergeCell ref="E4:E6"/>
    <mergeCell ref="F4:F6"/>
    <mergeCell ref="G4:G6"/>
    <mergeCell ref="H4:AF4"/>
    <mergeCell ref="AG4:AP4"/>
  </mergeCells>
  <conditionalFormatting sqref="AL10">
    <cfRule type="cellIs" dxfId="7524" priority="421" operator="greaterThan">
      <formula>$E$10</formula>
    </cfRule>
  </conditionalFormatting>
  <conditionalFormatting sqref="AL11">
    <cfRule type="cellIs" dxfId="7523" priority="420" operator="greaterThan">
      <formula>$E$11</formula>
    </cfRule>
  </conditionalFormatting>
  <conditionalFormatting sqref="AL12">
    <cfRule type="cellIs" dxfId="7522" priority="419" operator="greaterThan">
      <formula>$E$12</formula>
    </cfRule>
  </conditionalFormatting>
  <conditionalFormatting sqref="AL13">
    <cfRule type="cellIs" dxfId="7521" priority="417" operator="greaterThan">
      <formula>$E13</formula>
    </cfRule>
    <cfRule type="cellIs" dxfId="7520" priority="418" operator="greaterThan">
      <formula>$G13</formula>
    </cfRule>
  </conditionalFormatting>
  <conditionalFormatting sqref="AL18">
    <cfRule type="cellIs" dxfId="7519" priority="413" operator="lessThan">
      <formula>$AS$18</formula>
    </cfRule>
    <cfRule type="cellIs" dxfId="7518" priority="414" operator="greaterThan">
      <formula>$AT$18</formula>
    </cfRule>
    <cfRule type="cellIs" dxfId="7517" priority="415" operator="lessThan">
      <formula>$AQ$18</formula>
    </cfRule>
    <cfRule type="cellIs" dxfId="7516" priority="416" operator="greaterThan">
      <formula>$AR$18</formula>
    </cfRule>
  </conditionalFormatting>
  <conditionalFormatting sqref="AG10">
    <cfRule type="cellIs" dxfId="7515" priority="412" operator="greaterThan">
      <formula>$E$10</formula>
    </cfRule>
  </conditionalFormatting>
  <conditionalFormatting sqref="AG11">
    <cfRule type="cellIs" dxfId="7514" priority="411" operator="greaterThan">
      <formula>$E$11</formula>
    </cfRule>
  </conditionalFormatting>
  <conditionalFormatting sqref="AG12">
    <cfRule type="cellIs" dxfId="7513" priority="410" operator="greaterThan">
      <formula>$E$12</formula>
    </cfRule>
  </conditionalFormatting>
  <conditionalFormatting sqref="AG13">
    <cfRule type="cellIs" dxfId="7512" priority="408" operator="greaterThan">
      <formula>$E$13</formula>
    </cfRule>
    <cfRule type="cellIs" dxfId="7511" priority="409" operator="greaterThan">
      <formula>$G$13</formula>
    </cfRule>
  </conditionalFormatting>
  <conditionalFormatting sqref="AG14">
    <cfRule type="cellIs" dxfId="7510" priority="406" operator="greaterThan">
      <formula>$E$14</formula>
    </cfRule>
    <cfRule type="cellIs" dxfId="7509" priority="407" operator="greaterThan">
      <formula>$G$14</formula>
    </cfRule>
  </conditionalFormatting>
  <conditionalFormatting sqref="AG15">
    <cfRule type="cellIs" dxfId="7508" priority="405" operator="greaterThan">
      <formula>$E$15</formula>
    </cfRule>
  </conditionalFormatting>
  <conditionalFormatting sqref="AG16">
    <cfRule type="cellIs" dxfId="7507" priority="404" operator="greaterThan">
      <formula>$E$16</formula>
    </cfRule>
  </conditionalFormatting>
  <conditionalFormatting sqref="AG16">
    <cfRule type="cellIs" dxfId="7506" priority="403" operator="greaterThan">
      <formula>$G$16</formula>
    </cfRule>
  </conditionalFormatting>
  <conditionalFormatting sqref="AG17">
    <cfRule type="cellIs" dxfId="7505" priority="401" operator="greaterThan">
      <formula>$E$17</formula>
    </cfRule>
  </conditionalFormatting>
  <conditionalFormatting sqref="AG17">
    <cfRule type="cellIs" dxfId="7504" priority="402" operator="greaterThan">
      <formula>$G$17</formula>
    </cfRule>
  </conditionalFormatting>
  <conditionalFormatting sqref="AG19">
    <cfRule type="cellIs" dxfId="7503" priority="400" operator="greaterThan">
      <formula>$E$19</formula>
    </cfRule>
  </conditionalFormatting>
  <conditionalFormatting sqref="AG20">
    <cfRule type="cellIs" dxfId="7502" priority="398" operator="greaterThan">
      <formula>$E$20</formula>
    </cfRule>
    <cfRule type="cellIs" dxfId="7501" priority="399" operator="greaterThan">
      <formula>$G$20</formula>
    </cfRule>
  </conditionalFormatting>
  <conditionalFormatting sqref="AG21">
    <cfRule type="cellIs" dxfId="7500" priority="396" operator="greaterThan">
      <formula>$E$21</formula>
    </cfRule>
    <cfRule type="cellIs" dxfId="7499" priority="397" operator="greaterThan">
      <formula>$G$21</formula>
    </cfRule>
  </conditionalFormatting>
  <conditionalFormatting sqref="AG22">
    <cfRule type="cellIs" dxfId="7498" priority="394" operator="greaterThan">
      <formula>$E$22</formula>
    </cfRule>
    <cfRule type="cellIs" dxfId="7497" priority="395" operator="greaterThan">
      <formula>$G$22</formula>
    </cfRule>
  </conditionalFormatting>
  <conditionalFormatting sqref="AG23">
    <cfRule type="cellIs" dxfId="7496" priority="393" operator="greaterThan">
      <formula>$E$23</formula>
    </cfRule>
  </conditionalFormatting>
  <conditionalFormatting sqref="AG9">
    <cfRule type="cellIs" dxfId="7495" priority="392" operator="greaterThan">
      <formula>$E$9</formula>
    </cfRule>
  </conditionalFormatting>
  <conditionalFormatting sqref="AG18">
    <cfRule type="cellIs" dxfId="7494" priority="388" operator="lessThan">
      <formula>$AS$18</formula>
    </cfRule>
    <cfRule type="cellIs" dxfId="7493" priority="389" operator="greaterThan">
      <formula>$AT$18</formula>
    </cfRule>
    <cfRule type="cellIs" dxfId="7492" priority="390" operator="lessThan">
      <formula>$AQ$18</formula>
    </cfRule>
    <cfRule type="cellIs" dxfId="7491" priority="391" operator="greaterThan">
      <formula>$AR$18</formula>
    </cfRule>
  </conditionalFormatting>
  <conditionalFormatting sqref="AG26">
    <cfRule type="cellIs" dxfId="7490" priority="386" operator="greaterThan">
      <formula>$E$26</formula>
    </cfRule>
    <cfRule type="cellIs" dxfId="7489" priority="387" operator="greaterThan">
      <formula>$G$26</formula>
    </cfRule>
  </conditionalFormatting>
  <conditionalFormatting sqref="AG27">
    <cfRule type="cellIs" dxfId="7488" priority="384" operator="greaterThan">
      <formula>$E$27</formula>
    </cfRule>
    <cfRule type="cellIs" dxfId="7487" priority="385" operator="greaterThan">
      <formula>$G$27</formula>
    </cfRule>
  </conditionalFormatting>
  <conditionalFormatting sqref="AG28">
    <cfRule type="cellIs" dxfId="7486" priority="382" operator="greaterThan">
      <formula>$E$28</formula>
    </cfRule>
    <cfRule type="cellIs" dxfId="7485" priority="383" operator="greaterThan">
      <formula>$G$28</formula>
    </cfRule>
  </conditionalFormatting>
  <conditionalFormatting sqref="AG31">
    <cfRule type="cellIs" dxfId="7484" priority="381" operator="greaterThan">
      <formula>$E$31</formula>
    </cfRule>
  </conditionalFormatting>
  <conditionalFormatting sqref="AG32">
    <cfRule type="cellIs" dxfId="7483" priority="379" operator="greaterThan">
      <formula>$E$32</formula>
    </cfRule>
    <cfRule type="cellIs" dxfId="7482" priority="380" operator="greaterThan">
      <formula>$G$32</formula>
    </cfRule>
  </conditionalFormatting>
  <conditionalFormatting sqref="AG33">
    <cfRule type="cellIs" dxfId="7481" priority="377" operator="greaterThan">
      <formula>$E$33</formula>
    </cfRule>
    <cfRule type="cellIs" dxfId="7480" priority="378" operator="greaterThan">
      <formula>$G$33</formula>
    </cfRule>
  </conditionalFormatting>
  <conditionalFormatting sqref="AG34">
    <cfRule type="cellIs" dxfId="7479" priority="374" operator="greaterThan">
      <formula>$E$34</formula>
    </cfRule>
    <cfRule type="cellIs" dxfId="7478" priority="375" operator="greaterThan">
      <formula>$G$34</formula>
    </cfRule>
    <cfRule type="cellIs" dxfId="7477" priority="376" operator="greaterThan">
      <formula>$F$34</formula>
    </cfRule>
  </conditionalFormatting>
  <conditionalFormatting sqref="AG35">
    <cfRule type="cellIs" dxfId="7476" priority="372" operator="greaterThan">
      <formula>$E$35</formula>
    </cfRule>
    <cfRule type="cellIs" dxfId="7475" priority="373" operator="greaterThan">
      <formula>$G$35</formula>
    </cfRule>
  </conditionalFormatting>
  <conditionalFormatting sqref="AG36">
    <cfRule type="cellIs" dxfId="7474" priority="370" operator="greaterThan">
      <formula>$E$36</formula>
    </cfRule>
    <cfRule type="cellIs" dxfId="7473" priority="371" operator="greaterThan">
      <formula>$G$36</formula>
    </cfRule>
  </conditionalFormatting>
  <conditionalFormatting sqref="AG37">
    <cfRule type="cellIs" dxfId="7472" priority="369" operator="greaterThan">
      <formula>$E$37</formula>
    </cfRule>
  </conditionalFormatting>
  <conditionalFormatting sqref="AG38">
    <cfRule type="cellIs" dxfId="7471" priority="367" operator="greaterThan">
      <formula>$E$38</formula>
    </cfRule>
    <cfRule type="cellIs" dxfId="7470" priority="368" operator="greaterThan">
      <formula>$G$38</formula>
    </cfRule>
  </conditionalFormatting>
  <conditionalFormatting sqref="AG39">
    <cfRule type="cellIs" dxfId="7469" priority="365" operator="greaterThan">
      <formula>$E$39</formula>
    </cfRule>
    <cfRule type="cellIs" dxfId="7468" priority="366" operator="greaterThan">
      <formula>$G$39</formula>
    </cfRule>
  </conditionalFormatting>
  <conditionalFormatting sqref="AG40">
    <cfRule type="cellIs" dxfId="7467" priority="363" operator="greaterThan">
      <formula>$E$40</formula>
    </cfRule>
    <cfRule type="cellIs" dxfId="7466" priority="364" operator="greaterThan">
      <formula>$G$40</formula>
    </cfRule>
  </conditionalFormatting>
  <conditionalFormatting sqref="AG41">
    <cfRule type="cellIs" dxfId="7465" priority="361" operator="greaterThan">
      <formula>$E$41</formula>
    </cfRule>
    <cfRule type="cellIs" dxfId="7464" priority="362" operator="greaterThan">
      <formula>$G$41</formula>
    </cfRule>
  </conditionalFormatting>
  <conditionalFormatting sqref="AG37">
    <cfRule type="cellIs" dxfId="7463" priority="360" operator="greaterThan">
      <formula>$G$37</formula>
    </cfRule>
  </conditionalFormatting>
  <conditionalFormatting sqref="AG72">
    <cfRule type="cellIs" dxfId="7462" priority="359" operator="greaterThan">
      <formula>$F$72</formula>
    </cfRule>
  </conditionalFormatting>
  <conditionalFormatting sqref="AG55">
    <cfRule type="cellIs" dxfId="7461" priority="358" operator="greaterThan">
      <formula>$G$55</formula>
    </cfRule>
  </conditionalFormatting>
  <conditionalFormatting sqref="AG60">
    <cfRule type="cellIs" dxfId="7460" priority="357" operator="greaterThan">
      <formula>$G$60</formula>
    </cfRule>
  </conditionalFormatting>
  <conditionalFormatting sqref="AG63">
    <cfRule type="cellIs" dxfId="7459" priority="356" operator="greaterThan">
      <formula>$G$63</formula>
    </cfRule>
  </conditionalFormatting>
  <conditionalFormatting sqref="AG66">
    <cfRule type="cellIs" dxfId="7458" priority="354" operator="greaterThan">
      <formula>$G$66</formula>
    </cfRule>
    <cfRule type="cellIs" dxfId="7457" priority="355" operator="greaterThan">
      <formula>$F$66</formula>
    </cfRule>
  </conditionalFormatting>
  <conditionalFormatting sqref="AG53">
    <cfRule type="cellIs" dxfId="7456" priority="353" operator="greaterThan">
      <formula>$F$53</formula>
    </cfRule>
  </conditionalFormatting>
  <conditionalFormatting sqref="AG52">
    <cfRule type="cellIs" dxfId="7455" priority="351" operator="greaterThan">
      <formula>$F$52</formula>
    </cfRule>
  </conditionalFormatting>
  <conditionalFormatting sqref="AG61">
    <cfRule type="cellIs" dxfId="7454" priority="348" operator="greaterThan">
      <formula>$F$61</formula>
    </cfRule>
  </conditionalFormatting>
  <conditionalFormatting sqref="AG62">
    <cfRule type="cellIs" dxfId="7453" priority="346" operator="greaterThan">
      <formula>$G$62</formula>
    </cfRule>
  </conditionalFormatting>
  <conditionalFormatting sqref="AG54">
    <cfRule type="cellIs" dxfId="7452" priority="349" operator="greaterThan">
      <formula>$G$54</formula>
    </cfRule>
    <cfRule type="cellIs" dxfId="7451" priority="350" operator="greaterThan">
      <formula>$F$54</formula>
    </cfRule>
  </conditionalFormatting>
  <conditionalFormatting sqref="AG61">
    <cfRule type="cellIs" dxfId="7450" priority="347" operator="greaterThan">
      <formula>$G$61</formula>
    </cfRule>
  </conditionalFormatting>
  <conditionalFormatting sqref="AG67">
    <cfRule type="cellIs" dxfId="7449" priority="345" operator="greaterThan">
      <formula>$F$67</formula>
    </cfRule>
  </conditionalFormatting>
  <conditionalFormatting sqref="AG68">
    <cfRule type="cellIs" dxfId="7448" priority="344" operator="greaterThan">
      <formula>$G$68</formula>
    </cfRule>
  </conditionalFormatting>
  <conditionalFormatting sqref="AG70">
    <cfRule type="cellIs" dxfId="7447" priority="343" operator="greaterThan">
      <formula>$G$70</formula>
    </cfRule>
  </conditionalFormatting>
  <conditionalFormatting sqref="AG73">
    <cfRule type="cellIs" dxfId="7446" priority="342" operator="greaterThan">
      <formula>$G$73</formula>
    </cfRule>
  </conditionalFormatting>
  <conditionalFormatting sqref="AG75">
    <cfRule type="cellIs" dxfId="7445" priority="341" operator="greaterThan">
      <formula>$F$75</formula>
    </cfRule>
  </conditionalFormatting>
  <conditionalFormatting sqref="AG76">
    <cfRule type="cellIs" dxfId="7444" priority="340" operator="greaterThan">
      <formula>$F$76</formula>
    </cfRule>
  </conditionalFormatting>
  <conditionalFormatting sqref="AG78">
    <cfRule type="cellIs" dxfId="7443" priority="339" operator="greaterThan">
      <formula>$G$78</formula>
    </cfRule>
  </conditionalFormatting>
  <conditionalFormatting sqref="AG80">
    <cfRule type="cellIs" dxfId="7442" priority="338" operator="greaterThan">
      <formula>$F$80</formula>
    </cfRule>
  </conditionalFormatting>
  <conditionalFormatting sqref="AG82">
    <cfRule type="cellIs" dxfId="7441" priority="337" operator="greaterThan">
      <formula>$F$82</formula>
    </cfRule>
  </conditionalFormatting>
  <conditionalFormatting sqref="AG81">
    <cfRule type="cellIs" dxfId="7440" priority="335" operator="greaterThan">
      <formula>$G$81</formula>
    </cfRule>
    <cfRule type="cellIs" dxfId="7439" priority="336" operator="greaterThan">
      <formula>$F$81</formula>
    </cfRule>
  </conditionalFormatting>
  <conditionalFormatting sqref="AG84">
    <cfRule type="cellIs" dxfId="7438" priority="334" operator="greaterThan">
      <formula>$G$84</formula>
    </cfRule>
  </conditionalFormatting>
  <conditionalFormatting sqref="AG86">
    <cfRule type="cellIs" dxfId="7437" priority="332" operator="greaterThan">
      <formula>$G$86</formula>
    </cfRule>
    <cfRule type="cellIs" dxfId="7436" priority="333" operator="greaterThan">
      <formula>$F$86</formula>
    </cfRule>
  </conditionalFormatting>
  <conditionalFormatting sqref="AG89">
    <cfRule type="cellIs" dxfId="7435" priority="330" operator="greaterThan">
      <formula>$G$89</formula>
    </cfRule>
    <cfRule type="cellIs" dxfId="7434" priority="331" operator="greaterThan">
      <formula>$F$89</formula>
    </cfRule>
  </conditionalFormatting>
  <conditionalFormatting sqref="AG53">
    <cfRule type="cellIs" dxfId="7433" priority="352" operator="greaterThan">
      <formula>$G$53</formula>
    </cfRule>
  </conditionalFormatting>
  <conditionalFormatting sqref="R48">
    <cfRule type="cellIs" dxfId="7432" priority="303" operator="greaterThan">
      <formula>$F$48</formula>
    </cfRule>
  </conditionalFormatting>
  <conditionalFormatting sqref="R55">
    <cfRule type="cellIs" dxfId="7431" priority="329" operator="greaterThan">
      <formula>$G$55</formula>
    </cfRule>
  </conditionalFormatting>
  <conditionalFormatting sqref="R60">
    <cfRule type="cellIs" dxfId="7430" priority="328" operator="greaterThan">
      <formula>$G$60</formula>
    </cfRule>
  </conditionalFormatting>
  <conditionalFormatting sqref="R63">
    <cfRule type="cellIs" dxfId="7429" priority="327" operator="greaterThan">
      <formula>$G$63</formula>
    </cfRule>
  </conditionalFormatting>
  <conditionalFormatting sqref="R66">
    <cfRule type="cellIs" dxfId="7428" priority="325" operator="greaterThan">
      <formula>$G$66</formula>
    </cfRule>
    <cfRule type="cellIs" dxfId="7427" priority="326" operator="greaterThan">
      <formula>$F$66</formula>
    </cfRule>
  </conditionalFormatting>
  <conditionalFormatting sqref="R53">
    <cfRule type="cellIs" dxfId="7426" priority="324" operator="greaterThan">
      <formula>$F$53</formula>
    </cfRule>
  </conditionalFormatting>
  <conditionalFormatting sqref="R52">
    <cfRule type="cellIs" dxfId="7425" priority="322" operator="greaterThan">
      <formula>$F$52</formula>
    </cfRule>
  </conditionalFormatting>
  <conditionalFormatting sqref="R61">
    <cfRule type="cellIs" dxfId="7424" priority="319" operator="greaterThan">
      <formula>$F$61</formula>
    </cfRule>
  </conditionalFormatting>
  <conditionalFormatting sqref="R62">
    <cfRule type="cellIs" dxfId="7423" priority="317" operator="greaterThan">
      <formula>$G$62</formula>
    </cfRule>
  </conditionalFormatting>
  <conditionalFormatting sqref="R54">
    <cfRule type="cellIs" dxfId="7422" priority="320" operator="greaterThan">
      <formula>$G$54</formula>
    </cfRule>
    <cfRule type="cellIs" dxfId="7421" priority="321" operator="greaterThan">
      <formula>$F$54</formula>
    </cfRule>
  </conditionalFormatting>
  <conditionalFormatting sqref="R61">
    <cfRule type="cellIs" dxfId="7420" priority="318" operator="greaterThan">
      <formula>$G$61</formula>
    </cfRule>
  </conditionalFormatting>
  <conditionalFormatting sqref="R68">
    <cfRule type="cellIs" dxfId="7419" priority="316" operator="greaterThan">
      <formula>$G$68</formula>
    </cfRule>
  </conditionalFormatting>
  <conditionalFormatting sqref="R70">
    <cfRule type="cellIs" dxfId="7418" priority="315" operator="greaterThan">
      <formula>$G$70</formula>
    </cfRule>
  </conditionalFormatting>
  <conditionalFormatting sqref="R73">
    <cfRule type="cellIs" dxfId="7417" priority="314" operator="greaterThan">
      <formula>$G$73</formula>
    </cfRule>
  </conditionalFormatting>
  <conditionalFormatting sqref="R75">
    <cfRule type="cellIs" dxfId="7416" priority="313" operator="greaterThan">
      <formula>$F$75</formula>
    </cfRule>
  </conditionalFormatting>
  <conditionalFormatting sqref="R76">
    <cfRule type="cellIs" dxfId="7415" priority="312" operator="greaterThan">
      <formula>$F$76</formula>
    </cfRule>
  </conditionalFormatting>
  <conditionalFormatting sqref="R78">
    <cfRule type="cellIs" dxfId="7414" priority="311" operator="greaterThan">
      <formula>$G$78</formula>
    </cfRule>
  </conditionalFormatting>
  <conditionalFormatting sqref="R80">
    <cfRule type="cellIs" dxfId="7413" priority="310" operator="greaterThan">
      <formula>$F$80</formula>
    </cfRule>
  </conditionalFormatting>
  <conditionalFormatting sqref="R82">
    <cfRule type="cellIs" dxfId="7412" priority="309" operator="greaterThan">
      <formula>$F$82</formula>
    </cfRule>
  </conditionalFormatting>
  <conditionalFormatting sqref="R81">
    <cfRule type="cellIs" dxfId="7411" priority="307" operator="greaterThan">
      <formula>$G$81</formula>
    </cfRule>
    <cfRule type="cellIs" dxfId="7410" priority="308" operator="greaterThan">
      <formula>$F$81</formula>
    </cfRule>
  </conditionalFormatting>
  <conditionalFormatting sqref="R84">
    <cfRule type="cellIs" dxfId="7409" priority="306" operator="greaterThan">
      <formula>$G$84</formula>
    </cfRule>
  </conditionalFormatting>
  <conditionalFormatting sqref="R86">
    <cfRule type="cellIs" dxfId="7408" priority="304" operator="greaterThan">
      <formula>$G$86</formula>
    </cfRule>
    <cfRule type="cellIs" dxfId="7407" priority="305" operator="greaterThan">
      <formula>$F$86</formula>
    </cfRule>
  </conditionalFormatting>
  <conditionalFormatting sqref="R53">
    <cfRule type="cellIs" dxfId="7406" priority="323" operator="greaterThan">
      <formula>$G$53</formula>
    </cfRule>
  </conditionalFormatting>
  <conditionalFormatting sqref="W48">
    <cfRule type="cellIs" dxfId="7405" priority="275" operator="greaterThan">
      <formula>$F$48</formula>
    </cfRule>
  </conditionalFormatting>
  <conditionalFormatting sqref="W55">
    <cfRule type="cellIs" dxfId="7404" priority="302" operator="greaterThan">
      <formula>$G$55</formula>
    </cfRule>
  </conditionalFormatting>
  <conditionalFormatting sqref="W60">
    <cfRule type="cellIs" dxfId="7403" priority="301" operator="greaterThan">
      <formula>$G$60</formula>
    </cfRule>
  </conditionalFormatting>
  <conditionalFormatting sqref="W63">
    <cfRule type="cellIs" dxfId="7402" priority="300" operator="greaterThan">
      <formula>$G$63</formula>
    </cfRule>
  </conditionalFormatting>
  <conditionalFormatting sqref="W66">
    <cfRule type="cellIs" dxfId="7401" priority="298" operator="greaterThan">
      <formula>$G$66</formula>
    </cfRule>
    <cfRule type="cellIs" dxfId="7400" priority="299" operator="greaterThan">
      <formula>$F$66</formula>
    </cfRule>
  </conditionalFormatting>
  <conditionalFormatting sqref="W53">
    <cfRule type="cellIs" dxfId="7399" priority="297" operator="greaterThan">
      <formula>$F$53</formula>
    </cfRule>
  </conditionalFormatting>
  <conditionalFormatting sqref="W52">
    <cfRule type="cellIs" dxfId="7398" priority="295" operator="greaterThan">
      <formula>$F$52</formula>
    </cfRule>
  </conditionalFormatting>
  <conditionalFormatting sqref="W61">
    <cfRule type="cellIs" dxfId="7397" priority="292" operator="greaterThan">
      <formula>$F$61</formula>
    </cfRule>
  </conditionalFormatting>
  <conditionalFormatting sqref="W62">
    <cfRule type="cellIs" dxfId="7396" priority="290" operator="greaterThan">
      <formula>$G$62</formula>
    </cfRule>
  </conditionalFormatting>
  <conditionalFormatting sqref="W54">
    <cfRule type="cellIs" dxfId="7395" priority="293" operator="greaterThan">
      <formula>$G$54</formula>
    </cfRule>
    <cfRule type="cellIs" dxfId="7394" priority="294" operator="greaterThan">
      <formula>$F$54</formula>
    </cfRule>
  </conditionalFormatting>
  <conditionalFormatting sqref="W61">
    <cfRule type="cellIs" dxfId="7393" priority="291" operator="greaterThan">
      <formula>$G$61</formula>
    </cfRule>
  </conditionalFormatting>
  <conditionalFormatting sqref="W68">
    <cfRule type="cellIs" dxfId="7392" priority="289" operator="greaterThan">
      <formula>$G$68</formula>
    </cfRule>
  </conditionalFormatting>
  <conditionalFormatting sqref="W70">
    <cfRule type="cellIs" dxfId="7391" priority="288" operator="greaterThan">
      <formula>$G$70</formula>
    </cfRule>
  </conditionalFormatting>
  <conditionalFormatting sqref="W73">
    <cfRule type="cellIs" dxfId="7390" priority="287" operator="greaterThan">
      <formula>$G$73</formula>
    </cfRule>
  </conditionalFormatting>
  <conditionalFormatting sqref="W75">
    <cfRule type="cellIs" dxfId="7389" priority="286" operator="greaterThan">
      <formula>$F$75</formula>
    </cfRule>
  </conditionalFormatting>
  <conditionalFormatting sqref="W76">
    <cfRule type="cellIs" dxfId="7388" priority="285" operator="greaterThan">
      <formula>$F$76</formula>
    </cfRule>
  </conditionalFormatting>
  <conditionalFormatting sqref="W78">
    <cfRule type="cellIs" dxfId="7387" priority="284" operator="greaterThan">
      <formula>$G$78</formula>
    </cfRule>
  </conditionalFormatting>
  <conditionalFormatting sqref="W80">
    <cfRule type="cellIs" dxfId="7386" priority="283" operator="greaterThan">
      <formula>$F$80</formula>
    </cfRule>
  </conditionalFormatting>
  <conditionalFormatting sqref="W82">
    <cfRule type="cellIs" dxfId="7385" priority="282" operator="greaterThan">
      <formula>$F$82</formula>
    </cfRule>
  </conditionalFormatting>
  <conditionalFormatting sqref="W81">
    <cfRule type="cellIs" dxfId="7384" priority="280" operator="greaterThan">
      <formula>$G$81</formula>
    </cfRule>
    <cfRule type="cellIs" dxfId="7383" priority="281" operator="greaterThan">
      <formula>$F$81</formula>
    </cfRule>
  </conditionalFormatting>
  <conditionalFormatting sqref="W84">
    <cfRule type="cellIs" dxfId="7382" priority="279" operator="greaterThan">
      <formula>$G$84</formula>
    </cfRule>
  </conditionalFormatting>
  <conditionalFormatting sqref="W86">
    <cfRule type="cellIs" dxfId="7381" priority="277" operator="greaterThan">
      <formula>$G$86</formula>
    </cfRule>
    <cfRule type="cellIs" dxfId="7380" priority="278" operator="greaterThan">
      <formula>$F$86</formula>
    </cfRule>
  </conditionalFormatting>
  <conditionalFormatting sqref="W89">
    <cfRule type="expression" dxfId="7379" priority="189">
      <formula>$W$89&gt;$E$89</formula>
    </cfRule>
    <cfRule type="cellIs" dxfId="7378" priority="276" operator="greaterThan">
      <formula>$G$89</formula>
    </cfRule>
  </conditionalFormatting>
  <conditionalFormatting sqref="W53">
    <cfRule type="cellIs" dxfId="7377" priority="296" operator="greaterThan">
      <formula>$G$53</formula>
    </cfRule>
  </conditionalFormatting>
  <conditionalFormatting sqref="M48">
    <cfRule type="cellIs" dxfId="7376" priority="247" operator="greaterThan">
      <formula>$F$48</formula>
    </cfRule>
  </conditionalFormatting>
  <conditionalFormatting sqref="M72">
    <cfRule type="cellIs" dxfId="7375" priority="274" operator="greaterThan">
      <formula>$F$72</formula>
    </cfRule>
  </conditionalFormatting>
  <conditionalFormatting sqref="M55">
    <cfRule type="cellIs" dxfId="7374" priority="273" operator="greaterThan">
      <formula>$G$55</formula>
    </cfRule>
  </conditionalFormatting>
  <conditionalFormatting sqref="M60">
    <cfRule type="cellIs" dxfId="7373" priority="272" operator="greaterThan">
      <formula>$G$60</formula>
    </cfRule>
  </conditionalFormatting>
  <conditionalFormatting sqref="M63">
    <cfRule type="cellIs" dxfId="7372" priority="271" operator="greaterThan">
      <formula>$G$63</formula>
    </cfRule>
  </conditionalFormatting>
  <conditionalFormatting sqref="M66">
    <cfRule type="cellIs" dxfId="7371" priority="269" operator="greaterThan">
      <formula>$G$66</formula>
    </cfRule>
    <cfRule type="cellIs" dxfId="7370" priority="270" operator="greaterThan">
      <formula>$F$66</formula>
    </cfRule>
  </conditionalFormatting>
  <conditionalFormatting sqref="M53">
    <cfRule type="cellIs" dxfId="7369" priority="268" operator="greaterThan">
      <formula>$F$53</formula>
    </cfRule>
  </conditionalFormatting>
  <conditionalFormatting sqref="M52">
    <cfRule type="cellIs" dxfId="7368" priority="266" operator="greaterThan">
      <formula>$F$52</formula>
    </cfRule>
  </conditionalFormatting>
  <conditionalFormatting sqref="M61">
    <cfRule type="cellIs" dxfId="7367" priority="263" operator="greaterThan">
      <formula>$F$61</formula>
    </cfRule>
  </conditionalFormatting>
  <conditionalFormatting sqref="M62">
    <cfRule type="cellIs" dxfId="7366" priority="261" operator="greaterThan">
      <formula>$G$62</formula>
    </cfRule>
  </conditionalFormatting>
  <conditionalFormatting sqref="M54">
    <cfRule type="cellIs" dxfId="7365" priority="264" operator="greaterThan">
      <formula>$G$54</formula>
    </cfRule>
    <cfRule type="cellIs" dxfId="7364" priority="265" operator="greaterThan">
      <formula>$F$54</formula>
    </cfRule>
  </conditionalFormatting>
  <conditionalFormatting sqref="M61">
    <cfRule type="cellIs" dxfId="7363" priority="262" operator="greaterThan">
      <formula>$G$61</formula>
    </cfRule>
  </conditionalFormatting>
  <conditionalFormatting sqref="M68">
    <cfRule type="cellIs" dxfId="7362" priority="260" operator="greaterThan">
      <formula>$G$68</formula>
    </cfRule>
  </conditionalFormatting>
  <conditionalFormatting sqref="M70">
    <cfRule type="cellIs" dxfId="7361" priority="259" operator="greaterThan">
      <formula>$G$70</formula>
    </cfRule>
  </conditionalFormatting>
  <conditionalFormatting sqref="M73">
    <cfRule type="cellIs" dxfId="7360" priority="258" operator="greaterThan">
      <formula>$G$73</formula>
    </cfRule>
  </conditionalFormatting>
  <conditionalFormatting sqref="M75">
    <cfRule type="cellIs" dxfId="7359" priority="257" operator="greaterThan">
      <formula>$F$75</formula>
    </cfRule>
  </conditionalFormatting>
  <conditionalFormatting sqref="M76">
    <cfRule type="cellIs" dxfId="7358" priority="256" operator="greaterThan">
      <formula>$F$76</formula>
    </cfRule>
  </conditionalFormatting>
  <conditionalFormatting sqref="M78">
    <cfRule type="cellIs" dxfId="7357" priority="255" operator="greaterThan">
      <formula>$G$78</formula>
    </cfRule>
  </conditionalFormatting>
  <conditionalFormatting sqref="M80">
    <cfRule type="cellIs" dxfId="7356" priority="254" operator="greaterThan">
      <formula>$F$80</formula>
    </cfRule>
  </conditionalFormatting>
  <conditionalFormatting sqref="M82">
    <cfRule type="cellIs" dxfId="7355" priority="253" operator="greaterThan">
      <formula>$F$82</formula>
    </cfRule>
  </conditionalFormatting>
  <conditionalFormatting sqref="M81">
    <cfRule type="cellIs" dxfId="7354" priority="251" operator="greaterThan">
      <formula>$G$81</formula>
    </cfRule>
    <cfRule type="cellIs" dxfId="7353" priority="252" operator="greaterThan">
      <formula>$F$81</formula>
    </cfRule>
  </conditionalFormatting>
  <conditionalFormatting sqref="M84">
    <cfRule type="cellIs" dxfId="7352" priority="250" operator="greaterThan">
      <formula>$G$84</formula>
    </cfRule>
  </conditionalFormatting>
  <conditionalFormatting sqref="M86">
    <cfRule type="cellIs" dxfId="7351" priority="248" operator="greaterThan">
      <formula>$G$86</formula>
    </cfRule>
    <cfRule type="cellIs" dxfId="7350" priority="249" operator="greaterThan">
      <formula>$F$86</formula>
    </cfRule>
  </conditionalFormatting>
  <conditionalFormatting sqref="M53">
    <cfRule type="cellIs" dxfId="7349" priority="267" operator="greaterThan">
      <formula>$G$53</formula>
    </cfRule>
  </conditionalFormatting>
  <conditionalFormatting sqref="H43">
    <cfRule type="cellIs" dxfId="7348" priority="246" operator="greaterThan">
      <formula>$G$43</formula>
    </cfRule>
  </conditionalFormatting>
  <conditionalFormatting sqref="H45">
    <cfRule type="cellIs" dxfId="7347" priority="245" operator="greaterThan">
      <formula>$F$45</formula>
    </cfRule>
  </conditionalFormatting>
  <conditionalFormatting sqref="H46">
    <cfRule type="cellIs" dxfId="7346" priority="244" operator="greaterThan">
      <formula>$G$46</formula>
    </cfRule>
  </conditionalFormatting>
  <conditionalFormatting sqref="H48">
    <cfRule type="cellIs" dxfId="7345" priority="213" operator="greaterThan">
      <formula>$F$48</formula>
    </cfRule>
  </conditionalFormatting>
  <conditionalFormatting sqref="H72">
    <cfRule type="cellIs" dxfId="7344" priority="243" operator="greaterThan">
      <formula>$F$72</formula>
    </cfRule>
  </conditionalFormatting>
  <conditionalFormatting sqref="H55">
    <cfRule type="cellIs" dxfId="7343" priority="242" operator="greaterThan">
      <formula>$G$55</formula>
    </cfRule>
  </conditionalFormatting>
  <conditionalFormatting sqref="H60">
    <cfRule type="cellIs" dxfId="7342" priority="241" operator="greaterThan">
      <formula>$G$60</formula>
    </cfRule>
  </conditionalFormatting>
  <conditionalFormatting sqref="H63">
    <cfRule type="cellIs" dxfId="7341" priority="240" operator="greaterThan">
      <formula>$G$63</formula>
    </cfRule>
  </conditionalFormatting>
  <conditionalFormatting sqref="H66">
    <cfRule type="cellIs" dxfId="7340" priority="238" operator="greaterThan">
      <formula>$G$66</formula>
    </cfRule>
    <cfRule type="cellIs" dxfId="7339" priority="239" operator="greaterThan">
      <formula>$F$66</formula>
    </cfRule>
  </conditionalFormatting>
  <conditionalFormatting sqref="H53">
    <cfRule type="cellIs" dxfId="7338" priority="237" operator="greaterThan">
      <formula>$F$53</formula>
    </cfRule>
  </conditionalFormatting>
  <conditionalFormatting sqref="H52">
    <cfRule type="cellIs" dxfId="7337" priority="235" operator="greaterThan">
      <formula>$F$52</formula>
    </cfRule>
  </conditionalFormatting>
  <conditionalFormatting sqref="H61">
    <cfRule type="cellIs" dxfId="7336" priority="232" operator="greaterThan">
      <formula>$F$61</formula>
    </cfRule>
  </conditionalFormatting>
  <conditionalFormatting sqref="H62">
    <cfRule type="cellIs" dxfId="7335" priority="230" operator="greaterThan">
      <formula>$G$62</formula>
    </cfRule>
  </conditionalFormatting>
  <conditionalFormatting sqref="H54">
    <cfRule type="cellIs" dxfId="7334" priority="233" operator="greaterThan">
      <formula>$G$54</formula>
    </cfRule>
    <cfRule type="cellIs" dxfId="7333" priority="234" operator="greaterThan">
      <formula>$F$54</formula>
    </cfRule>
  </conditionalFormatting>
  <conditionalFormatting sqref="H61">
    <cfRule type="cellIs" dxfId="7332" priority="231" operator="greaterThan">
      <formula>$G$61</formula>
    </cfRule>
  </conditionalFormatting>
  <conditionalFormatting sqref="H67">
    <cfRule type="cellIs" dxfId="7331" priority="229" operator="greaterThan">
      <formula>$F$67</formula>
    </cfRule>
  </conditionalFormatting>
  <conditionalFormatting sqref="H68">
    <cfRule type="cellIs" dxfId="7330" priority="228" operator="greaterThan">
      <formula>$G$68</formula>
    </cfRule>
  </conditionalFormatting>
  <conditionalFormatting sqref="H70">
    <cfRule type="cellIs" dxfId="7329" priority="227" operator="greaterThan">
      <formula>$G$70</formula>
    </cfRule>
  </conditionalFormatting>
  <conditionalFormatting sqref="H73">
    <cfRule type="cellIs" dxfId="7328" priority="226" operator="greaterThan">
      <formula>$G$73</formula>
    </cfRule>
  </conditionalFormatting>
  <conditionalFormatting sqref="H75">
    <cfRule type="cellIs" dxfId="7327" priority="225" operator="greaterThan">
      <formula>$F$75</formula>
    </cfRule>
  </conditionalFormatting>
  <conditionalFormatting sqref="H76">
    <cfRule type="cellIs" dxfId="7326" priority="224" operator="greaterThan">
      <formula>$F$76</formula>
    </cfRule>
  </conditionalFormatting>
  <conditionalFormatting sqref="H78">
    <cfRule type="cellIs" dxfId="7325" priority="223" operator="greaterThan">
      <formula>$G$78</formula>
    </cfRule>
  </conditionalFormatting>
  <conditionalFormatting sqref="H80">
    <cfRule type="cellIs" dxfId="7324" priority="222" operator="greaterThan">
      <formula>$F$80</formula>
    </cfRule>
  </conditionalFormatting>
  <conditionalFormatting sqref="H82">
    <cfRule type="cellIs" dxfId="7323" priority="221" operator="greaterThan">
      <formula>$F$82</formula>
    </cfRule>
  </conditionalFormatting>
  <conditionalFormatting sqref="H81">
    <cfRule type="cellIs" dxfId="7322" priority="219" operator="greaterThan">
      <formula>$G$81</formula>
    </cfRule>
    <cfRule type="cellIs" dxfId="7321" priority="220" operator="greaterThan">
      <formula>$F$81</formula>
    </cfRule>
  </conditionalFormatting>
  <conditionalFormatting sqref="H84">
    <cfRule type="cellIs" dxfId="7320" priority="218" operator="greaterThan">
      <formula>$G$84</formula>
    </cfRule>
  </conditionalFormatting>
  <conditionalFormatting sqref="H86">
    <cfRule type="cellIs" dxfId="7319" priority="216" operator="greaterThan">
      <formula>$G$86</formula>
    </cfRule>
    <cfRule type="cellIs" dxfId="7318" priority="217" operator="greaterThan">
      <formula>$F$86</formula>
    </cfRule>
  </conditionalFormatting>
  <conditionalFormatting sqref="H89">
    <cfRule type="cellIs" dxfId="7317" priority="214" operator="greaterThan">
      <formula>$G$89</formula>
    </cfRule>
    <cfRule type="cellIs" dxfId="7316" priority="215" operator="greaterThan">
      <formula>$E$89</formula>
    </cfRule>
  </conditionalFormatting>
  <conditionalFormatting sqref="H53">
    <cfRule type="cellIs" dxfId="7315" priority="236" operator="greaterThan">
      <formula>$G$53</formula>
    </cfRule>
  </conditionalFormatting>
  <conditionalFormatting sqref="AG29">
    <cfRule type="cellIs" dxfId="7314" priority="211" operator="greaterThan">
      <formula>$E$29</formula>
    </cfRule>
  </conditionalFormatting>
  <conditionalFormatting sqref="AG29">
    <cfRule type="cellIs" dxfId="7313" priority="212" operator="greaterThan">
      <formula>$G$29</formula>
    </cfRule>
  </conditionalFormatting>
  <conditionalFormatting sqref="AG44">
    <cfRule type="cellIs" dxfId="7312" priority="209" operator="greaterThan">
      <formula>$E$26</formula>
    </cfRule>
    <cfRule type="cellIs" dxfId="7311" priority="210" operator="greaterThan">
      <formula>$G$26</formula>
    </cfRule>
  </conditionalFormatting>
  <conditionalFormatting sqref="AG45">
    <cfRule type="cellIs" dxfId="7310" priority="207" operator="greaterThan">
      <formula>$E$27</formula>
    </cfRule>
    <cfRule type="cellIs" dxfId="7309" priority="208" operator="greaterThan">
      <formula>$G$27</formula>
    </cfRule>
  </conditionalFormatting>
  <conditionalFormatting sqref="AG46">
    <cfRule type="cellIs" dxfId="7308" priority="205" operator="greaterThan">
      <formula>$E$28</formula>
    </cfRule>
    <cfRule type="cellIs" dxfId="7307" priority="206" operator="greaterThan">
      <formula>$G$28</formula>
    </cfRule>
  </conditionalFormatting>
  <conditionalFormatting sqref="AG49">
    <cfRule type="cellIs" dxfId="7306" priority="203" operator="greaterThan">
      <formula>$E$26</formula>
    </cfRule>
    <cfRule type="cellIs" dxfId="7305" priority="204" operator="greaterThan">
      <formula>$G$26</formula>
    </cfRule>
  </conditionalFormatting>
  <conditionalFormatting sqref="R43 M43">
    <cfRule type="cellIs" dxfId="7304" priority="202" operator="greaterThan">
      <formula>$G$43</formula>
    </cfRule>
  </conditionalFormatting>
  <conditionalFormatting sqref="R45 M45">
    <cfRule type="cellIs" dxfId="7303" priority="201" operator="greaterThan">
      <formula>$F$45</formula>
    </cfRule>
  </conditionalFormatting>
  <conditionalFormatting sqref="R46 M46">
    <cfRule type="cellIs" dxfId="7302" priority="200" operator="greaterThan">
      <formula>$G$46</formula>
    </cfRule>
  </conditionalFormatting>
  <conditionalFormatting sqref="W43">
    <cfRule type="cellIs" dxfId="7301" priority="199" operator="greaterThan">
      <formula>$G$43</formula>
    </cfRule>
  </conditionalFormatting>
  <conditionalFormatting sqref="W45">
    <cfRule type="cellIs" dxfId="7300" priority="198" operator="greaterThan">
      <formula>$F$45</formula>
    </cfRule>
  </conditionalFormatting>
  <conditionalFormatting sqref="W46">
    <cfRule type="cellIs" dxfId="7299" priority="197" operator="greaterThan">
      <formula>$G$46</formula>
    </cfRule>
  </conditionalFormatting>
  <conditionalFormatting sqref="AG30">
    <cfRule type="expression" priority="194" stopIfTrue="1">
      <formula>$S$30="U"</formula>
    </cfRule>
    <cfRule type="cellIs" dxfId="7298" priority="195" operator="greaterThan">
      <formula>$E$30</formula>
    </cfRule>
    <cfRule type="cellIs" dxfId="7297" priority="196" operator="greaterThan">
      <formula>$G$30</formula>
    </cfRule>
  </conditionalFormatting>
  <conditionalFormatting sqref="M67">
    <cfRule type="expression" priority="192" stopIfTrue="1">
      <formula>$N$67="U"</formula>
    </cfRule>
    <cfRule type="expression" dxfId="7296" priority="193">
      <formula>$M$67&gt;$E$67</formula>
    </cfRule>
  </conditionalFormatting>
  <conditionalFormatting sqref="W67">
    <cfRule type="expression" priority="190" stopIfTrue="1">
      <formula>$X$67="U"</formula>
    </cfRule>
    <cfRule type="expression" dxfId="7295" priority="191">
      <formula>$W$67&gt;$E$67</formula>
    </cfRule>
  </conditionalFormatting>
  <conditionalFormatting sqref="R67">
    <cfRule type="expression" priority="187" stopIfTrue="1">
      <formula>$S$67="U"</formula>
    </cfRule>
    <cfRule type="expression" dxfId="7294" priority="188">
      <formula>$R$67&gt;$E$67</formula>
    </cfRule>
  </conditionalFormatting>
  <conditionalFormatting sqref="AL9:AL12">
    <cfRule type="cellIs" dxfId="7293" priority="186" operator="greaterThan">
      <formula>$E9</formula>
    </cfRule>
  </conditionalFormatting>
  <conditionalFormatting sqref="AL45">
    <cfRule type="cellIs" dxfId="7292" priority="185" operator="greaterThan">
      <formula>$F$45</formula>
    </cfRule>
  </conditionalFormatting>
  <conditionalFormatting sqref="AL46">
    <cfRule type="cellIs" dxfId="7291" priority="184" operator="greaterThan">
      <formula>$G$46</formula>
    </cfRule>
  </conditionalFormatting>
  <conditionalFormatting sqref="AL72">
    <cfRule type="cellIs" dxfId="7290" priority="183" operator="greaterThan">
      <formula>$F$72</formula>
    </cfRule>
  </conditionalFormatting>
  <conditionalFormatting sqref="AL55">
    <cfRule type="cellIs" dxfId="7289" priority="182" operator="greaterThan">
      <formula>$G$55</formula>
    </cfRule>
  </conditionalFormatting>
  <conditionalFormatting sqref="AL60">
    <cfRule type="cellIs" dxfId="7288" priority="181" operator="greaterThan">
      <formula>$G$60</formula>
    </cfRule>
  </conditionalFormatting>
  <conditionalFormatting sqref="AL63">
    <cfRule type="cellIs" dxfId="7287" priority="180" operator="greaterThan">
      <formula>$G$63</formula>
    </cfRule>
  </conditionalFormatting>
  <conditionalFormatting sqref="AL66">
    <cfRule type="cellIs" dxfId="7286" priority="178" operator="greaterThan">
      <formula>$G$66</formula>
    </cfRule>
    <cfRule type="cellIs" dxfId="7285" priority="179" operator="greaterThan">
      <formula>$F$66</formula>
    </cfRule>
  </conditionalFormatting>
  <conditionalFormatting sqref="AL53">
    <cfRule type="cellIs" dxfId="7284" priority="177" operator="greaterThan">
      <formula>$F$53</formula>
    </cfRule>
  </conditionalFormatting>
  <conditionalFormatting sqref="AL52">
    <cfRule type="cellIs" dxfId="7283" priority="175" operator="greaterThan">
      <formula>$F$52</formula>
    </cfRule>
  </conditionalFormatting>
  <conditionalFormatting sqref="AL61">
    <cfRule type="cellIs" dxfId="7282" priority="172" operator="greaterThan">
      <formula>$F$61</formula>
    </cfRule>
  </conditionalFormatting>
  <conditionalFormatting sqref="AL62">
    <cfRule type="cellIs" dxfId="7281" priority="170" operator="greaterThan">
      <formula>$G$62</formula>
    </cfRule>
  </conditionalFormatting>
  <conditionalFormatting sqref="AL54">
    <cfRule type="cellIs" dxfId="7280" priority="173" operator="greaterThan">
      <formula>$G$54</formula>
    </cfRule>
    <cfRule type="cellIs" dxfId="7279" priority="174" operator="greaterThan">
      <formula>$F$54</formula>
    </cfRule>
  </conditionalFormatting>
  <conditionalFormatting sqref="AL61">
    <cfRule type="cellIs" dxfId="7278" priority="171" operator="greaterThan">
      <formula>$G$61</formula>
    </cfRule>
  </conditionalFormatting>
  <conditionalFormatting sqref="AL68">
    <cfRule type="cellIs" dxfId="7277" priority="169" operator="greaterThan">
      <formula>$G$68</formula>
    </cfRule>
  </conditionalFormatting>
  <conditionalFormatting sqref="AL70">
    <cfRule type="cellIs" dxfId="7276" priority="168" operator="greaterThan">
      <formula>$G$70</formula>
    </cfRule>
  </conditionalFormatting>
  <conditionalFormatting sqref="AL73">
    <cfRule type="cellIs" dxfId="7275" priority="167" operator="greaterThan">
      <formula>$G$73</formula>
    </cfRule>
  </conditionalFormatting>
  <conditionalFormatting sqref="AL75">
    <cfRule type="cellIs" dxfId="7274" priority="166" operator="greaterThan">
      <formula>$F$75</formula>
    </cfRule>
  </conditionalFormatting>
  <conditionalFormatting sqref="AL76">
    <cfRule type="cellIs" dxfId="7273" priority="165" operator="greaterThan">
      <formula>$F$76</formula>
    </cfRule>
  </conditionalFormatting>
  <conditionalFormatting sqref="AL78">
    <cfRule type="cellIs" dxfId="7272" priority="164" operator="greaterThan">
      <formula>$G$78</formula>
    </cfRule>
  </conditionalFormatting>
  <conditionalFormatting sqref="AL80">
    <cfRule type="cellIs" dxfId="7271" priority="163" operator="greaterThan">
      <formula>$F$80</formula>
    </cfRule>
  </conditionalFormatting>
  <conditionalFormatting sqref="AL82">
    <cfRule type="cellIs" dxfId="7270" priority="162" operator="greaterThan">
      <formula>$F$82</formula>
    </cfRule>
  </conditionalFormatting>
  <conditionalFormatting sqref="AL81">
    <cfRule type="cellIs" dxfId="7269" priority="160" operator="greaterThan">
      <formula>$G$81</formula>
    </cfRule>
    <cfRule type="cellIs" dxfId="7268" priority="161" operator="greaterThan">
      <formula>$F$81</formula>
    </cfRule>
  </conditionalFormatting>
  <conditionalFormatting sqref="AL84">
    <cfRule type="cellIs" dxfId="7267" priority="159" operator="greaterThan">
      <formula>$G$84</formula>
    </cfRule>
  </conditionalFormatting>
  <conditionalFormatting sqref="AL86">
    <cfRule type="cellIs" dxfId="7266" priority="157" operator="greaterThan">
      <formula>$G$86</formula>
    </cfRule>
    <cfRule type="cellIs" dxfId="7265" priority="158" operator="greaterThan">
      <formula>$F$86</formula>
    </cfRule>
  </conditionalFormatting>
  <conditionalFormatting sqref="AL53">
    <cfRule type="cellIs" dxfId="7264" priority="176" operator="greaterThan">
      <formula>$G$53</formula>
    </cfRule>
  </conditionalFormatting>
  <conditionalFormatting sqref="AL67">
    <cfRule type="expression" priority="155" stopIfTrue="1">
      <formula>$AC$67="U"</formula>
    </cfRule>
    <cfRule type="cellIs" dxfId="7263" priority="156" operator="greaterThan">
      <formula>$E$67</formula>
    </cfRule>
  </conditionalFormatting>
  <conditionalFormatting sqref="AL89">
    <cfRule type="cellIs" dxfId="7262" priority="153" operator="greaterThan">
      <formula>$G$89</formula>
    </cfRule>
    <cfRule type="cellIs" dxfId="7261" priority="154" operator="greaterThan">
      <formula>$E$89</formula>
    </cfRule>
  </conditionalFormatting>
  <conditionalFormatting sqref="R72">
    <cfRule type="cellIs" dxfId="7260" priority="152" operator="greaterThan">
      <formula>$G$73</formula>
    </cfRule>
  </conditionalFormatting>
  <conditionalFormatting sqref="AL20:AL22 AL16:AL17 AL14">
    <cfRule type="cellIs" dxfId="7259" priority="150" operator="greaterThan">
      <formula>$E14</formula>
    </cfRule>
    <cfRule type="cellIs" dxfId="7258" priority="151" operator="greaterThan">
      <formula>$G14</formula>
    </cfRule>
  </conditionalFormatting>
  <conditionalFormatting sqref="AL41 AL32:AL39 AL26:AL30">
    <cfRule type="cellIs" dxfId="7257" priority="148" operator="greaterThan">
      <formula>$E26</formula>
    </cfRule>
    <cfRule type="cellIs" dxfId="7256" priority="149" operator="greaterThan">
      <formula>$G26</formula>
    </cfRule>
  </conditionalFormatting>
  <conditionalFormatting sqref="AL40 AL31">
    <cfRule type="cellIs" dxfId="7255" priority="147" operator="greaterThan">
      <formula>$E31</formula>
    </cfRule>
  </conditionalFormatting>
  <conditionalFormatting sqref="AB41 AB32:AB39 AB26:AB29">
    <cfRule type="cellIs" dxfId="7254" priority="145" operator="greaterThan">
      <formula>$E26</formula>
    </cfRule>
    <cfRule type="cellIs" dxfId="7253" priority="146" operator="greaterThan">
      <formula>$G26</formula>
    </cfRule>
  </conditionalFormatting>
  <conditionalFormatting sqref="AB31">
    <cfRule type="cellIs" dxfId="7252" priority="144" operator="greaterThan">
      <formula>$E31</formula>
    </cfRule>
  </conditionalFormatting>
  <conditionalFormatting sqref="W25">
    <cfRule type="cellIs" dxfId="7251" priority="142" operator="greaterThan">
      <formula>$E25</formula>
    </cfRule>
    <cfRule type="cellIs" dxfId="7250" priority="143" operator="greaterThan">
      <formula>$G25</formula>
    </cfRule>
  </conditionalFormatting>
  <conditionalFormatting sqref="W41 W32:W39 W26:W30">
    <cfRule type="cellIs" dxfId="7249" priority="140" operator="greaterThan">
      <formula>$E26</formula>
    </cfRule>
    <cfRule type="cellIs" dxfId="7248" priority="141" operator="greaterThan">
      <formula>$G26</formula>
    </cfRule>
  </conditionalFormatting>
  <conditionalFormatting sqref="W31">
    <cfRule type="cellIs" dxfId="7247" priority="139" operator="greaterThan">
      <formula>$E31</formula>
    </cfRule>
  </conditionalFormatting>
  <conditionalFormatting sqref="R25">
    <cfRule type="cellIs" dxfId="7246" priority="137" operator="greaterThan">
      <formula>$E25</formula>
    </cfRule>
    <cfRule type="cellIs" dxfId="7245" priority="138" operator="greaterThan">
      <formula>$G25</formula>
    </cfRule>
  </conditionalFormatting>
  <conditionalFormatting sqref="R41 R32:R39 R26:R29">
    <cfRule type="cellIs" dxfId="7244" priority="135" operator="greaterThan">
      <formula>$E26</formula>
    </cfRule>
    <cfRule type="cellIs" dxfId="7243" priority="136" operator="greaterThan">
      <formula>$G26</formula>
    </cfRule>
  </conditionalFormatting>
  <conditionalFormatting sqref="R31">
    <cfRule type="cellIs" dxfId="7242" priority="134" operator="greaterThan">
      <formula>$E31</formula>
    </cfRule>
  </conditionalFormatting>
  <conditionalFormatting sqref="M25">
    <cfRule type="cellIs" dxfId="7241" priority="132" operator="greaterThan">
      <formula>$E25</formula>
    </cfRule>
    <cfRule type="cellIs" dxfId="7240" priority="133" operator="greaterThan">
      <formula>$G25</formula>
    </cfRule>
  </conditionalFormatting>
  <conditionalFormatting sqref="M41 M32:M39 M26:M29">
    <cfRule type="cellIs" dxfId="7239" priority="130" operator="greaterThan">
      <formula>$E26</formula>
    </cfRule>
    <cfRule type="cellIs" dxfId="7238" priority="131" operator="greaterThan">
      <formula>$G26</formula>
    </cfRule>
  </conditionalFormatting>
  <conditionalFormatting sqref="M31">
    <cfRule type="cellIs" dxfId="7237" priority="129" operator="greaterThan">
      <formula>$E31</formula>
    </cfRule>
  </conditionalFormatting>
  <conditionalFormatting sqref="H25">
    <cfRule type="cellIs" dxfId="7236" priority="127" operator="greaterThan">
      <formula>$E25</formula>
    </cfRule>
    <cfRule type="cellIs" dxfId="7235" priority="128" operator="greaterThan">
      <formula>$G25</formula>
    </cfRule>
  </conditionalFormatting>
  <conditionalFormatting sqref="H41 H32:H39 H26:H30">
    <cfRule type="cellIs" dxfId="7234" priority="125" operator="greaterThan">
      <formula>$E26</formula>
    </cfRule>
    <cfRule type="cellIs" dxfId="7233" priority="126" operator="greaterThan">
      <formula>$G26</formula>
    </cfRule>
  </conditionalFormatting>
  <conditionalFormatting sqref="H31">
    <cfRule type="cellIs" dxfId="7232" priority="124" operator="greaterThan">
      <formula>$E31</formula>
    </cfRule>
  </conditionalFormatting>
  <conditionalFormatting sqref="AL23 AL19 AL15">
    <cfRule type="cellIs" dxfId="7231" priority="123" operator="greaterThan">
      <formula>$E15</formula>
    </cfRule>
  </conditionalFormatting>
  <conditionalFormatting sqref="W10">
    <cfRule type="cellIs" dxfId="7230" priority="122" operator="greaterThan">
      <formula>$E$10</formula>
    </cfRule>
  </conditionalFormatting>
  <conditionalFormatting sqref="W11">
    <cfRule type="cellIs" dxfId="7229" priority="121" operator="greaterThan">
      <formula>$E$11</formula>
    </cfRule>
  </conditionalFormatting>
  <conditionalFormatting sqref="W12">
    <cfRule type="cellIs" dxfId="7228" priority="120" operator="greaterThan">
      <formula>$E$12</formula>
    </cfRule>
  </conditionalFormatting>
  <conditionalFormatting sqref="W13">
    <cfRule type="cellIs" dxfId="7227" priority="118" operator="greaterThan">
      <formula>$E13</formula>
    </cfRule>
    <cfRule type="cellIs" dxfId="7226" priority="119" operator="greaterThan">
      <formula>$G13</formula>
    </cfRule>
  </conditionalFormatting>
  <conditionalFormatting sqref="W9:W12">
    <cfRule type="cellIs" dxfId="7225" priority="117" operator="greaterThan">
      <formula>$E9</formula>
    </cfRule>
  </conditionalFormatting>
  <conditionalFormatting sqref="W20:W22 W16:W17 W14">
    <cfRule type="cellIs" dxfId="7224" priority="115" operator="greaterThan">
      <formula>$E14</formula>
    </cfRule>
    <cfRule type="cellIs" dxfId="7223" priority="116" operator="greaterThan">
      <formula>$G14</formula>
    </cfRule>
  </conditionalFormatting>
  <conditionalFormatting sqref="W23 W19 W15">
    <cfRule type="cellIs" dxfId="7222" priority="114" operator="greaterThan">
      <formula>$E15</formula>
    </cfRule>
  </conditionalFormatting>
  <conditionalFormatting sqref="R10">
    <cfRule type="cellIs" dxfId="7221" priority="113" operator="greaterThan">
      <formula>$E$10</formula>
    </cfRule>
  </conditionalFormatting>
  <conditionalFormatting sqref="R11">
    <cfRule type="cellIs" dxfId="7220" priority="112" operator="greaterThan">
      <formula>$E$11</formula>
    </cfRule>
  </conditionalFormatting>
  <conditionalFormatting sqref="R12">
    <cfRule type="cellIs" dxfId="7219" priority="111" operator="greaterThan">
      <formula>$E$12</formula>
    </cfRule>
  </conditionalFormatting>
  <conditionalFormatting sqref="R13">
    <cfRule type="cellIs" dxfId="7218" priority="109" operator="greaterThan">
      <formula>$E13</formula>
    </cfRule>
    <cfRule type="cellIs" dxfId="7217" priority="110" operator="greaterThan">
      <formula>$G13</formula>
    </cfRule>
  </conditionalFormatting>
  <conditionalFormatting sqref="R9:R12">
    <cfRule type="cellIs" dxfId="7216" priority="108" operator="greaterThan">
      <formula>$E9</formula>
    </cfRule>
  </conditionalFormatting>
  <conditionalFormatting sqref="R20:R22 R16:R17 R14">
    <cfRule type="cellIs" dxfId="7215" priority="106" operator="greaterThan">
      <formula>$E14</formula>
    </cfRule>
    <cfRule type="cellIs" dxfId="7214" priority="107" operator="greaterThan">
      <formula>$G14</formula>
    </cfRule>
  </conditionalFormatting>
  <conditionalFormatting sqref="R23 R19 R15">
    <cfRule type="cellIs" dxfId="7213" priority="105" operator="greaterThan">
      <formula>$E15</formula>
    </cfRule>
  </conditionalFormatting>
  <conditionalFormatting sqref="M10">
    <cfRule type="cellIs" dxfId="7212" priority="104" operator="greaterThan">
      <formula>$E$10</formula>
    </cfRule>
  </conditionalFormatting>
  <conditionalFormatting sqref="M11">
    <cfRule type="cellIs" dxfId="7211" priority="103" operator="greaterThan">
      <formula>$E$11</formula>
    </cfRule>
  </conditionalFormatting>
  <conditionalFormatting sqref="M12">
    <cfRule type="cellIs" dxfId="7210" priority="102" operator="greaterThan">
      <formula>$E$12</formula>
    </cfRule>
  </conditionalFormatting>
  <conditionalFormatting sqref="M13">
    <cfRule type="cellIs" dxfId="7209" priority="100" operator="greaterThan">
      <formula>$E13</formula>
    </cfRule>
    <cfRule type="cellIs" dxfId="7208" priority="101" operator="greaterThan">
      <formula>$G13</formula>
    </cfRule>
  </conditionalFormatting>
  <conditionalFormatting sqref="M9:M12">
    <cfRule type="cellIs" dxfId="7207" priority="99" operator="greaterThan">
      <formula>$E9</formula>
    </cfRule>
  </conditionalFormatting>
  <conditionalFormatting sqref="M20:M22 M16:M17 M14">
    <cfRule type="cellIs" dxfId="7206" priority="97" operator="greaterThan">
      <formula>$E14</formula>
    </cfRule>
    <cfRule type="cellIs" dxfId="7205" priority="98" operator="greaterThan">
      <formula>$G14</formula>
    </cfRule>
  </conditionalFormatting>
  <conditionalFormatting sqref="M23 M19 M15">
    <cfRule type="cellIs" dxfId="7204" priority="96" operator="greaterThan">
      <formula>$E15</formula>
    </cfRule>
  </conditionalFormatting>
  <conditionalFormatting sqref="H10">
    <cfRule type="cellIs" dxfId="7203" priority="95" operator="greaterThan">
      <formula>$E$10</formula>
    </cfRule>
  </conditionalFormatting>
  <conditionalFormatting sqref="H11">
    <cfRule type="cellIs" dxfId="7202" priority="94" operator="greaterThan">
      <formula>$E$11</formula>
    </cfRule>
  </conditionalFormatting>
  <conditionalFormatting sqref="H12">
    <cfRule type="cellIs" dxfId="7201" priority="93" operator="greaterThan">
      <formula>$E$12</formula>
    </cfRule>
  </conditionalFormatting>
  <conditionalFormatting sqref="H13">
    <cfRule type="cellIs" dxfId="7200" priority="91" operator="greaterThan">
      <formula>$E13</formula>
    </cfRule>
    <cfRule type="cellIs" dxfId="7199" priority="92" operator="greaterThan">
      <formula>$G13</formula>
    </cfRule>
  </conditionalFormatting>
  <conditionalFormatting sqref="H9:H12">
    <cfRule type="cellIs" dxfId="7198" priority="90" operator="greaterThan">
      <formula>$E9</formula>
    </cfRule>
  </conditionalFormatting>
  <conditionalFormatting sqref="H20:H22 H16:H17 H14">
    <cfRule type="cellIs" dxfId="7197" priority="88" operator="greaterThan">
      <formula>$E14</formula>
    </cfRule>
    <cfRule type="cellIs" dxfId="7196" priority="89" operator="greaterThan">
      <formula>$G14</formula>
    </cfRule>
  </conditionalFormatting>
  <conditionalFormatting sqref="H23 H19 H15">
    <cfRule type="cellIs" dxfId="7195" priority="87" operator="greaterThan">
      <formula>$E15</formula>
    </cfRule>
  </conditionalFormatting>
  <conditionalFormatting sqref="AB10">
    <cfRule type="cellIs" dxfId="7194" priority="86" operator="greaterThan">
      <formula>$E$10</formula>
    </cfRule>
  </conditionalFormatting>
  <conditionalFormatting sqref="AB11">
    <cfRule type="cellIs" dxfId="7193" priority="85" operator="greaterThan">
      <formula>$E$11</formula>
    </cfRule>
  </conditionalFormatting>
  <conditionalFormatting sqref="AB12">
    <cfRule type="cellIs" dxfId="7192" priority="84" operator="greaterThan">
      <formula>$E$12</formula>
    </cfRule>
  </conditionalFormatting>
  <conditionalFormatting sqref="AB13">
    <cfRule type="cellIs" dxfId="7191" priority="82" operator="greaterThan">
      <formula>$E13</formula>
    </cfRule>
    <cfRule type="cellIs" dxfId="7190" priority="83" operator="greaterThan">
      <formula>$G13</formula>
    </cfRule>
  </conditionalFormatting>
  <conditionalFormatting sqref="AB9:AB12">
    <cfRule type="cellIs" dxfId="7189" priority="81" operator="greaterThan">
      <formula>$E9</formula>
    </cfRule>
  </conditionalFormatting>
  <conditionalFormatting sqref="AB20:AB22 AB16:AB17 AB14">
    <cfRule type="cellIs" dxfId="7188" priority="79" operator="greaterThan">
      <formula>$E14</formula>
    </cfRule>
    <cfRule type="cellIs" dxfId="7187" priority="80" operator="greaterThan">
      <formula>$G14</formula>
    </cfRule>
  </conditionalFormatting>
  <conditionalFormatting sqref="AB23 AB19 AB15">
    <cfRule type="cellIs" dxfId="7186" priority="78" operator="greaterThan">
      <formula>$E15</formula>
    </cfRule>
  </conditionalFormatting>
  <conditionalFormatting sqref="AB18">
    <cfRule type="cellIs" dxfId="7185" priority="74" operator="lessThan">
      <formula>$AS$18</formula>
    </cfRule>
    <cfRule type="cellIs" dxfId="7184" priority="75" operator="greaterThan">
      <formula>$AT$18</formula>
    </cfRule>
    <cfRule type="cellIs" dxfId="7183" priority="76" operator="lessThan">
      <formula>$AQ$18</formula>
    </cfRule>
    <cfRule type="cellIs" dxfId="7182" priority="77" operator="greaterThan">
      <formula>$AR$18</formula>
    </cfRule>
  </conditionalFormatting>
  <conditionalFormatting sqref="H18 M18 R18 W18">
    <cfRule type="cellIs" dxfId="7181" priority="70" operator="lessThan">
      <formula>$AS$18</formula>
    </cfRule>
    <cfRule type="cellIs" dxfId="7180" priority="71" operator="greaterThan">
      <formula>$AT$18</formula>
    </cfRule>
    <cfRule type="cellIs" dxfId="7179" priority="72" operator="lessThan">
      <formula>$AQ$18</formula>
    </cfRule>
    <cfRule type="cellIs" dxfId="7178" priority="73" operator="greaterThan">
      <formula>$AR$18</formula>
    </cfRule>
  </conditionalFormatting>
  <conditionalFormatting sqref="AL30">
    <cfRule type="expression" priority="69" stopIfTrue="1">
      <formula>AM$30="U"</formula>
    </cfRule>
  </conditionalFormatting>
  <conditionalFormatting sqref="AB30">
    <cfRule type="cellIs" dxfId="7177" priority="67" operator="greaterThan">
      <formula>$E30</formula>
    </cfRule>
    <cfRule type="cellIs" dxfId="7176" priority="68" operator="greaterThan">
      <formula>$G30</formula>
    </cfRule>
  </conditionalFormatting>
  <conditionalFormatting sqref="AB30">
    <cfRule type="expression" priority="66" stopIfTrue="1">
      <formula>AC$30="U"</formula>
    </cfRule>
  </conditionalFormatting>
  <conditionalFormatting sqref="W30">
    <cfRule type="expression" priority="65" stopIfTrue="1">
      <formula>$X$30="U"</formula>
    </cfRule>
  </conditionalFormatting>
  <conditionalFormatting sqref="R30">
    <cfRule type="cellIs" dxfId="7175" priority="63" operator="greaterThan">
      <formula>$E30</formula>
    </cfRule>
    <cfRule type="cellIs" dxfId="7174" priority="64" operator="greaterThan">
      <formula>$G30</formula>
    </cfRule>
  </conditionalFormatting>
  <conditionalFormatting sqref="R30">
    <cfRule type="expression" priority="62" stopIfTrue="1">
      <formula>$S$30="U"</formula>
    </cfRule>
  </conditionalFormatting>
  <conditionalFormatting sqref="M30">
    <cfRule type="cellIs" dxfId="7173" priority="60" operator="greaterThan">
      <formula>$E30</formula>
    </cfRule>
    <cfRule type="cellIs" dxfId="7172" priority="61" operator="greaterThan">
      <formula>$G30</formula>
    </cfRule>
  </conditionalFormatting>
  <conditionalFormatting sqref="M30">
    <cfRule type="expression" priority="59" stopIfTrue="1">
      <formula>$N$30="U"</formula>
    </cfRule>
  </conditionalFormatting>
  <conditionalFormatting sqref="H30">
    <cfRule type="expression" priority="58" stopIfTrue="1">
      <formula>$I$30="U"</formula>
    </cfRule>
  </conditionalFormatting>
  <conditionalFormatting sqref="W72">
    <cfRule type="expression" dxfId="7171" priority="57">
      <formula>$W$72&gt;$E$72</formula>
    </cfRule>
  </conditionalFormatting>
  <conditionalFormatting sqref="R89">
    <cfRule type="expression" dxfId="7170" priority="50">
      <formula>$R$89&gt;$E$89</formula>
    </cfRule>
    <cfRule type="cellIs" dxfId="7169" priority="56" operator="greaterThan">
      <formula>$G$89</formula>
    </cfRule>
  </conditionalFormatting>
  <conditionalFormatting sqref="W8">
    <cfRule type="cellIs" dxfId="7168" priority="55" operator="greaterThan">
      <formula>$E8</formula>
    </cfRule>
  </conditionalFormatting>
  <conditionalFormatting sqref="R8">
    <cfRule type="cellIs" dxfId="7167" priority="54" operator="greaterThan">
      <formula>$E8</formula>
    </cfRule>
  </conditionalFormatting>
  <conditionalFormatting sqref="M89">
    <cfRule type="expression" dxfId="7166" priority="52">
      <formula>$M$89&gt;$E$89</formula>
    </cfRule>
    <cfRule type="cellIs" dxfId="7165" priority="53" operator="greaterThan">
      <formula>$G$89</formula>
    </cfRule>
  </conditionalFormatting>
  <conditionalFormatting sqref="H8 M8">
    <cfRule type="cellIs" dxfId="7164" priority="51" operator="greaterThan">
      <formula>$E8</formula>
    </cfRule>
  </conditionalFormatting>
  <conditionalFormatting sqref="AL40">
    <cfRule type="expression" priority="49" stopIfTrue="1">
      <formula>$AM$40="U"</formula>
    </cfRule>
  </conditionalFormatting>
  <conditionalFormatting sqref="W40">
    <cfRule type="cellIs" dxfId="7163" priority="48" operator="greaterThan">
      <formula>$E40</formula>
    </cfRule>
  </conditionalFormatting>
  <conditionalFormatting sqref="W40">
    <cfRule type="expression" priority="47" stopIfTrue="1">
      <formula>X$40="U"</formula>
    </cfRule>
  </conditionalFormatting>
  <conditionalFormatting sqref="AB40">
    <cfRule type="cellIs" dxfId="7162" priority="46" operator="greaterThan">
      <formula>$E40</formula>
    </cfRule>
  </conditionalFormatting>
  <conditionalFormatting sqref="AB40">
    <cfRule type="expression" priority="45" stopIfTrue="1">
      <formula>AC$40="U"</formula>
    </cfRule>
  </conditionalFormatting>
  <conditionalFormatting sqref="M40">
    <cfRule type="cellIs" dxfId="7161" priority="44" operator="greaterThan">
      <formula>$E40</formula>
    </cfRule>
  </conditionalFormatting>
  <conditionalFormatting sqref="M40">
    <cfRule type="expression" priority="43" stopIfTrue="1">
      <formula>N$40="U"</formula>
    </cfRule>
  </conditionalFormatting>
  <conditionalFormatting sqref="R40">
    <cfRule type="cellIs" dxfId="7160" priority="42" operator="greaterThan">
      <formula>$E40</formula>
    </cfRule>
  </conditionalFormatting>
  <conditionalFormatting sqref="R40">
    <cfRule type="expression" priority="41" stopIfTrue="1">
      <formula>S$40="U"</formula>
    </cfRule>
  </conditionalFormatting>
  <conditionalFormatting sqref="H40">
    <cfRule type="cellIs" dxfId="7159" priority="40" operator="greaterThan">
      <formula>$E40</formula>
    </cfRule>
  </conditionalFormatting>
  <conditionalFormatting sqref="H40">
    <cfRule type="expression" priority="39" stopIfTrue="1">
      <formula>I$40="U"</formula>
    </cfRule>
  </conditionalFormatting>
  <conditionalFormatting sqref="AB8">
    <cfRule type="cellIs" dxfId="7158" priority="38" operator="greaterThan">
      <formula>$E8</formula>
    </cfRule>
  </conditionalFormatting>
  <conditionalFormatting sqref="AB25">
    <cfRule type="cellIs" dxfId="7157" priority="36" operator="greaterThan">
      <formula>$E25</formula>
    </cfRule>
    <cfRule type="cellIs" dxfId="7156" priority="37" operator="greaterThan">
      <formula>$G25</formula>
    </cfRule>
  </conditionalFormatting>
  <conditionalFormatting sqref="AB43">
    <cfRule type="cellIs" dxfId="7155" priority="35" operator="greaterThan">
      <formula>$G$43</formula>
    </cfRule>
  </conditionalFormatting>
  <conditionalFormatting sqref="AB45">
    <cfRule type="cellIs" dxfId="7154" priority="34" operator="greaterThan">
      <formula>$F$45</formula>
    </cfRule>
  </conditionalFormatting>
  <conditionalFormatting sqref="AB46">
    <cfRule type="cellIs" dxfId="7153" priority="33" operator="greaterThan">
      <formula>$G$46</formula>
    </cfRule>
  </conditionalFormatting>
  <conditionalFormatting sqref="AB48">
    <cfRule type="cellIs" dxfId="7152" priority="5" operator="greaterThan">
      <formula>$F$48</formula>
    </cfRule>
  </conditionalFormatting>
  <conditionalFormatting sqref="AB55">
    <cfRule type="cellIs" dxfId="7151" priority="32" operator="greaterThan">
      <formula>$G$55</formula>
    </cfRule>
  </conditionalFormatting>
  <conditionalFormatting sqref="AB60">
    <cfRule type="cellIs" dxfId="7150" priority="31" operator="greaterThan">
      <formula>$G$60</formula>
    </cfRule>
  </conditionalFormatting>
  <conditionalFormatting sqref="AB63">
    <cfRule type="cellIs" dxfId="7149" priority="30" operator="greaterThan">
      <formula>$G$63</formula>
    </cfRule>
  </conditionalFormatting>
  <conditionalFormatting sqref="AB66">
    <cfRule type="cellIs" dxfId="7148" priority="28" operator="greaterThan">
      <formula>$G$66</formula>
    </cfRule>
    <cfRule type="cellIs" dxfId="7147" priority="29" operator="greaterThan">
      <formula>$F$66</formula>
    </cfRule>
  </conditionalFormatting>
  <conditionalFormatting sqref="AB53">
    <cfRule type="cellIs" dxfId="7146" priority="27" operator="greaterThan">
      <formula>$F$53</formula>
    </cfRule>
  </conditionalFormatting>
  <conditionalFormatting sqref="AB52">
    <cfRule type="cellIs" dxfId="7145" priority="25" operator="greaterThan">
      <formula>$F$52</formula>
    </cfRule>
  </conditionalFormatting>
  <conditionalFormatting sqref="AB61">
    <cfRule type="cellIs" dxfId="7144" priority="22" operator="greaterThan">
      <formula>$F$61</formula>
    </cfRule>
  </conditionalFormatting>
  <conditionalFormatting sqref="AB62">
    <cfRule type="cellIs" dxfId="7143" priority="20" operator="greaterThan">
      <formula>$G$62</formula>
    </cfRule>
  </conditionalFormatting>
  <conditionalFormatting sqref="AB54">
    <cfRule type="cellIs" dxfId="7142" priority="23" operator="greaterThan">
      <formula>$G$54</formula>
    </cfRule>
    <cfRule type="cellIs" dxfId="7141" priority="24" operator="greaterThan">
      <formula>$F$54</formula>
    </cfRule>
  </conditionalFormatting>
  <conditionalFormatting sqref="AB61">
    <cfRule type="cellIs" dxfId="7140" priority="21" operator="greaterThan">
      <formula>$G$61</formula>
    </cfRule>
  </conditionalFormatting>
  <conditionalFormatting sqref="AB68">
    <cfRule type="cellIs" dxfId="7139" priority="19" operator="greaterThan">
      <formula>$G$68</formula>
    </cfRule>
  </conditionalFormatting>
  <conditionalFormatting sqref="AB70">
    <cfRule type="cellIs" dxfId="7138" priority="18" operator="greaterThan">
      <formula>$G$70</formula>
    </cfRule>
  </conditionalFormatting>
  <conditionalFormatting sqref="AB73">
    <cfRule type="cellIs" dxfId="7137" priority="17" operator="greaterThan">
      <formula>$G$73</formula>
    </cfRule>
  </conditionalFormatting>
  <conditionalFormatting sqref="AB75">
    <cfRule type="cellIs" dxfId="7136" priority="16" operator="greaterThan">
      <formula>$F$75</formula>
    </cfRule>
  </conditionalFormatting>
  <conditionalFormatting sqref="AB76">
    <cfRule type="cellIs" dxfId="7135" priority="15" operator="greaterThan">
      <formula>$F$76</formula>
    </cfRule>
  </conditionalFormatting>
  <conditionalFormatting sqref="AB78">
    <cfRule type="cellIs" dxfId="7134" priority="14" operator="greaterThan">
      <formula>$G$78</formula>
    </cfRule>
  </conditionalFormatting>
  <conditionalFormatting sqref="AB80">
    <cfRule type="cellIs" dxfId="7133" priority="13" operator="greaterThan">
      <formula>$F$80</formula>
    </cfRule>
  </conditionalFormatting>
  <conditionalFormatting sqref="AB82">
    <cfRule type="cellIs" dxfId="7132" priority="12" operator="greaterThan">
      <formula>$F$82</formula>
    </cfRule>
  </conditionalFormatting>
  <conditionalFormatting sqref="AB81">
    <cfRule type="cellIs" dxfId="7131" priority="10" operator="greaterThan">
      <formula>$G$81</formula>
    </cfRule>
    <cfRule type="cellIs" dxfId="7130" priority="11" operator="greaterThan">
      <formula>$F$81</formula>
    </cfRule>
  </conditionalFormatting>
  <conditionalFormatting sqref="AB84">
    <cfRule type="cellIs" dxfId="7129" priority="9" operator="greaterThan">
      <formula>$G$84</formula>
    </cfRule>
  </conditionalFormatting>
  <conditionalFormatting sqref="AB86">
    <cfRule type="cellIs" dxfId="7128" priority="7" operator="greaterThan">
      <formula>$G$86</formula>
    </cfRule>
    <cfRule type="cellIs" dxfId="7127" priority="8" operator="greaterThan">
      <formula>$F$86</formula>
    </cfRule>
  </conditionalFormatting>
  <conditionalFormatting sqref="AB89">
    <cfRule type="expression" dxfId="7126" priority="2">
      <formula>$W$89&gt;$E$89</formula>
    </cfRule>
    <cfRule type="cellIs" dxfId="7125" priority="6" operator="greaterThan">
      <formula>$G$89</formula>
    </cfRule>
  </conditionalFormatting>
  <conditionalFormatting sqref="AB53">
    <cfRule type="cellIs" dxfId="7124" priority="26" operator="greaterThan">
      <formula>$G$53</formula>
    </cfRule>
  </conditionalFormatting>
  <conditionalFormatting sqref="AB67">
    <cfRule type="expression" priority="3" stopIfTrue="1">
      <formula>$AC$67="U"</formula>
    </cfRule>
    <cfRule type="expression" dxfId="7123" priority="4">
      <formula>$W$67&gt;$E$67</formula>
    </cfRule>
  </conditionalFormatting>
  <conditionalFormatting sqref="AB72">
    <cfRule type="expression" dxfId="7122" priority="1">
      <formula>$W$72&gt;$E$72</formula>
    </cfRule>
  </conditionalFormatting>
  <printOptions horizontalCentered="1"/>
  <pageMargins left="1" right="1" top="0.6" bottom="0.6" header="0.3" footer="0.3"/>
  <pageSetup paperSize="17" scale="58" orientation="landscape" r:id="rId1"/>
  <headerFooter>
    <oddFooter>&amp;L&amp;8&amp;Z&amp;F&amp;RPage &amp;P of &amp;N</oddFooter>
  </headerFooter>
  <rowBreaks count="1" manualBreakCount="1">
    <brk id="46" max="4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N1048557"/>
  <sheetViews>
    <sheetView view="pageBreakPreview" topLeftCell="A4" zoomScale="85" zoomScaleNormal="145" zoomScaleSheetLayoutView="85" workbookViewId="0">
      <pane xSplit="5895" ySplit="1035" topLeftCell="AT4" activePane="bottomRight"/>
      <selection activeCell="W90" sqref="W90"/>
      <selection pane="topRight" activeCell="W90" sqref="W90"/>
      <selection pane="bottomLeft" activeCell="W90" sqref="W90"/>
      <selection pane="bottomRight" activeCell="W90" sqref="W90"/>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263</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00"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01"/>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02"/>
      <c r="G6" s="489"/>
      <c r="H6" s="218">
        <v>43809</v>
      </c>
      <c r="I6" s="219" t="s">
        <v>15</v>
      </c>
      <c r="J6" s="219" t="s">
        <v>16</v>
      </c>
      <c r="K6" s="219" t="s">
        <v>190</v>
      </c>
      <c r="L6" s="220" t="s">
        <v>191</v>
      </c>
      <c r="M6" s="218">
        <v>43809</v>
      </c>
      <c r="N6" s="219" t="s">
        <v>15</v>
      </c>
      <c r="O6" s="219" t="s">
        <v>16</v>
      </c>
      <c r="P6" s="219" t="s">
        <v>190</v>
      </c>
      <c r="Q6" s="220" t="s">
        <v>191</v>
      </c>
      <c r="R6" s="218">
        <v>43809</v>
      </c>
      <c r="S6" s="219" t="s">
        <v>15</v>
      </c>
      <c r="T6" s="219" t="s">
        <v>16</v>
      </c>
      <c r="U6" s="219" t="s">
        <v>190</v>
      </c>
      <c r="V6" s="220" t="s">
        <v>191</v>
      </c>
      <c r="W6" s="218">
        <v>43809</v>
      </c>
      <c r="X6" s="219" t="s">
        <v>15</v>
      </c>
      <c r="Y6" s="219" t="s">
        <v>16</v>
      </c>
      <c r="Z6" s="219" t="s">
        <v>190</v>
      </c>
      <c r="AA6" s="220" t="s">
        <v>191</v>
      </c>
      <c r="AB6" s="218">
        <v>43810</v>
      </c>
      <c r="AC6" s="219" t="s">
        <v>15</v>
      </c>
      <c r="AD6" s="219" t="s">
        <v>16</v>
      </c>
      <c r="AE6" s="219" t="s">
        <v>190</v>
      </c>
      <c r="AF6" s="220" t="s">
        <v>191</v>
      </c>
      <c r="AG6" s="218">
        <v>43810</v>
      </c>
      <c r="AH6" s="219" t="s">
        <v>15</v>
      </c>
      <c r="AI6" s="219" t="s">
        <v>16</v>
      </c>
      <c r="AJ6" s="219" t="s">
        <v>190</v>
      </c>
      <c r="AK6" s="220" t="s">
        <v>191</v>
      </c>
      <c r="AL6" s="218">
        <v>43810</v>
      </c>
      <c r="AM6" s="219" t="s">
        <v>15</v>
      </c>
      <c r="AN6" s="219" t="s">
        <v>16</v>
      </c>
      <c r="AO6" s="219" t="s">
        <v>190</v>
      </c>
      <c r="AP6" s="220" t="s">
        <v>191</v>
      </c>
      <c r="AQ6" s="218"/>
      <c r="AR6" s="219" t="s">
        <v>15</v>
      </c>
      <c r="AS6" s="219" t="s">
        <v>16</v>
      </c>
      <c r="AT6" s="219" t="s">
        <v>190</v>
      </c>
      <c r="AU6" s="220" t="s">
        <v>191</v>
      </c>
      <c r="AV6" s="218">
        <v>43810</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178.82740000000001</v>
      </c>
      <c r="F8" s="224" t="s">
        <v>22</v>
      </c>
      <c r="G8" s="225" t="s">
        <v>22</v>
      </c>
      <c r="H8" s="226">
        <v>76</v>
      </c>
      <c r="I8" s="223"/>
      <c r="J8" s="223"/>
      <c r="K8" s="223"/>
      <c r="L8" s="227"/>
      <c r="M8" s="226">
        <v>60</v>
      </c>
      <c r="N8" s="223"/>
      <c r="O8" s="223"/>
      <c r="P8" s="223"/>
      <c r="Q8" s="227"/>
      <c r="R8" s="226">
        <v>330</v>
      </c>
      <c r="S8" s="223"/>
      <c r="T8" s="223"/>
      <c r="U8" s="223"/>
      <c r="V8" s="227"/>
      <c r="W8" s="226">
        <v>140</v>
      </c>
      <c r="X8" s="223"/>
      <c r="Y8" s="223"/>
      <c r="Z8" s="223"/>
      <c r="AA8" s="227"/>
      <c r="AB8" s="226">
        <v>480</v>
      </c>
      <c r="AC8" s="223"/>
      <c r="AD8" s="223"/>
      <c r="AE8" s="223"/>
      <c r="AF8" s="227"/>
      <c r="AG8" s="226">
        <v>96</v>
      </c>
      <c r="AH8" s="223"/>
      <c r="AI8" s="223"/>
      <c r="AJ8" s="223"/>
      <c r="AK8" s="227"/>
      <c r="AL8" s="226">
        <v>100</v>
      </c>
      <c r="AM8" s="223"/>
      <c r="AN8" s="223"/>
      <c r="AO8" s="223"/>
      <c r="AP8" s="227"/>
      <c r="AQ8" s="504" t="s">
        <v>205</v>
      </c>
      <c r="AR8" s="505"/>
      <c r="AS8" s="505"/>
      <c r="AT8" s="505"/>
      <c r="AU8" s="506"/>
      <c r="AV8" s="226">
        <v>100</v>
      </c>
      <c r="AW8" s="223"/>
      <c r="AX8" s="223"/>
      <c r="AY8" s="223"/>
      <c r="AZ8" s="227"/>
      <c r="BE8" s="20" t="s">
        <v>20</v>
      </c>
    </row>
    <row r="9" spans="1:57" s="214" customFormat="1" x14ac:dyDescent="0.25">
      <c r="A9" s="228" t="s">
        <v>23</v>
      </c>
      <c r="B9" s="222" t="s">
        <v>30</v>
      </c>
      <c r="C9" s="229"/>
      <c r="D9" s="229"/>
      <c r="E9" s="325">
        <v>0.33</v>
      </c>
      <c r="F9" s="230" t="s">
        <v>22</v>
      </c>
      <c r="G9" s="231" t="s">
        <v>22</v>
      </c>
      <c r="H9" s="369">
        <v>0.02</v>
      </c>
      <c r="I9" s="229" t="s">
        <v>25</v>
      </c>
      <c r="J9" s="229"/>
      <c r="K9" s="223"/>
      <c r="L9" s="233"/>
      <c r="M9" s="369">
        <v>0.02</v>
      </c>
      <c r="N9" s="229" t="s">
        <v>25</v>
      </c>
      <c r="O9" s="229"/>
      <c r="P9" s="229"/>
      <c r="Q9" s="233"/>
      <c r="R9" s="368">
        <v>5.8000000000000003E-2</v>
      </c>
      <c r="S9" s="229"/>
      <c r="T9" s="229"/>
      <c r="U9" s="229"/>
      <c r="V9" s="233"/>
      <c r="W9" s="371">
        <v>14.9</v>
      </c>
      <c r="X9" s="229"/>
      <c r="Y9" s="229"/>
      <c r="Z9" s="229"/>
      <c r="AA9" s="233"/>
      <c r="AB9" s="368">
        <v>5.2999999999999999E-2</v>
      </c>
      <c r="AC9" s="229"/>
      <c r="AD9" s="229"/>
      <c r="AE9" s="229"/>
      <c r="AF9" s="233"/>
      <c r="AG9" s="369">
        <v>0.02</v>
      </c>
      <c r="AH9" s="229" t="s">
        <v>25</v>
      </c>
      <c r="AI9" s="229"/>
      <c r="AJ9" s="229"/>
      <c r="AK9" s="233"/>
      <c r="AL9" s="369">
        <v>0.02</v>
      </c>
      <c r="AM9" s="229" t="s">
        <v>25</v>
      </c>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21</v>
      </c>
      <c r="C10" s="223"/>
      <c r="D10" s="223"/>
      <c r="E10" s="330">
        <v>179.04390000000001</v>
      </c>
      <c r="F10" s="235" t="s">
        <v>22</v>
      </c>
      <c r="G10" s="231" t="s">
        <v>22</v>
      </c>
      <c r="H10" s="370">
        <v>76</v>
      </c>
      <c r="I10" s="229"/>
      <c r="J10" s="229"/>
      <c r="K10" s="223"/>
      <c r="L10" s="233"/>
      <c r="M10" s="370">
        <v>60</v>
      </c>
      <c r="N10" s="229"/>
      <c r="O10" s="229"/>
      <c r="P10" s="223"/>
      <c r="Q10" s="233"/>
      <c r="R10" s="370">
        <v>330</v>
      </c>
      <c r="S10" s="229"/>
      <c r="T10" s="229"/>
      <c r="U10" s="229"/>
      <c r="V10" s="233"/>
      <c r="W10" s="370">
        <v>140</v>
      </c>
      <c r="X10" s="229"/>
      <c r="Y10" s="229"/>
      <c r="Z10" s="229"/>
      <c r="AA10" s="233"/>
      <c r="AB10" s="370">
        <v>480</v>
      </c>
      <c r="AC10" s="229"/>
      <c r="AD10" s="229"/>
      <c r="AE10" s="229"/>
      <c r="AF10" s="233"/>
      <c r="AG10" s="370">
        <v>96</v>
      </c>
      <c r="AH10" s="229"/>
      <c r="AI10" s="229"/>
      <c r="AJ10" s="229"/>
      <c r="AK10" s="233"/>
      <c r="AL10" s="370">
        <v>100</v>
      </c>
      <c r="AM10" s="229"/>
      <c r="AN10" s="229"/>
      <c r="AO10" s="229"/>
      <c r="AP10" s="233"/>
      <c r="AQ10" s="297"/>
      <c r="AR10" s="298"/>
      <c r="AS10" s="298"/>
      <c r="AT10" s="298"/>
      <c r="AU10" s="299"/>
      <c r="AV10" s="370">
        <v>100</v>
      </c>
      <c r="AW10" s="229"/>
      <c r="AX10" s="229"/>
      <c r="AY10" s="223"/>
      <c r="AZ10" s="233"/>
      <c r="BE10" s="33" t="s">
        <v>26</v>
      </c>
    </row>
    <row r="11" spans="1:57" s="214" customFormat="1" x14ac:dyDescent="0.25">
      <c r="A11" s="228" t="s">
        <v>27</v>
      </c>
      <c r="B11" s="222" t="s">
        <v>21</v>
      </c>
      <c r="C11" s="229"/>
      <c r="D11" s="229"/>
      <c r="E11" s="325">
        <v>32.6907</v>
      </c>
      <c r="F11" s="230" t="s">
        <v>22</v>
      </c>
      <c r="G11" s="231" t="s">
        <v>22</v>
      </c>
      <c r="H11" s="371">
        <v>17.399999999999999</v>
      </c>
      <c r="I11" s="229"/>
      <c r="J11" s="229"/>
      <c r="K11" s="223"/>
      <c r="L11" s="233"/>
      <c r="M11" s="371">
        <v>13.5</v>
      </c>
      <c r="N11" s="229"/>
      <c r="O11" s="229"/>
      <c r="P11" s="223"/>
      <c r="Q11" s="233"/>
      <c r="R11" s="371">
        <v>49.7</v>
      </c>
      <c r="S11" s="229"/>
      <c r="T11" s="229"/>
      <c r="U11" s="229"/>
      <c r="V11" s="233"/>
      <c r="W11" s="371">
        <v>15.9</v>
      </c>
      <c r="X11" s="229"/>
      <c r="Y11" s="229"/>
      <c r="Z11" s="229"/>
      <c r="AA11" s="233"/>
      <c r="AB11" s="371">
        <v>63.1</v>
      </c>
      <c r="AC11" s="229"/>
      <c r="AD11" s="229"/>
      <c r="AE11" s="229"/>
      <c r="AF11" s="233"/>
      <c r="AG11" s="371">
        <v>14.9</v>
      </c>
      <c r="AH11" s="229"/>
      <c r="AI11" s="229"/>
      <c r="AJ11" s="229"/>
      <c r="AK11" s="233"/>
      <c r="AL11" s="371">
        <v>16.899999999999999</v>
      </c>
      <c r="AM11" s="229"/>
      <c r="AN11" s="229"/>
      <c r="AO11" s="229"/>
      <c r="AP11" s="233"/>
      <c r="AQ11" s="300"/>
      <c r="AR11" s="298"/>
      <c r="AS11" s="298"/>
      <c r="AT11" s="298"/>
      <c r="AU11" s="299"/>
      <c r="AV11" s="371">
        <v>20</v>
      </c>
      <c r="AW11" s="229"/>
      <c r="AX11" s="229"/>
      <c r="AY11" s="223"/>
      <c r="AZ11" s="233"/>
      <c r="BE11" s="33" t="s">
        <v>27</v>
      </c>
    </row>
    <row r="12" spans="1:57" s="214" customFormat="1" x14ac:dyDescent="0.25">
      <c r="A12" s="238" t="s">
        <v>28</v>
      </c>
      <c r="B12" s="222" t="s">
        <v>24</v>
      </c>
      <c r="C12" s="229"/>
      <c r="D12" s="229"/>
      <c r="E12" s="325">
        <v>28</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18</v>
      </c>
      <c r="X12" s="229"/>
      <c r="Y12" s="229"/>
      <c r="Z12" s="229"/>
      <c r="AA12" s="233"/>
      <c r="AB12" s="370">
        <v>26</v>
      </c>
      <c r="AC12" s="229"/>
      <c r="AD12" s="229"/>
      <c r="AE12" s="229"/>
      <c r="AF12" s="233"/>
      <c r="AG12" s="370">
        <v>10</v>
      </c>
      <c r="AH12" s="229" t="s">
        <v>25</v>
      </c>
      <c r="AI12" s="229"/>
      <c r="AJ12" s="229"/>
      <c r="AK12" s="233"/>
      <c r="AL12" s="370">
        <v>10</v>
      </c>
      <c r="AM12" s="229" t="s">
        <v>25</v>
      </c>
      <c r="AN12" s="229"/>
      <c r="AO12" s="229"/>
      <c r="AP12" s="233"/>
      <c r="AQ12" s="297"/>
      <c r="AR12" s="298"/>
      <c r="AS12" s="298"/>
      <c r="AT12" s="298"/>
      <c r="AU12" s="299"/>
      <c r="AV12" s="370">
        <v>12</v>
      </c>
      <c r="AW12" s="229"/>
      <c r="AX12" s="229"/>
      <c r="AY12" s="229"/>
      <c r="AZ12" s="233"/>
      <c r="BE12" s="50" t="s">
        <v>28</v>
      </c>
    </row>
    <row r="13" spans="1:57" s="214" customFormat="1" x14ac:dyDescent="0.25">
      <c r="A13" s="228" t="s">
        <v>29</v>
      </c>
      <c r="B13" s="222" t="s">
        <v>30</v>
      </c>
      <c r="C13" s="229"/>
      <c r="D13" s="229"/>
      <c r="E13" s="325">
        <v>13.981</v>
      </c>
      <c r="F13" s="239">
        <v>250</v>
      </c>
      <c r="G13" s="231">
        <v>250</v>
      </c>
      <c r="H13" s="369">
        <v>8.92</v>
      </c>
      <c r="I13" s="229"/>
      <c r="J13" s="229"/>
      <c r="K13" s="223"/>
      <c r="L13" s="233"/>
      <c r="M13" s="369">
        <v>6.01</v>
      </c>
      <c r="N13" s="229"/>
      <c r="O13" s="229"/>
      <c r="P13" s="223"/>
      <c r="Q13" s="233"/>
      <c r="R13" s="369">
        <v>8.51</v>
      </c>
      <c r="S13" s="229"/>
      <c r="T13" s="229"/>
      <c r="U13" s="229"/>
      <c r="V13" s="233"/>
      <c r="W13" s="369">
        <v>5.54</v>
      </c>
      <c r="X13" s="229"/>
      <c r="Y13" s="229"/>
      <c r="Z13" s="229"/>
      <c r="AA13" s="233"/>
      <c r="AB13" s="369">
        <v>6.19</v>
      </c>
      <c r="AC13" s="229"/>
      <c r="AD13" s="229"/>
      <c r="AE13" s="229"/>
      <c r="AF13" s="233"/>
      <c r="AG13" s="369">
        <v>6.82</v>
      </c>
      <c r="AH13" s="229"/>
      <c r="AI13" s="229"/>
      <c r="AJ13" s="229"/>
      <c r="AK13" s="233"/>
      <c r="AL13" s="369">
        <v>7.63</v>
      </c>
      <c r="AM13" s="229"/>
      <c r="AN13" s="229"/>
      <c r="AO13" s="229"/>
      <c r="AP13" s="233"/>
      <c r="AQ13" s="300"/>
      <c r="AR13" s="298"/>
      <c r="AS13" s="298"/>
      <c r="AT13" s="298"/>
      <c r="AU13" s="299"/>
      <c r="AV13" s="369">
        <v>8.82</v>
      </c>
      <c r="AW13" s="229"/>
      <c r="AX13" s="229"/>
      <c r="AY13" s="229"/>
      <c r="AZ13" s="233"/>
      <c r="BE13" s="33" t="s">
        <v>29</v>
      </c>
    </row>
    <row r="14" spans="1:57" s="214" customFormat="1" x14ac:dyDescent="0.25">
      <c r="A14" s="228" t="s">
        <v>31</v>
      </c>
      <c r="B14" s="222" t="s">
        <v>30</v>
      </c>
      <c r="C14" s="223"/>
      <c r="D14" s="223"/>
      <c r="E14" s="325">
        <v>427.3485</v>
      </c>
      <c r="F14" s="230" t="s">
        <v>22</v>
      </c>
      <c r="G14" s="240">
        <v>700</v>
      </c>
      <c r="H14" s="370">
        <v>250</v>
      </c>
      <c r="I14" s="229"/>
      <c r="J14" s="229"/>
      <c r="K14" s="223"/>
      <c r="L14" s="233"/>
      <c r="M14" s="370">
        <v>170</v>
      </c>
      <c r="N14" s="229"/>
      <c r="O14" s="229"/>
      <c r="P14" s="223"/>
      <c r="Q14" s="233"/>
      <c r="R14" s="370">
        <v>610</v>
      </c>
      <c r="S14" s="229"/>
      <c r="T14" s="229"/>
      <c r="U14" s="229"/>
      <c r="V14" s="233"/>
      <c r="W14" s="370">
        <v>320</v>
      </c>
      <c r="X14" s="229"/>
      <c r="Y14" s="229"/>
      <c r="Z14" s="229"/>
      <c r="AA14" s="233"/>
      <c r="AB14" s="370">
        <v>890</v>
      </c>
      <c r="AC14" s="229"/>
      <c r="AD14" s="229"/>
      <c r="AE14" s="229"/>
      <c r="AF14" s="233"/>
      <c r="AG14" s="370">
        <v>230</v>
      </c>
      <c r="AH14" s="229"/>
      <c r="AI14" s="229"/>
      <c r="AJ14" s="229"/>
      <c r="AK14" s="233"/>
      <c r="AL14" s="370">
        <v>260</v>
      </c>
      <c r="AM14" s="229"/>
      <c r="AN14" s="229"/>
      <c r="AO14" s="229"/>
      <c r="AP14" s="233"/>
      <c r="AQ14" s="297"/>
      <c r="AR14" s="298"/>
      <c r="AS14" s="298"/>
      <c r="AT14" s="298"/>
      <c r="AU14" s="299"/>
      <c r="AV14" s="370">
        <v>300</v>
      </c>
      <c r="AW14" s="229"/>
      <c r="AX14" s="229"/>
      <c r="AY14" s="229"/>
      <c r="AZ14" s="233"/>
      <c r="BE14" s="33" t="s">
        <v>31</v>
      </c>
    </row>
    <row r="15" spans="1:57" s="214" customFormat="1" x14ac:dyDescent="0.25">
      <c r="A15" s="228" t="s">
        <v>32</v>
      </c>
      <c r="B15" s="222" t="s">
        <v>21</v>
      </c>
      <c r="C15" s="229"/>
      <c r="D15" s="229"/>
      <c r="E15" s="325">
        <v>29.025099999999998</v>
      </c>
      <c r="F15" s="230" t="s">
        <v>22</v>
      </c>
      <c r="G15" s="231" t="s">
        <v>22</v>
      </c>
      <c r="H15" s="371">
        <v>15.9</v>
      </c>
      <c r="I15" s="229"/>
      <c r="J15" s="229"/>
      <c r="K15" s="223"/>
      <c r="L15" s="233"/>
      <c r="M15" s="369">
        <v>6.26</v>
      </c>
      <c r="N15" s="229"/>
      <c r="O15" s="229"/>
      <c r="P15" s="223"/>
      <c r="Q15" s="233"/>
      <c r="R15" s="371">
        <v>40.200000000000003</v>
      </c>
      <c r="S15" s="229"/>
      <c r="T15" s="229"/>
      <c r="U15" s="229"/>
      <c r="V15" s="233"/>
      <c r="W15" s="371">
        <v>11.8</v>
      </c>
      <c r="X15" s="229"/>
      <c r="Y15" s="229"/>
      <c r="Z15" s="229"/>
      <c r="AA15" s="233"/>
      <c r="AB15" s="371">
        <v>64.2</v>
      </c>
      <c r="AC15" s="229"/>
      <c r="AD15" s="229"/>
      <c r="AE15" s="229"/>
      <c r="AF15" s="233"/>
      <c r="AG15" s="371">
        <v>13.5</v>
      </c>
      <c r="AH15" s="229"/>
      <c r="AI15" s="229"/>
      <c r="AJ15" s="229"/>
      <c r="AK15" s="233"/>
      <c r="AL15" s="371">
        <v>14.7</v>
      </c>
      <c r="AM15" s="229"/>
      <c r="AN15" s="229"/>
      <c r="AO15" s="229"/>
      <c r="AP15" s="233"/>
      <c r="AQ15" s="300"/>
      <c r="AR15" s="298"/>
      <c r="AS15" s="298"/>
      <c r="AT15" s="298"/>
      <c r="AU15" s="299"/>
      <c r="AV15" s="371">
        <v>18.2</v>
      </c>
      <c r="AW15" s="229"/>
      <c r="AX15" s="229"/>
      <c r="AY15" s="223"/>
      <c r="AZ15" s="233"/>
      <c r="BE15" s="33" t="s">
        <v>32</v>
      </c>
    </row>
    <row r="16" spans="1:57" s="214" customFormat="1" x14ac:dyDescent="0.25">
      <c r="A16" s="228" t="s">
        <v>33</v>
      </c>
      <c r="B16" s="222" t="s">
        <v>30</v>
      </c>
      <c r="C16" s="229"/>
      <c r="D16" s="229"/>
      <c r="E16" s="325">
        <v>6.1</v>
      </c>
      <c r="F16" s="239">
        <v>10</v>
      </c>
      <c r="G16" s="240">
        <v>10</v>
      </c>
      <c r="H16" s="371">
        <v>2.5</v>
      </c>
      <c r="I16" s="229"/>
      <c r="J16" s="229"/>
      <c r="K16" s="229"/>
      <c r="L16" s="233"/>
      <c r="M16" s="369">
        <v>0.54</v>
      </c>
      <c r="N16" s="229"/>
      <c r="O16" s="229"/>
      <c r="P16" s="229"/>
      <c r="Q16" s="233"/>
      <c r="R16" s="369">
        <v>0.01</v>
      </c>
      <c r="S16" s="229" t="s">
        <v>25</v>
      </c>
      <c r="T16" s="229"/>
      <c r="U16" s="229"/>
      <c r="V16" s="233"/>
      <c r="W16" s="369">
        <v>0.01</v>
      </c>
      <c r="X16" s="229" t="s">
        <v>25</v>
      </c>
      <c r="Y16" s="229"/>
      <c r="Z16" s="229"/>
      <c r="AA16" s="233"/>
      <c r="AB16" s="369">
        <v>0.01</v>
      </c>
      <c r="AC16" s="229" t="s">
        <v>25</v>
      </c>
      <c r="AD16" s="229"/>
      <c r="AE16" s="229"/>
      <c r="AF16" s="233"/>
      <c r="AG16" s="369">
        <v>0.49</v>
      </c>
      <c r="AH16" s="229"/>
      <c r="AI16" s="229"/>
      <c r="AJ16" s="229"/>
      <c r="AK16" s="233"/>
      <c r="AL16" s="369">
        <v>0.56000000000000005</v>
      </c>
      <c r="AM16" s="229"/>
      <c r="AN16" s="229"/>
      <c r="AO16" s="229"/>
      <c r="AP16" s="233"/>
      <c r="AQ16" s="300"/>
      <c r="AR16" s="298"/>
      <c r="AS16" s="298"/>
      <c r="AT16" s="298"/>
      <c r="AU16" s="299"/>
      <c r="AV16" s="371">
        <v>2</v>
      </c>
      <c r="AW16" s="229"/>
      <c r="AX16" s="229"/>
      <c r="AY16" s="229"/>
      <c r="AZ16" s="233"/>
      <c r="BE16" s="33" t="s">
        <v>33</v>
      </c>
    </row>
    <row r="17" spans="1:57" s="214" customFormat="1" x14ac:dyDescent="0.25">
      <c r="A17" s="228" t="s">
        <v>34</v>
      </c>
      <c r="B17" s="222" t="s">
        <v>24</v>
      </c>
      <c r="C17" s="229"/>
      <c r="D17" s="229"/>
      <c r="E17" s="325">
        <v>2E-3</v>
      </c>
      <c r="F17" s="239">
        <v>1</v>
      </c>
      <c r="G17" s="240">
        <v>1</v>
      </c>
      <c r="H17" s="368">
        <v>2E-3</v>
      </c>
      <c r="I17" s="229" t="s">
        <v>25</v>
      </c>
      <c r="J17" s="229"/>
      <c r="K17" s="229"/>
      <c r="L17" s="233"/>
      <c r="M17" s="368">
        <v>3.0000000000000001E-3</v>
      </c>
      <c r="N17" s="229"/>
      <c r="O17" s="229"/>
      <c r="P17" s="229"/>
      <c r="Q17" s="233"/>
      <c r="R17" s="368">
        <v>2E-3</v>
      </c>
      <c r="S17" s="229" t="s">
        <v>25</v>
      </c>
      <c r="T17" s="229"/>
      <c r="U17" s="229"/>
      <c r="V17" s="233"/>
      <c r="W17" s="368">
        <v>2E-3</v>
      </c>
      <c r="X17" s="229" t="s">
        <v>25</v>
      </c>
      <c r="Y17" s="229"/>
      <c r="Z17" s="229"/>
      <c r="AA17" s="233"/>
      <c r="AB17" s="368">
        <v>2E-3</v>
      </c>
      <c r="AC17" s="229" t="s">
        <v>25</v>
      </c>
      <c r="AD17" s="229"/>
      <c r="AE17" s="229"/>
      <c r="AF17" s="233"/>
      <c r="AG17" s="368">
        <v>4.0000000000000001E-3</v>
      </c>
      <c r="AH17" s="229"/>
      <c r="AI17" s="229"/>
      <c r="AJ17" s="229"/>
      <c r="AK17" s="233"/>
      <c r="AL17" s="368">
        <v>2E-3</v>
      </c>
      <c r="AM17" s="229"/>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24</v>
      </c>
      <c r="C18" s="229"/>
      <c r="D18" s="229"/>
      <c r="E18" s="325" t="s">
        <v>254</v>
      </c>
      <c r="F18" s="239" t="s">
        <v>37</v>
      </c>
      <c r="G18" s="240" t="s">
        <v>37</v>
      </c>
      <c r="H18" s="369">
        <v>7.22</v>
      </c>
      <c r="I18" s="229"/>
      <c r="J18" s="229"/>
      <c r="K18" s="229"/>
      <c r="L18" s="233"/>
      <c r="M18" s="369">
        <v>6.35</v>
      </c>
      <c r="N18" s="229"/>
      <c r="O18" s="229"/>
      <c r="P18" s="229"/>
      <c r="Q18" s="233"/>
      <c r="R18" s="369">
        <v>7.05</v>
      </c>
      <c r="S18" s="229"/>
      <c r="T18" s="229"/>
      <c r="U18" s="229"/>
      <c r="V18" s="233"/>
      <c r="W18" s="369">
        <v>6.99</v>
      </c>
      <c r="X18" s="229"/>
      <c r="Y18" s="229"/>
      <c r="Z18" s="229"/>
      <c r="AA18" s="233"/>
      <c r="AB18" s="369">
        <v>7.1</v>
      </c>
      <c r="AC18" s="229"/>
      <c r="AD18" s="229"/>
      <c r="AE18" s="229"/>
      <c r="AF18" s="233"/>
      <c r="AG18" s="369">
        <v>7.34</v>
      </c>
      <c r="AH18" s="229"/>
      <c r="AI18" s="229"/>
      <c r="AJ18" s="229"/>
      <c r="AK18" s="233"/>
      <c r="AL18" s="369">
        <v>7.31</v>
      </c>
      <c r="AM18" s="229"/>
      <c r="AN18" s="229"/>
      <c r="AO18" s="229"/>
      <c r="AP18" s="233"/>
      <c r="AQ18" s="300"/>
      <c r="AR18" s="298"/>
      <c r="AS18" s="298"/>
      <c r="AT18" s="298"/>
      <c r="AU18" s="299"/>
      <c r="AV18" s="369">
        <v>7.41</v>
      </c>
      <c r="AW18" s="229"/>
      <c r="AX18" s="229"/>
      <c r="AY18" s="229"/>
      <c r="AZ18" s="233"/>
      <c r="BA18" s="241">
        <v>6.5</v>
      </c>
      <c r="BB18" s="214">
        <v>8.5</v>
      </c>
      <c r="BC18" s="214">
        <v>6.39</v>
      </c>
      <c r="BD18" s="241">
        <v>8.11</v>
      </c>
      <c r="BE18" s="33" t="s">
        <v>35</v>
      </c>
    </row>
    <row r="19" spans="1:57" s="214" customFormat="1" x14ac:dyDescent="0.25">
      <c r="A19" s="228" t="s">
        <v>38</v>
      </c>
      <c r="B19" s="222" t="s">
        <v>30</v>
      </c>
      <c r="C19" s="229"/>
      <c r="D19" s="229"/>
      <c r="E19" s="325">
        <v>3.38</v>
      </c>
      <c r="F19" s="230" t="s">
        <v>22</v>
      </c>
      <c r="G19" s="231" t="s">
        <v>22</v>
      </c>
      <c r="H19" s="369">
        <v>2.86</v>
      </c>
      <c r="I19" s="229"/>
      <c r="J19" s="229"/>
      <c r="K19" s="223"/>
      <c r="L19" s="233"/>
      <c r="M19" s="369">
        <v>1.05</v>
      </c>
      <c r="N19" s="229"/>
      <c r="O19" s="229"/>
      <c r="P19" s="223"/>
      <c r="Q19" s="233"/>
      <c r="R19" s="369">
        <v>2.08</v>
      </c>
      <c r="S19" s="229"/>
      <c r="T19" s="229"/>
      <c r="U19" s="229"/>
      <c r="V19" s="233"/>
      <c r="W19" s="369">
        <v>6.43</v>
      </c>
      <c r="X19" s="229"/>
      <c r="Y19" s="229"/>
      <c r="Z19" s="229"/>
      <c r="AA19" s="233"/>
      <c r="AB19" s="369">
        <v>3.63</v>
      </c>
      <c r="AC19" s="229"/>
      <c r="AD19" s="229"/>
      <c r="AE19" s="229"/>
      <c r="AF19" s="233"/>
      <c r="AG19" s="369">
        <v>1.59</v>
      </c>
      <c r="AH19" s="229"/>
      <c r="AI19" s="229"/>
      <c r="AJ19" s="229"/>
      <c r="AK19" s="233"/>
      <c r="AL19" s="369">
        <v>1.56</v>
      </c>
      <c r="AM19" s="229"/>
      <c r="AN19" s="229"/>
      <c r="AO19" s="229"/>
      <c r="AP19" s="233"/>
      <c r="AQ19" s="300"/>
      <c r="AR19" s="298"/>
      <c r="AS19" s="298"/>
      <c r="AT19" s="298"/>
      <c r="AU19" s="299"/>
      <c r="AV19" s="369">
        <v>2.99</v>
      </c>
      <c r="AW19" s="229"/>
      <c r="AX19" s="229"/>
      <c r="AY19" s="223"/>
      <c r="AZ19" s="233"/>
      <c r="BE19" s="33" t="s">
        <v>38</v>
      </c>
    </row>
    <row r="20" spans="1:57" s="214" customFormat="1" x14ac:dyDescent="0.25">
      <c r="A20" s="228" t="s">
        <v>39</v>
      </c>
      <c r="B20" s="222" t="s">
        <v>21</v>
      </c>
      <c r="C20" s="229"/>
      <c r="D20" s="229"/>
      <c r="E20" s="325">
        <v>8.1834000000000007</v>
      </c>
      <c r="F20" s="230" t="s">
        <v>22</v>
      </c>
      <c r="G20" s="240">
        <v>20</v>
      </c>
      <c r="H20" s="369">
        <v>6.69</v>
      </c>
      <c r="I20" s="229"/>
      <c r="J20" s="229"/>
      <c r="K20" s="223"/>
      <c r="L20" s="233"/>
      <c r="M20" s="369">
        <v>9.26</v>
      </c>
      <c r="N20" s="229"/>
      <c r="O20" s="229"/>
      <c r="P20" s="229"/>
      <c r="Q20" s="233"/>
      <c r="R20" s="369">
        <v>8.7200000000000006</v>
      </c>
      <c r="S20" s="229"/>
      <c r="T20" s="229"/>
      <c r="U20" s="229"/>
      <c r="V20" s="233"/>
      <c r="W20" s="369">
        <v>7.23</v>
      </c>
      <c r="X20" s="229"/>
      <c r="Y20" s="229"/>
      <c r="Z20" s="229"/>
      <c r="AA20" s="233"/>
      <c r="AB20" s="371">
        <v>20</v>
      </c>
      <c r="AC20" s="229"/>
      <c r="AD20" s="229"/>
      <c r="AE20" s="229"/>
      <c r="AF20" s="233"/>
      <c r="AG20" s="369">
        <v>6.89</v>
      </c>
      <c r="AH20" s="229"/>
      <c r="AI20" s="229"/>
      <c r="AJ20" s="229"/>
      <c r="AK20" s="233"/>
      <c r="AL20" s="369">
        <v>7.37</v>
      </c>
      <c r="AM20" s="229"/>
      <c r="AN20" s="229"/>
      <c r="AO20" s="229"/>
      <c r="AP20" s="233"/>
      <c r="AQ20" s="297"/>
      <c r="AR20" s="298"/>
      <c r="AS20" s="298"/>
      <c r="AT20" s="298"/>
      <c r="AU20" s="299"/>
      <c r="AV20" s="369">
        <v>7.35</v>
      </c>
      <c r="AW20" s="229"/>
      <c r="AX20" s="229"/>
      <c r="AY20" s="229"/>
      <c r="AZ20" s="233"/>
      <c r="BE20" s="33" t="s">
        <v>39</v>
      </c>
    </row>
    <row r="21" spans="1:57" s="214" customFormat="1" x14ac:dyDescent="0.25">
      <c r="A21" s="228" t="s">
        <v>40</v>
      </c>
      <c r="B21" s="222" t="s">
        <v>21</v>
      </c>
      <c r="C21" s="229"/>
      <c r="D21" s="229"/>
      <c r="E21" s="325">
        <v>21.318000000000001</v>
      </c>
      <c r="F21" s="239">
        <v>250</v>
      </c>
      <c r="G21" s="240">
        <v>250</v>
      </c>
      <c r="H21" s="371">
        <v>12.6</v>
      </c>
      <c r="I21" s="229"/>
      <c r="J21" s="229"/>
      <c r="K21" s="229"/>
      <c r="L21" s="233"/>
      <c r="M21" s="369">
        <v>7.16</v>
      </c>
      <c r="N21" s="229"/>
      <c r="O21" s="229"/>
      <c r="P21" s="229"/>
      <c r="Q21" s="233"/>
      <c r="R21" s="369">
        <v>4.95</v>
      </c>
      <c r="S21" s="229"/>
      <c r="T21" s="229"/>
      <c r="U21" s="229"/>
      <c r="V21" s="233"/>
      <c r="W21" s="369">
        <v>9.35</v>
      </c>
      <c r="X21" s="229"/>
      <c r="Y21" s="229"/>
      <c r="Z21" s="229"/>
      <c r="AA21" s="233"/>
      <c r="AB21" s="369">
        <v>0.54</v>
      </c>
      <c r="AC21" s="229"/>
      <c r="AD21" s="229"/>
      <c r="AE21" s="229"/>
      <c r="AF21" s="233"/>
      <c r="AG21" s="369">
        <v>9.25</v>
      </c>
      <c r="AH21" s="229"/>
      <c r="AI21" s="229"/>
      <c r="AJ21" s="229"/>
      <c r="AK21" s="233"/>
      <c r="AL21" s="369">
        <v>8.9600000000000009</v>
      </c>
      <c r="AM21" s="229"/>
      <c r="AN21" s="229"/>
      <c r="AO21" s="229"/>
      <c r="AP21" s="233"/>
      <c r="AQ21" s="300"/>
      <c r="AR21" s="298"/>
      <c r="AS21" s="298"/>
      <c r="AT21" s="298"/>
      <c r="AU21" s="299"/>
      <c r="AV21" s="371">
        <v>13.1</v>
      </c>
      <c r="AW21" s="229"/>
      <c r="AX21" s="229"/>
      <c r="AY21" s="229"/>
      <c r="AZ21" s="233"/>
      <c r="BE21" s="33" t="s">
        <v>40</v>
      </c>
    </row>
    <row r="22" spans="1:57" s="214" customFormat="1" x14ac:dyDescent="0.25">
      <c r="A22" s="228" t="s">
        <v>41</v>
      </c>
      <c r="B22" s="222" t="s">
        <v>21</v>
      </c>
      <c r="C22" s="229"/>
      <c r="D22" s="229"/>
      <c r="E22" s="326">
        <v>250</v>
      </c>
      <c r="F22" s="242">
        <v>500</v>
      </c>
      <c r="G22" s="231">
        <v>500</v>
      </c>
      <c r="H22" s="370">
        <v>170</v>
      </c>
      <c r="I22" s="229"/>
      <c r="J22" s="229"/>
      <c r="K22" s="229"/>
      <c r="L22" s="233"/>
      <c r="M22" s="370">
        <v>110</v>
      </c>
      <c r="N22" s="229"/>
      <c r="O22" s="229"/>
      <c r="P22" s="229"/>
      <c r="Q22" s="233"/>
      <c r="R22" s="370">
        <v>360</v>
      </c>
      <c r="S22" s="229"/>
      <c r="T22" s="229"/>
      <c r="U22" s="229"/>
      <c r="V22" s="233"/>
      <c r="W22" s="370">
        <v>150</v>
      </c>
      <c r="X22" s="229"/>
      <c r="Y22" s="229"/>
      <c r="Z22" s="229"/>
      <c r="AA22" s="233"/>
      <c r="AB22" s="370">
        <v>510</v>
      </c>
      <c r="AC22" s="229"/>
      <c r="AD22" s="229"/>
      <c r="AE22" s="229"/>
      <c r="AF22" s="233"/>
      <c r="AG22" s="370">
        <v>160</v>
      </c>
      <c r="AH22" s="229"/>
      <c r="AI22" s="229"/>
      <c r="AJ22" s="229"/>
      <c r="AK22" s="233"/>
      <c r="AL22" s="370">
        <v>200</v>
      </c>
      <c r="AM22" s="229"/>
      <c r="AN22" s="229"/>
      <c r="AO22" s="229"/>
      <c r="AP22" s="233"/>
      <c r="AQ22" s="297"/>
      <c r="AR22" s="298"/>
      <c r="AS22" s="298"/>
      <c r="AT22" s="298"/>
      <c r="AU22" s="299"/>
      <c r="AV22" s="370">
        <v>190</v>
      </c>
      <c r="AW22" s="229"/>
      <c r="AX22" s="229"/>
      <c r="AY22" s="229"/>
      <c r="AZ22" s="233"/>
      <c r="BE22" s="33" t="s">
        <v>41</v>
      </c>
    </row>
    <row r="23" spans="1:57" s="214" customFormat="1" ht="15.75" thickBot="1" x14ac:dyDescent="0.3">
      <c r="A23" s="243" t="s">
        <v>42</v>
      </c>
      <c r="B23" s="222" t="s">
        <v>24</v>
      </c>
      <c r="C23" s="229"/>
      <c r="D23" s="244"/>
      <c r="E23" s="328">
        <v>18.331</v>
      </c>
      <c r="F23" s="245" t="s">
        <v>22</v>
      </c>
      <c r="G23" s="246" t="s">
        <v>22</v>
      </c>
      <c r="H23" s="247">
        <v>0.55000000000000004</v>
      </c>
      <c r="I23" s="244"/>
      <c r="J23" s="244"/>
      <c r="K23" s="244"/>
      <c r="L23" s="248"/>
      <c r="M23" s="338">
        <v>0.82</v>
      </c>
      <c r="N23" s="244"/>
      <c r="O23" s="244"/>
      <c r="P23" s="244"/>
      <c r="Q23" s="248"/>
      <c r="R23" s="247">
        <v>6.4</v>
      </c>
      <c r="S23" s="244"/>
      <c r="T23" s="244"/>
      <c r="U23" s="244"/>
      <c r="V23" s="248"/>
      <c r="W23" s="247">
        <v>4.2</v>
      </c>
      <c r="X23" s="244"/>
      <c r="Y23" s="244"/>
      <c r="Z23" s="244"/>
      <c r="AA23" s="248"/>
      <c r="AB23" s="247">
        <v>8</v>
      </c>
      <c r="AC23" s="244"/>
      <c r="AD23" s="244"/>
      <c r="AE23" s="244"/>
      <c r="AF23" s="248"/>
      <c r="AG23" s="338">
        <v>0.94</v>
      </c>
      <c r="AH23" s="244"/>
      <c r="AI23" s="244"/>
      <c r="AJ23" s="244"/>
      <c r="AK23" s="248"/>
      <c r="AL23" s="338">
        <v>0.98</v>
      </c>
      <c r="AM23" s="244"/>
      <c r="AN23" s="244"/>
      <c r="AO23" s="244"/>
      <c r="AP23" s="248"/>
      <c r="AQ23" s="302"/>
      <c r="AR23" s="303"/>
      <c r="AS23" s="303"/>
      <c r="AT23" s="303"/>
      <c r="AU23" s="304"/>
      <c r="AV23" s="338">
        <v>0.82</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3.0000000000000001E-3</v>
      </c>
      <c r="F26" s="239">
        <v>0.01</v>
      </c>
      <c r="G26" s="231">
        <v>5.0000000000000002E-5</v>
      </c>
      <c r="H26" s="374">
        <v>1.8500000000000001E-3</v>
      </c>
      <c r="I26" s="375"/>
      <c r="J26" s="229"/>
      <c r="K26" s="229"/>
      <c r="L26" s="233"/>
      <c r="M26" s="372">
        <v>3.1799999999999998E-4</v>
      </c>
      <c r="N26" s="229"/>
      <c r="O26" s="229"/>
      <c r="P26" s="229"/>
      <c r="Q26" s="233"/>
      <c r="R26" s="373">
        <v>2.0199999999999999E-2</v>
      </c>
      <c r="S26" s="229"/>
      <c r="T26" s="229"/>
      <c r="U26" s="229"/>
      <c r="V26" s="233"/>
      <c r="W26" s="374">
        <v>8.9599999999999992E-3</v>
      </c>
      <c r="X26" s="375"/>
      <c r="Y26" s="229"/>
      <c r="Z26" s="229"/>
      <c r="AA26" s="233"/>
      <c r="AB26" s="373">
        <v>1.6199999999999999E-2</v>
      </c>
      <c r="AC26" s="375"/>
      <c r="AD26" s="229"/>
      <c r="AE26" s="229"/>
      <c r="AF26" s="233"/>
      <c r="AG26" s="372">
        <v>6.5099999999999999E-4</v>
      </c>
      <c r="AH26" s="375"/>
      <c r="AI26" s="229"/>
      <c r="AJ26" s="229"/>
      <c r="AK26" s="233"/>
      <c r="AL26" s="372">
        <v>5.6099999999999998E-4</v>
      </c>
      <c r="AM26" s="375"/>
      <c r="AN26" s="229"/>
      <c r="AO26" s="229"/>
      <c r="AP26" s="233"/>
      <c r="AQ26" s="301"/>
      <c r="AR26" s="298"/>
      <c r="AS26" s="298"/>
      <c r="AT26" s="298"/>
      <c r="AU26" s="299"/>
      <c r="AV26" s="374">
        <v>2.16E-3</v>
      </c>
      <c r="AW26" s="229"/>
      <c r="AX26" s="229"/>
      <c r="AY26" s="229"/>
      <c r="AZ26" s="233"/>
      <c r="BE26" s="77" t="s">
        <v>46</v>
      </c>
    </row>
    <row r="27" spans="1:57" s="214" customFormat="1" x14ac:dyDescent="0.25">
      <c r="A27" s="228" t="s">
        <v>47</v>
      </c>
      <c r="B27" s="222" t="s">
        <v>30</v>
      </c>
      <c r="C27" s="229"/>
      <c r="D27" s="229"/>
      <c r="E27" s="325">
        <v>2.0500000000000001E-2</v>
      </c>
      <c r="F27" s="239">
        <v>2</v>
      </c>
      <c r="G27" s="231">
        <v>1</v>
      </c>
      <c r="H27" s="373">
        <v>1.09E-2</v>
      </c>
      <c r="I27" s="375"/>
      <c r="J27" s="229"/>
      <c r="K27" s="229"/>
      <c r="L27" s="233"/>
      <c r="M27" s="373">
        <v>9.9000000000000008E-3</v>
      </c>
      <c r="N27" s="229"/>
      <c r="O27" s="229"/>
      <c r="P27" s="229"/>
      <c r="Q27" s="233"/>
      <c r="R27" s="373">
        <v>2.1299999999999999E-2</v>
      </c>
      <c r="S27" s="229"/>
      <c r="T27" s="229"/>
      <c r="U27" s="229"/>
      <c r="V27" s="233"/>
      <c r="W27" s="373">
        <v>2.8899999999999999E-2</v>
      </c>
      <c r="X27" s="375"/>
      <c r="Y27" s="229"/>
      <c r="Z27" s="229"/>
      <c r="AA27" s="233"/>
      <c r="AB27" s="373">
        <v>3.9600000000000003E-2</v>
      </c>
      <c r="AC27" s="375"/>
      <c r="AD27" s="229"/>
      <c r="AE27" s="229"/>
      <c r="AF27" s="233"/>
      <c r="AG27" s="373">
        <v>1.01E-2</v>
      </c>
      <c r="AH27" s="375"/>
      <c r="AI27" s="229"/>
      <c r="AJ27" s="229"/>
      <c r="AK27" s="233"/>
      <c r="AL27" s="373">
        <v>1.1299999999999999E-2</v>
      </c>
      <c r="AM27" s="385"/>
      <c r="AN27" s="229"/>
      <c r="AO27" s="229"/>
      <c r="AP27" s="233"/>
      <c r="AQ27" s="306"/>
      <c r="AR27" s="298"/>
      <c r="AS27" s="298"/>
      <c r="AT27" s="298"/>
      <c r="AU27" s="299"/>
      <c r="AV27" s="373">
        <v>8.6999999999999994E-3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73">
        <v>5.0000000000000001E-4</v>
      </c>
      <c r="I28" s="385" t="s">
        <v>25</v>
      </c>
      <c r="J28" s="229"/>
      <c r="K28" s="229"/>
      <c r="L28" s="233"/>
      <c r="M28" s="373">
        <v>5.0000000000000001E-4</v>
      </c>
      <c r="N28" s="223" t="s">
        <v>25</v>
      </c>
      <c r="O28" s="229"/>
      <c r="P28" s="229"/>
      <c r="Q28" s="233"/>
      <c r="R28" s="373">
        <v>5.0000000000000001E-4</v>
      </c>
      <c r="S28" s="223" t="s">
        <v>25</v>
      </c>
      <c r="T28" s="229"/>
      <c r="U28" s="229"/>
      <c r="V28" s="233"/>
      <c r="W28" s="373">
        <v>5.0000000000000001E-4</v>
      </c>
      <c r="X28" s="385" t="s">
        <v>25</v>
      </c>
      <c r="Y28" s="229"/>
      <c r="Z28" s="229"/>
      <c r="AA28" s="233"/>
      <c r="AB28" s="373">
        <v>5.0000000000000001E-4</v>
      </c>
      <c r="AC28" s="375" t="s">
        <v>25</v>
      </c>
      <c r="AD28" s="229"/>
      <c r="AE28" s="229"/>
      <c r="AF28" s="233"/>
      <c r="AG28" s="373">
        <v>5.0000000000000001E-4</v>
      </c>
      <c r="AH28" s="375" t="s">
        <v>25</v>
      </c>
      <c r="AI28" s="229"/>
      <c r="AJ28" s="229"/>
      <c r="AK28" s="233"/>
      <c r="AL28" s="373">
        <v>5.0000000000000001E-4</v>
      </c>
      <c r="AM28" s="385" t="s">
        <v>25</v>
      </c>
      <c r="AN28" s="229"/>
      <c r="AO28" s="229"/>
      <c r="AP28" s="233"/>
      <c r="AQ28" s="306"/>
      <c r="AR28" s="298"/>
      <c r="AS28" s="298"/>
      <c r="AT28" s="298"/>
      <c r="AU28" s="299"/>
      <c r="AV28" s="373">
        <v>5.0000000000000001E-4</v>
      </c>
      <c r="AW28" s="229" t="s">
        <v>25</v>
      </c>
      <c r="AX28" s="229"/>
      <c r="AY28" s="229"/>
      <c r="AZ28" s="233"/>
      <c r="BE28" s="77" t="s">
        <v>48</v>
      </c>
    </row>
    <row r="29" spans="1:57" s="214" customFormat="1" x14ac:dyDescent="0.25">
      <c r="A29" s="228" t="s">
        <v>49</v>
      </c>
      <c r="B29" s="222" t="s">
        <v>21</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24</v>
      </c>
      <c r="C30" s="229"/>
      <c r="D30" s="229"/>
      <c r="E30" s="325">
        <v>7.4999999999999997E-3</v>
      </c>
      <c r="F30" s="239">
        <v>0.1</v>
      </c>
      <c r="G30" s="231">
        <v>0.05</v>
      </c>
      <c r="H30" s="373">
        <v>9.1999999999999998E-3</v>
      </c>
      <c r="I30" s="385"/>
      <c r="J30" s="229"/>
      <c r="K30" s="229"/>
      <c r="L30" s="233"/>
      <c r="M30" s="368">
        <v>5.0000000000000001E-3</v>
      </c>
      <c r="N30" s="223" t="s">
        <v>25</v>
      </c>
      <c r="O30" s="229"/>
      <c r="P30" s="229"/>
      <c r="Q30" s="233"/>
      <c r="R30" s="368">
        <v>5.0000000000000001E-3</v>
      </c>
      <c r="S30" s="223" t="s">
        <v>25</v>
      </c>
      <c r="T30" s="229"/>
      <c r="U30" s="229"/>
      <c r="V30" s="233"/>
      <c r="W30" s="368">
        <v>5.0000000000000001E-3</v>
      </c>
      <c r="X30" s="385" t="s">
        <v>25</v>
      </c>
      <c r="Y30" s="229"/>
      <c r="Z30" s="229"/>
      <c r="AA30" s="233"/>
      <c r="AB30" s="368">
        <v>5.0000000000000001E-3</v>
      </c>
      <c r="AC30" s="375" t="s">
        <v>25</v>
      </c>
      <c r="AD30" s="229"/>
      <c r="AE30" s="229"/>
      <c r="AF30" s="233"/>
      <c r="AG30" s="368">
        <v>5.0000000000000001E-3</v>
      </c>
      <c r="AH30" s="375" t="s">
        <v>25</v>
      </c>
      <c r="AI30" s="229"/>
      <c r="AJ30" s="229"/>
      <c r="AK30" s="233"/>
      <c r="AL30" s="373">
        <v>8.0999999999999996E-3</v>
      </c>
      <c r="AM30" s="385"/>
      <c r="AN30" s="229"/>
      <c r="AO30" s="229"/>
      <c r="AP30" s="233"/>
      <c r="AQ30" s="306"/>
      <c r="AR30" s="298"/>
      <c r="AS30" s="298"/>
      <c r="AT30" s="298"/>
      <c r="AU30" s="299"/>
      <c r="AV30" s="373">
        <v>5.7000000000000002E-3</v>
      </c>
      <c r="AW30" s="229"/>
      <c r="AX30" s="229"/>
      <c r="AY30" s="229"/>
      <c r="AZ30" s="233"/>
      <c r="BE30" s="77" t="s">
        <v>50</v>
      </c>
    </row>
    <row r="31" spans="1:57" s="214" customFormat="1" x14ac:dyDescent="0.25">
      <c r="A31" s="228" t="s">
        <v>51</v>
      </c>
      <c r="B31" s="222" t="s">
        <v>24</v>
      </c>
      <c r="C31" s="229"/>
      <c r="D31" s="229"/>
      <c r="E31" s="325">
        <v>5.4999999999999997E-3</v>
      </c>
      <c r="F31" s="239" t="s">
        <v>22</v>
      </c>
      <c r="G31" s="231" t="s">
        <v>22</v>
      </c>
      <c r="H31" s="368">
        <v>5.0000000000000001E-3</v>
      </c>
      <c r="I31" s="385" t="s">
        <v>25</v>
      </c>
      <c r="J31" s="229"/>
      <c r="K31" s="229"/>
      <c r="L31" s="233"/>
      <c r="M31" s="368">
        <v>5.0000000000000001E-3</v>
      </c>
      <c r="N31" s="223" t="s">
        <v>25</v>
      </c>
      <c r="O31" s="229"/>
      <c r="P31" s="229"/>
      <c r="Q31" s="233"/>
      <c r="R31" s="368">
        <v>5.0000000000000001E-3</v>
      </c>
      <c r="S31" s="223" t="s">
        <v>25</v>
      </c>
      <c r="T31" s="229"/>
      <c r="U31" s="229"/>
      <c r="V31" s="233"/>
      <c r="W31" s="368">
        <v>5.0000000000000001E-3</v>
      </c>
      <c r="X31" s="385" t="s">
        <v>25</v>
      </c>
      <c r="Y31" s="229"/>
      <c r="Z31" s="229"/>
      <c r="AA31" s="233"/>
      <c r="AB31" s="368">
        <v>5.0000000000000001E-3</v>
      </c>
      <c r="AC31" s="375" t="s">
        <v>25</v>
      </c>
      <c r="AD31" s="229"/>
      <c r="AE31" s="229"/>
      <c r="AF31" s="233"/>
      <c r="AG31" s="368">
        <v>5.0000000000000001E-3</v>
      </c>
      <c r="AH31" s="375" t="s">
        <v>25</v>
      </c>
      <c r="AI31" s="229"/>
      <c r="AJ31" s="229"/>
      <c r="AK31" s="233"/>
      <c r="AL31" s="368">
        <v>5.0000000000000001E-3</v>
      </c>
      <c r="AM31" s="385" t="s">
        <v>25</v>
      </c>
      <c r="AN31" s="229"/>
      <c r="AO31" s="229"/>
      <c r="AP31" s="233"/>
      <c r="AQ31" s="301"/>
      <c r="AR31" s="298"/>
      <c r="AS31" s="298"/>
      <c r="AT31" s="298"/>
      <c r="AU31" s="299"/>
      <c r="AV31" s="368">
        <v>5.0000000000000001E-3</v>
      </c>
      <c r="AW31" s="229" t="s">
        <v>25</v>
      </c>
      <c r="AX31" s="229"/>
      <c r="AY31" s="229"/>
      <c r="AZ31" s="233"/>
      <c r="BE31" s="77" t="s">
        <v>51</v>
      </c>
    </row>
    <row r="32" spans="1:57" s="214" customFormat="1" x14ac:dyDescent="0.25">
      <c r="A32" s="228" t="s">
        <v>52</v>
      </c>
      <c r="B32" s="222" t="s">
        <v>30</v>
      </c>
      <c r="C32" s="229"/>
      <c r="D32" s="229"/>
      <c r="E32" s="325">
        <v>51.8842</v>
      </c>
      <c r="F32" s="239">
        <v>1.3</v>
      </c>
      <c r="G32" s="231">
        <v>1</v>
      </c>
      <c r="H32" s="368">
        <v>5.0000000000000001E-3</v>
      </c>
      <c r="I32" s="385" t="s">
        <v>25</v>
      </c>
      <c r="J32" s="229"/>
      <c r="K32" s="229"/>
      <c r="L32" s="233"/>
      <c r="M32" s="368">
        <v>5.0000000000000001E-3</v>
      </c>
      <c r="N32" s="223" t="s">
        <v>25</v>
      </c>
      <c r="O32" s="229"/>
      <c r="P32" s="229"/>
      <c r="Q32" s="233"/>
      <c r="R32" s="368">
        <v>5.0000000000000001E-3</v>
      </c>
      <c r="S32" s="223" t="s">
        <v>25</v>
      </c>
      <c r="T32" s="229"/>
      <c r="U32" s="229"/>
      <c r="V32" s="233"/>
      <c r="W32" s="368">
        <v>5.0000000000000001E-3</v>
      </c>
      <c r="X32" s="385" t="s">
        <v>25</v>
      </c>
      <c r="Y32" s="229"/>
      <c r="Z32" s="229"/>
      <c r="AA32" s="233"/>
      <c r="AB32" s="368">
        <v>5.0000000000000001E-3</v>
      </c>
      <c r="AC32" s="375" t="s">
        <v>25</v>
      </c>
      <c r="AD32" s="229"/>
      <c r="AE32" s="229"/>
      <c r="AF32" s="233"/>
      <c r="AG32" s="368">
        <v>5.0000000000000001E-3</v>
      </c>
      <c r="AH32" s="375" t="s">
        <v>25</v>
      </c>
      <c r="AI32" s="229"/>
      <c r="AJ32" s="229"/>
      <c r="AK32" s="233"/>
      <c r="AL32" s="368">
        <v>5.0000000000000001E-3</v>
      </c>
      <c r="AM32" s="385" t="s">
        <v>25</v>
      </c>
      <c r="AN32" s="229"/>
      <c r="AO32" s="229"/>
      <c r="AP32" s="233"/>
      <c r="AQ32" s="301"/>
      <c r="AR32" s="298"/>
      <c r="AS32" s="298"/>
      <c r="AT32" s="298"/>
      <c r="AU32" s="299"/>
      <c r="AV32" s="368">
        <v>5.0000000000000001E-3</v>
      </c>
      <c r="AW32" s="229" t="s">
        <v>25</v>
      </c>
      <c r="AX32" s="229"/>
      <c r="AY32" s="229"/>
      <c r="AZ32" s="233"/>
      <c r="BE32" s="77" t="s">
        <v>52</v>
      </c>
    </row>
    <row r="33" spans="1:57" s="214" customFormat="1" x14ac:dyDescent="0.25">
      <c r="A33" s="228" t="s">
        <v>53</v>
      </c>
      <c r="B33" s="222" t="s">
        <v>30</v>
      </c>
      <c r="C33" s="229"/>
      <c r="D33" s="229"/>
      <c r="E33" s="325">
        <v>4.2999999999999997E-2</v>
      </c>
      <c r="F33" s="239">
        <v>0.3</v>
      </c>
      <c r="G33" s="231">
        <v>0.3</v>
      </c>
      <c r="H33" s="368">
        <v>1.2E-2</v>
      </c>
      <c r="I33" s="385"/>
      <c r="J33" s="229"/>
      <c r="K33" s="229"/>
      <c r="L33" s="233"/>
      <c r="M33" s="369">
        <v>0.01</v>
      </c>
      <c r="N33" s="223" t="s">
        <v>25</v>
      </c>
      <c r="O33" s="229"/>
      <c r="P33" s="229"/>
      <c r="Q33" s="233"/>
      <c r="R33" s="368">
        <v>0.56399999999999995</v>
      </c>
      <c r="S33" s="229"/>
      <c r="T33" s="229"/>
      <c r="U33" s="229"/>
      <c r="V33" s="233"/>
      <c r="W33" s="369">
        <v>0.33</v>
      </c>
      <c r="X33" s="375"/>
      <c r="Y33" s="229"/>
      <c r="Z33" s="229"/>
      <c r="AA33" s="233"/>
      <c r="AB33" s="368">
        <v>0.68799999999999994</v>
      </c>
      <c r="AC33" s="375"/>
      <c r="AD33" s="229"/>
      <c r="AE33" s="229"/>
      <c r="AF33" s="233"/>
      <c r="AG33" s="368">
        <v>1.7000000000000001E-2</v>
      </c>
      <c r="AH33" s="375"/>
      <c r="AI33" s="229"/>
      <c r="AJ33" s="229"/>
      <c r="AK33" s="233"/>
      <c r="AL33" s="369">
        <v>0.01</v>
      </c>
      <c r="AM33" s="375" t="s">
        <v>25</v>
      </c>
      <c r="AN33" s="229"/>
      <c r="AO33" s="229"/>
      <c r="AP33" s="233"/>
      <c r="AQ33" s="301"/>
      <c r="AR33" s="298"/>
      <c r="AS33" s="298"/>
      <c r="AT33" s="298"/>
      <c r="AU33" s="299"/>
      <c r="AV33" s="369">
        <v>0.01</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2">
        <v>1.6699999999999999E-4</v>
      </c>
      <c r="AW34" s="229"/>
      <c r="AX34" s="229"/>
      <c r="AY34" s="229"/>
      <c r="AZ34" s="233"/>
      <c r="BE34" s="77" t="s">
        <v>54</v>
      </c>
    </row>
    <row r="35" spans="1:57" s="214" customFormat="1" x14ac:dyDescent="0.25">
      <c r="A35" s="228" t="s">
        <v>55</v>
      </c>
      <c r="B35" s="222" t="s">
        <v>30</v>
      </c>
      <c r="C35" s="229"/>
      <c r="D35" s="229"/>
      <c r="E35" s="325">
        <v>17.348600000000001</v>
      </c>
      <c r="F35" s="239">
        <v>0.05</v>
      </c>
      <c r="G35" s="231">
        <v>0.05</v>
      </c>
      <c r="H35" s="368">
        <v>5.0000000000000001E-3</v>
      </c>
      <c r="I35" s="375" t="s">
        <v>25</v>
      </c>
      <c r="J35" s="229"/>
      <c r="K35" s="229"/>
      <c r="L35" s="233"/>
      <c r="M35" s="368">
        <v>6.4000000000000001E-2</v>
      </c>
      <c r="N35" s="229"/>
      <c r="O35" s="229"/>
      <c r="P35" s="229"/>
      <c r="Q35" s="233"/>
      <c r="R35" s="369">
        <v>2.09</v>
      </c>
      <c r="S35" s="229"/>
      <c r="T35" s="229"/>
      <c r="U35" s="229"/>
      <c r="V35" s="233"/>
      <c r="W35" s="369">
        <v>1.56</v>
      </c>
      <c r="X35" s="375"/>
      <c r="Y35" s="229"/>
      <c r="Z35" s="229"/>
      <c r="AA35" s="233"/>
      <c r="AB35" s="369">
        <v>1.77</v>
      </c>
      <c r="AC35" s="375"/>
      <c r="AD35" s="229"/>
      <c r="AE35" s="229"/>
      <c r="AF35" s="233"/>
      <c r="AG35" s="368">
        <v>8.0000000000000002E-3</v>
      </c>
      <c r="AH35" s="375"/>
      <c r="AI35" s="229"/>
      <c r="AJ35" s="229"/>
      <c r="AK35" s="233"/>
      <c r="AL35" s="368">
        <v>7.0000000000000001E-3</v>
      </c>
      <c r="AM35" s="375"/>
      <c r="AN35" s="229"/>
      <c r="AO35" s="229"/>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68">
        <v>6.0000000000000001E-3</v>
      </c>
      <c r="I36" s="385"/>
      <c r="J36" s="229"/>
      <c r="K36" s="229"/>
      <c r="L36" s="233"/>
      <c r="M36" s="368">
        <v>7.0000000000000001E-3</v>
      </c>
      <c r="N36" s="223"/>
      <c r="O36" s="229"/>
      <c r="P36" s="229"/>
      <c r="Q36" s="233"/>
      <c r="R36" s="368">
        <v>7.0000000000000001E-3</v>
      </c>
      <c r="S36" s="229"/>
      <c r="T36" s="229"/>
      <c r="U36" s="229"/>
      <c r="V36" s="233"/>
      <c r="W36" s="368">
        <v>8.0000000000000002E-3</v>
      </c>
      <c r="X36" s="385"/>
      <c r="Y36" s="229"/>
      <c r="Z36" s="229"/>
      <c r="AA36" s="233"/>
      <c r="AB36" s="368">
        <v>8.9999999999999993E-3</v>
      </c>
      <c r="AC36" s="375"/>
      <c r="AD36" s="229"/>
      <c r="AE36" s="229"/>
      <c r="AF36" s="233"/>
      <c r="AG36" s="368">
        <v>7.0000000000000001E-3</v>
      </c>
      <c r="AH36" s="375"/>
      <c r="AI36" s="229"/>
      <c r="AJ36" s="229"/>
      <c r="AK36" s="233"/>
      <c r="AL36" s="368">
        <v>8.0000000000000002E-3</v>
      </c>
      <c r="AM36" s="385"/>
      <c r="AN36" s="229"/>
      <c r="AO36" s="229"/>
      <c r="AP36" s="233"/>
      <c r="AQ36" s="301"/>
      <c r="AR36" s="298"/>
      <c r="AS36" s="298"/>
      <c r="AT36" s="298"/>
      <c r="AU36" s="299"/>
      <c r="AV36" s="368">
        <v>6.0000000000000001E-3</v>
      </c>
      <c r="AW36" s="229"/>
      <c r="AX36" s="229"/>
      <c r="AY36" s="229"/>
      <c r="AZ36" s="233"/>
      <c r="BE36" s="77" t="s">
        <v>56</v>
      </c>
    </row>
    <row r="37" spans="1:57" s="214" customFormat="1" x14ac:dyDescent="0.25">
      <c r="A37" s="228" t="s">
        <v>57</v>
      </c>
      <c r="B37" s="222" t="s">
        <v>24</v>
      </c>
      <c r="C37" s="229"/>
      <c r="D37" s="229"/>
      <c r="E37" s="325">
        <v>1E-3</v>
      </c>
      <c r="F37" s="230">
        <v>0.05</v>
      </c>
      <c r="G37" s="231">
        <v>0.01</v>
      </c>
      <c r="H37" s="374">
        <v>7.7999999999999999E-4</v>
      </c>
      <c r="I37" s="375"/>
      <c r="J37" s="229"/>
      <c r="K37" s="229"/>
      <c r="L37" s="233"/>
      <c r="M37" s="374">
        <v>6.2E-4</v>
      </c>
      <c r="N37" s="223"/>
      <c r="O37" s="229"/>
      <c r="P37" s="229"/>
      <c r="Q37" s="233"/>
      <c r="R37" s="373">
        <v>2.9999999999999997E-4</v>
      </c>
      <c r="S37" s="229" t="s">
        <v>25</v>
      </c>
      <c r="T37" s="229"/>
      <c r="U37" s="229"/>
      <c r="V37" s="233"/>
      <c r="W37" s="373">
        <v>2.9999999999999997E-4</v>
      </c>
      <c r="X37" s="385" t="s">
        <v>25</v>
      </c>
      <c r="Y37" s="229"/>
      <c r="Z37" s="229"/>
      <c r="AA37" s="233"/>
      <c r="AB37" s="374">
        <v>3.3E-4</v>
      </c>
      <c r="AC37" s="375"/>
      <c r="AD37" s="229"/>
      <c r="AE37" s="229"/>
      <c r="AF37" s="233"/>
      <c r="AG37" s="374">
        <v>4.2000000000000002E-4</v>
      </c>
      <c r="AH37" s="375"/>
      <c r="AI37" s="229"/>
      <c r="AJ37" s="229"/>
      <c r="AK37" s="233"/>
      <c r="AL37" s="374">
        <v>2.82E-3</v>
      </c>
      <c r="AM37" s="375"/>
      <c r="AN37" s="229"/>
      <c r="AO37" s="229"/>
      <c r="AP37" s="233"/>
      <c r="AQ37" s="307"/>
      <c r="AR37" s="298"/>
      <c r="AS37" s="298"/>
      <c r="AT37" s="298"/>
      <c r="AU37" s="299"/>
      <c r="AV37" s="374">
        <v>9.2000000000000003E-4</v>
      </c>
      <c r="AW37" s="229"/>
      <c r="AX37" s="229"/>
      <c r="AY37" s="229"/>
      <c r="AZ37" s="233"/>
      <c r="BE37" s="77" t="s">
        <v>57</v>
      </c>
    </row>
    <row r="38" spans="1:57" s="214" customFormat="1" x14ac:dyDescent="0.25">
      <c r="A38" s="228" t="s">
        <v>58</v>
      </c>
      <c r="B38" s="222" t="s">
        <v>24</v>
      </c>
      <c r="C38" s="229"/>
      <c r="D38" s="229"/>
      <c r="E38" s="325">
        <v>3.2501000000000002</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369">
        <v>1.0999999999999999E-2</v>
      </c>
      <c r="I40" s="385"/>
      <c r="J40" s="229"/>
      <c r="K40" s="229"/>
      <c r="L40" s="233"/>
      <c r="M40" s="369">
        <v>0.01</v>
      </c>
      <c r="N40" s="223" t="s">
        <v>25</v>
      </c>
      <c r="O40" s="229"/>
      <c r="P40" s="229"/>
      <c r="Q40" s="233"/>
      <c r="R40" s="369">
        <v>0.01</v>
      </c>
      <c r="S40" s="229"/>
      <c r="T40" s="229"/>
      <c r="U40" s="229"/>
      <c r="V40" s="233"/>
      <c r="W40" s="369">
        <v>0.01</v>
      </c>
      <c r="X40" s="385" t="s">
        <v>25</v>
      </c>
      <c r="Y40" s="229"/>
      <c r="Z40" s="229"/>
      <c r="AA40" s="233"/>
      <c r="AB40" s="369">
        <v>0.01</v>
      </c>
      <c r="AC40" s="375" t="s">
        <v>25</v>
      </c>
      <c r="AD40" s="229"/>
      <c r="AE40" s="229"/>
      <c r="AF40" s="233"/>
      <c r="AG40" s="368">
        <v>1.4999999999999999E-2</v>
      </c>
      <c r="AH40" s="375"/>
      <c r="AI40" s="229"/>
      <c r="AJ40" s="229"/>
      <c r="AK40" s="233"/>
      <c r="AL40" s="369">
        <v>0.01</v>
      </c>
      <c r="AM40" s="385" t="s">
        <v>25</v>
      </c>
      <c r="AN40" s="229"/>
      <c r="AO40" s="229"/>
      <c r="AP40" s="233"/>
      <c r="AQ40" s="300"/>
      <c r="AR40" s="298"/>
      <c r="AS40" s="298"/>
      <c r="AT40" s="298"/>
      <c r="AU40" s="299"/>
      <c r="AV40" s="368">
        <v>2.1000000000000001E-2</v>
      </c>
      <c r="AW40" s="229"/>
      <c r="AX40" s="229"/>
      <c r="AY40" s="229"/>
      <c r="AZ40" s="233"/>
      <c r="BE40" s="77" t="s">
        <v>60</v>
      </c>
    </row>
    <row r="41" spans="1:57" s="214" customFormat="1" ht="15.75" thickBot="1" x14ac:dyDescent="0.3">
      <c r="A41" s="243" t="s">
        <v>61</v>
      </c>
      <c r="B41" s="222" t="s">
        <v>30</v>
      </c>
      <c r="C41" s="244"/>
      <c r="D41" s="244"/>
      <c r="E41" s="328">
        <v>0.02</v>
      </c>
      <c r="F41" s="245">
        <v>5</v>
      </c>
      <c r="G41" s="246">
        <v>5</v>
      </c>
      <c r="H41" s="368">
        <v>5.0000000000000001E-3</v>
      </c>
      <c r="I41" s="385" t="s">
        <v>25</v>
      </c>
      <c r="J41" s="263"/>
      <c r="K41" s="263"/>
      <c r="L41" s="264"/>
      <c r="M41" s="368">
        <v>5.0000000000000001E-3</v>
      </c>
      <c r="N41" s="244" t="s">
        <v>25</v>
      </c>
      <c r="O41" s="244"/>
      <c r="P41" s="244"/>
      <c r="Q41" s="248"/>
      <c r="R41" s="368">
        <v>5.0000000000000001E-3</v>
      </c>
      <c r="S41" s="229" t="s">
        <v>25</v>
      </c>
      <c r="T41" s="244"/>
      <c r="U41" s="244"/>
      <c r="V41" s="248"/>
      <c r="W41" s="368">
        <v>5.0000000000000001E-3</v>
      </c>
      <c r="X41" s="385"/>
      <c r="Y41" s="244"/>
      <c r="Z41" s="244"/>
      <c r="AA41" s="248"/>
      <c r="AB41" s="368">
        <v>5.0000000000000001E-3</v>
      </c>
      <c r="AC41" s="375" t="s">
        <v>25</v>
      </c>
      <c r="AD41" s="244"/>
      <c r="AE41" s="244"/>
      <c r="AF41" s="248"/>
      <c r="AG41" s="368">
        <v>5.0000000000000001E-3</v>
      </c>
      <c r="AH41" s="386" t="s">
        <v>25</v>
      </c>
      <c r="AI41" s="244"/>
      <c r="AJ41" s="244"/>
      <c r="AK41" s="248"/>
      <c r="AL41" s="368">
        <v>5.0000000000000001E-3</v>
      </c>
      <c r="AM41" s="385"/>
      <c r="AN41" s="244"/>
      <c r="AO41" s="244"/>
      <c r="AP41" s="248"/>
      <c r="AQ41" s="308"/>
      <c r="AR41" s="303"/>
      <c r="AS41" s="303"/>
      <c r="AT41" s="303"/>
      <c r="AU41" s="304"/>
      <c r="AV41" s="368">
        <v>5.0000000000000001E-3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1.08</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59">
        <v>0.22</v>
      </c>
      <c r="S72" s="229"/>
      <c r="T72" s="267"/>
      <c r="U72" s="267"/>
      <c r="V72" s="273"/>
      <c r="W72" s="371">
        <v>0.2</v>
      </c>
      <c r="X72" s="229" t="s">
        <v>25</v>
      </c>
      <c r="Y72" s="267"/>
      <c r="Z72" s="267"/>
      <c r="AA72" s="273"/>
      <c r="AB72" s="295">
        <v>0.28000000000000003</v>
      </c>
      <c r="AC72" s="229"/>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69">
        <v>0.01</v>
      </c>
      <c r="AH74" s="229" t="s">
        <v>25</v>
      </c>
      <c r="AI74" s="267"/>
      <c r="AJ74" s="267"/>
      <c r="AK74" s="273"/>
      <c r="AL74" s="369">
        <v>0.01</v>
      </c>
      <c r="AM74" s="229" t="s">
        <v>25</v>
      </c>
      <c r="AN74" s="267"/>
      <c r="AO74" s="267"/>
      <c r="AP74" s="273"/>
      <c r="AQ74" s="300"/>
      <c r="AR74" s="298"/>
      <c r="AS74" s="310"/>
      <c r="AT74" s="310"/>
      <c r="AU74" s="311"/>
      <c r="AV74" s="369">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3.5</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71">
        <v>0.8</v>
      </c>
      <c r="AH81" s="229" t="s">
        <v>25</v>
      </c>
      <c r="AI81" s="267"/>
      <c r="AJ81" s="267"/>
      <c r="AK81" s="273"/>
      <c r="AL81" s="371">
        <v>0.8</v>
      </c>
      <c r="AM81" s="229" t="s">
        <v>25</v>
      </c>
      <c r="AN81" s="267"/>
      <c r="AO81" s="267"/>
      <c r="AP81" s="273"/>
      <c r="AQ81" s="312"/>
      <c r="AR81" s="298"/>
      <c r="AS81" s="310"/>
      <c r="AT81" s="310"/>
      <c r="AU81" s="311"/>
      <c r="AV81" s="371">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24</v>
      </c>
      <c r="C86" s="229"/>
      <c r="D86" s="229"/>
      <c r="E86" s="395">
        <v>1.8842000000000001</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7">
        <v>0.25</v>
      </c>
      <c r="S89" s="263"/>
      <c r="T89" s="275"/>
      <c r="U89" s="275"/>
      <c r="V89" s="276"/>
      <c r="W89" s="377">
        <v>0.01</v>
      </c>
      <c r="X89" s="263" t="s">
        <v>25</v>
      </c>
      <c r="Y89" s="275"/>
      <c r="Z89" s="275"/>
      <c r="AA89" s="276"/>
      <c r="AB89" s="360">
        <v>3.13</v>
      </c>
      <c r="AC89" s="263"/>
      <c r="AD89" s="275"/>
      <c r="AE89" s="275"/>
      <c r="AF89" s="276"/>
      <c r="AG89" s="377">
        <v>0.01</v>
      </c>
      <c r="AH89" s="263" t="s">
        <v>25</v>
      </c>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 ref="A1:AZ1"/>
    <mergeCell ref="A2:AZ2"/>
    <mergeCell ref="B4:B6"/>
    <mergeCell ref="C4:C6"/>
    <mergeCell ref="D4:D6"/>
    <mergeCell ref="E4:E6"/>
    <mergeCell ref="G4:G6"/>
    <mergeCell ref="H4:AP4"/>
    <mergeCell ref="AQ4:AZ4"/>
    <mergeCell ref="H5:L5"/>
  </mergeCells>
  <conditionalFormatting sqref="AV10">
    <cfRule type="cellIs" dxfId="7121" priority="513" operator="greaterThan">
      <formula>$E$10</formula>
    </cfRule>
  </conditionalFormatting>
  <conditionalFormatting sqref="AV11">
    <cfRule type="cellIs" dxfId="7120" priority="512" operator="greaterThan">
      <formula>$E$11</formula>
    </cfRule>
  </conditionalFormatting>
  <conditionalFormatting sqref="AV12">
    <cfRule type="cellIs" dxfId="7119" priority="511" operator="greaterThan">
      <formula>$E$12</formula>
    </cfRule>
  </conditionalFormatting>
  <conditionalFormatting sqref="AV13:AV14">
    <cfRule type="cellIs" dxfId="7118" priority="509" operator="greaterThan">
      <formula>$E13</formula>
    </cfRule>
    <cfRule type="cellIs" dxfId="7117" priority="510" operator="greaterThan">
      <formula>$G13</formula>
    </cfRule>
  </conditionalFormatting>
  <conditionalFormatting sqref="AV14">
    <cfRule type="cellIs" dxfId="7116" priority="507" operator="greaterThan">
      <formula>$E$14</formula>
    </cfRule>
    <cfRule type="cellIs" dxfId="7115" priority="508" operator="greaterThan">
      <formula>$G$14</formula>
    </cfRule>
  </conditionalFormatting>
  <conditionalFormatting sqref="AV15">
    <cfRule type="cellIs" dxfId="7114" priority="506" operator="greaterThan">
      <formula>$E$15</formula>
    </cfRule>
  </conditionalFormatting>
  <conditionalFormatting sqref="AV19">
    <cfRule type="cellIs" dxfId="7113" priority="505" operator="greaterThan">
      <formula>$E$19</formula>
    </cfRule>
  </conditionalFormatting>
  <conditionalFormatting sqref="AV23">
    <cfRule type="cellIs" dxfId="7112" priority="504" operator="greaterThan">
      <formula>$E$23</formula>
    </cfRule>
  </conditionalFormatting>
  <conditionalFormatting sqref="AV8">
    <cfRule type="cellIs" dxfId="7111" priority="503" operator="greaterThan">
      <formula>$E$8</formula>
    </cfRule>
  </conditionalFormatting>
  <conditionalFormatting sqref="AV9">
    <cfRule type="cellIs" dxfId="7110" priority="502" operator="greaterThan">
      <formula>$E$9</formula>
    </cfRule>
  </conditionalFormatting>
  <conditionalFormatting sqref="AV18">
    <cfRule type="cellIs" dxfId="7109" priority="498" operator="lessThan">
      <formula>$BC$18</formula>
    </cfRule>
    <cfRule type="cellIs" dxfId="7108" priority="499" operator="greaterThan">
      <formula>$BD$18</formula>
    </cfRule>
    <cfRule type="cellIs" dxfId="7107" priority="500" operator="lessThan">
      <formula>$BA$18</formula>
    </cfRule>
    <cfRule type="cellIs" dxfId="7106" priority="501" operator="greaterThan">
      <formula>$BB$18</formula>
    </cfRule>
  </conditionalFormatting>
  <conditionalFormatting sqref="AV48">
    <cfRule type="cellIs" dxfId="7105" priority="467" operator="greaterThan">
      <formula>$F$48</formula>
    </cfRule>
  </conditionalFormatting>
  <conditionalFormatting sqref="AV72">
    <cfRule type="cellIs" dxfId="7104" priority="497" operator="greaterThan">
      <formula>$F$72</formula>
    </cfRule>
  </conditionalFormatting>
  <conditionalFormatting sqref="AV55">
    <cfRule type="cellIs" dxfId="7103" priority="496" operator="greaterThan">
      <formula>$G$55</formula>
    </cfRule>
  </conditionalFormatting>
  <conditionalFormatting sqref="AV60">
    <cfRule type="cellIs" dxfId="7102" priority="495" operator="greaterThan">
      <formula>$G$60</formula>
    </cfRule>
  </conditionalFormatting>
  <conditionalFormatting sqref="AV63">
    <cfRule type="cellIs" dxfId="7101" priority="494" operator="greaterThan">
      <formula>$G$63</formula>
    </cfRule>
  </conditionalFormatting>
  <conditionalFormatting sqref="AV66">
    <cfRule type="cellIs" dxfId="7100" priority="492" operator="greaterThan">
      <formula>$G$66</formula>
    </cfRule>
    <cfRule type="cellIs" dxfId="7099" priority="493" operator="greaterThan">
      <formula>$F$66</formula>
    </cfRule>
  </conditionalFormatting>
  <conditionalFormatting sqref="AV53">
    <cfRule type="cellIs" dxfId="7098" priority="491" operator="greaterThan">
      <formula>$F$53</formula>
    </cfRule>
  </conditionalFormatting>
  <conditionalFormatting sqref="AV52">
    <cfRule type="cellIs" dxfId="7097" priority="489" operator="greaterThan">
      <formula>$F$52</formula>
    </cfRule>
  </conditionalFormatting>
  <conditionalFormatting sqref="AV61">
    <cfRule type="cellIs" dxfId="7096" priority="486" operator="greaterThan">
      <formula>$F$61</formula>
    </cfRule>
  </conditionalFormatting>
  <conditionalFormatting sqref="AV62">
    <cfRule type="cellIs" dxfId="7095" priority="484" operator="greaterThan">
      <formula>$G$62</formula>
    </cfRule>
  </conditionalFormatting>
  <conditionalFormatting sqref="AV54">
    <cfRule type="cellIs" dxfId="7094" priority="487" operator="greaterThan">
      <formula>$G$54</formula>
    </cfRule>
    <cfRule type="cellIs" dxfId="7093" priority="488" operator="greaterThan">
      <formula>$F$54</formula>
    </cfRule>
  </conditionalFormatting>
  <conditionalFormatting sqref="AV61">
    <cfRule type="cellIs" dxfId="7092" priority="485" operator="greaterThan">
      <formula>$G$61</formula>
    </cfRule>
  </conditionalFormatting>
  <conditionalFormatting sqref="AV67">
    <cfRule type="cellIs" dxfId="7091" priority="483" operator="greaterThan">
      <formula>$F$67</formula>
    </cfRule>
  </conditionalFormatting>
  <conditionalFormatting sqref="AV68">
    <cfRule type="cellIs" dxfId="7090" priority="482" operator="greaterThan">
      <formula>$G$68</formula>
    </cfRule>
  </conditionalFormatting>
  <conditionalFormatting sqref="AV70">
    <cfRule type="cellIs" dxfId="7089" priority="481" operator="greaterThan">
      <formula>$G$70</formula>
    </cfRule>
  </conditionalFormatting>
  <conditionalFormatting sqref="AV73">
    <cfRule type="cellIs" dxfId="7088" priority="480" operator="greaterThan">
      <formula>$G$73</formula>
    </cfRule>
  </conditionalFormatting>
  <conditionalFormatting sqref="AV75">
    <cfRule type="cellIs" dxfId="7087" priority="479" operator="greaterThan">
      <formula>$F$75</formula>
    </cfRule>
  </conditionalFormatting>
  <conditionalFormatting sqref="AV76">
    <cfRule type="cellIs" dxfId="7086" priority="478" operator="greaterThan">
      <formula>$F$76</formula>
    </cfRule>
  </conditionalFormatting>
  <conditionalFormatting sqref="AV78">
    <cfRule type="cellIs" dxfId="7085" priority="477" operator="greaterThan">
      <formula>$G$78</formula>
    </cfRule>
  </conditionalFormatting>
  <conditionalFormatting sqref="AV80">
    <cfRule type="cellIs" dxfId="7084" priority="476" operator="greaterThan">
      <formula>$F$80</formula>
    </cfRule>
  </conditionalFormatting>
  <conditionalFormatting sqref="AV82">
    <cfRule type="cellIs" dxfId="7083" priority="475" operator="greaterThan">
      <formula>$F$82</formula>
    </cfRule>
  </conditionalFormatting>
  <conditionalFormatting sqref="AV81">
    <cfRule type="cellIs" dxfId="7082" priority="473" operator="greaterThan">
      <formula>$G$81</formula>
    </cfRule>
    <cfRule type="cellIs" dxfId="7081" priority="474" operator="greaterThan">
      <formula>$F$81</formula>
    </cfRule>
  </conditionalFormatting>
  <conditionalFormatting sqref="AV84">
    <cfRule type="cellIs" dxfId="7080" priority="472" operator="greaterThan">
      <formula>$G$84</formula>
    </cfRule>
  </conditionalFormatting>
  <conditionalFormatting sqref="AV86">
    <cfRule type="cellIs" dxfId="7079" priority="470" operator="greaterThan">
      <formula>$G$86</formula>
    </cfRule>
    <cfRule type="cellIs" dxfId="7078" priority="471" operator="greaterThan">
      <formula>$F$86</formula>
    </cfRule>
  </conditionalFormatting>
  <conditionalFormatting sqref="AV89">
    <cfRule type="cellIs" dxfId="7077" priority="468" operator="greaterThan">
      <formula>$G$89</formula>
    </cfRule>
    <cfRule type="cellIs" dxfId="7076" priority="469" operator="greaterThan">
      <formula>$F$89</formula>
    </cfRule>
  </conditionalFormatting>
  <conditionalFormatting sqref="AV53">
    <cfRule type="cellIs" dxfId="7075" priority="490" operator="greaterThan">
      <formula>$G$53</formula>
    </cfRule>
  </conditionalFormatting>
  <conditionalFormatting sqref="AQ27">
    <cfRule type="cellIs" dxfId="7074" priority="465" operator="greaterThan">
      <formula>$E$27</formula>
    </cfRule>
    <cfRule type="cellIs" dxfId="7073" priority="466" operator="greaterThan">
      <formula>$G$27</formula>
    </cfRule>
  </conditionalFormatting>
  <conditionalFormatting sqref="AQ28">
    <cfRule type="cellIs" dxfId="7072" priority="463" operator="greaterThan">
      <formula>$E$28</formula>
    </cfRule>
    <cfRule type="cellIs" dxfId="7071" priority="464" operator="greaterThan">
      <formula>$G$28</formula>
    </cfRule>
  </conditionalFormatting>
  <conditionalFormatting sqref="AQ30">
    <cfRule type="cellIs" dxfId="7070" priority="461" operator="greaterThan">
      <formula>$E$30</formula>
    </cfRule>
    <cfRule type="cellIs" dxfId="7069" priority="462" operator="greaterThan">
      <formula>$G$30</formula>
    </cfRule>
  </conditionalFormatting>
  <conditionalFormatting sqref="AQ31">
    <cfRule type="cellIs" dxfId="7068" priority="460" operator="greaterThan">
      <formula>$E$31</formula>
    </cfRule>
  </conditionalFormatting>
  <conditionalFormatting sqref="AQ32">
    <cfRule type="cellIs" dxfId="7067" priority="458" operator="greaterThan">
      <formula>$E$32</formula>
    </cfRule>
    <cfRule type="cellIs" dxfId="7066" priority="459" operator="greaterThan">
      <formula>$G$32</formula>
    </cfRule>
  </conditionalFormatting>
  <conditionalFormatting sqref="AQ33">
    <cfRule type="cellIs" dxfId="7065" priority="456" operator="greaterThan">
      <formula>$E$33</formula>
    </cfRule>
    <cfRule type="cellIs" dxfId="7064" priority="457" operator="greaterThan">
      <formula>$G$33</formula>
    </cfRule>
  </conditionalFormatting>
  <conditionalFormatting sqref="AQ34">
    <cfRule type="cellIs" dxfId="7063" priority="453" operator="greaterThan">
      <formula>$E$34</formula>
    </cfRule>
    <cfRule type="cellIs" dxfId="7062" priority="454" operator="greaterThan">
      <formula>$G$34</formula>
    </cfRule>
    <cfRule type="cellIs" dxfId="7061" priority="455" operator="greaterThan">
      <formula>$F$34</formula>
    </cfRule>
  </conditionalFormatting>
  <conditionalFormatting sqref="AQ35">
    <cfRule type="cellIs" dxfId="7060" priority="451" operator="greaterThan">
      <formula>$E$35</formula>
    </cfRule>
    <cfRule type="cellIs" dxfId="7059" priority="452" operator="greaterThan">
      <formula>$G$35</formula>
    </cfRule>
  </conditionalFormatting>
  <conditionalFormatting sqref="AQ36">
    <cfRule type="cellIs" dxfId="7058" priority="449" operator="greaterThan">
      <formula>$E$36</formula>
    </cfRule>
    <cfRule type="cellIs" dxfId="7057" priority="450" operator="greaterThan">
      <formula>$G$36</formula>
    </cfRule>
  </conditionalFormatting>
  <conditionalFormatting sqref="AQ37">
    <cfRule type="cellIs" dxfId="7056" priority="448" operator="greaterThan">
      <formula>$E$37</formula>
    </cfRule>
  </conditionalFormatting>
  <conditionalFormatting sqref="AQ38">
    <cfRule type="cellIs" dxfId="7055" priority="446" operator="greaterThan">
      <formula>$E$38</formula>
    </cfRule>
    <cfRule type="cellIs" dxfId="7054" priority="447" operator="greaterThan">
      <formula>$G$38</formula>
    </cfRule>
  </conditionalFormatting>
  <conditionalFormatting sqref="AQ39">
    <cfRule type="cellIs" dxfId="7053" priority="444" operator="greaterThan">
      <formula>$E$39</formula>
    </cfRule>
    <cfRule type="cellIs" dxfId="7052" priority="445" operator="greaterThan">
      <formula>$G$39</formula>
    </cfRule>
  </conditionalFormatting>
  <conditionalFormatting sqref="AQ40">
    <cfRule type="cellIs" dxfId="7051" priority="442" operator="greaterThan">
      <formula>$E$40</formula>
    </cfRule>
    <cfRule type="cellIs" dxfId="7050" priority="443" operator="greaterThan">
      <formula>$G$40</formula>
    </cfRule>
  </conditionalFormatting>
  <conditionalFormatting sqref="AQ41">
    <cfRule type="cellIs" dxfId="7049" priority="440" operator="greaterThan">
      <formula>$E$41</formula>
    </cfRule>
    <cfRule type="cellIs" dxfId="7048" priority="441" operator="greaterThan">
      <formula>$G$41</formula>
    </cfRule>
  </conditionalFormatting>
  <conditionalFormatting sqref="AQ37">
    <cfRule type="cellIs" dxfId="7047" priority="439" operator="greaterThan">
      <formula>$G$37</formula>
    </cfRule>
  </conditionalFormatting>
  <conditionalFormatting sqref="AQ72">
    <cfRule type="cellIs" dxfId="7046" priority="438" operator="greaterThan">
      <formula>$F$72</formula>
    </cfRule>
  </conditionalFormatting>
  <conditionalFormatting sqref="AQ55">
    <cfRule type="cellIs" dxfId="7045" priority="437" operator="greaterThan">
      <formula>$G$55</formula>
    </cfRule>
  </conditionalFormatting>
  <conditionalFormatting sqref="AQ60">
    <cfRule type="cellIs" dxfId="7044" priority="436" operator="greaterThan">
      <formula>$G$60</formula>
    </cfRule>
  </conditionalFormatting>
  <conditionalFormatting sqref="AQ63">
    <cfRule type="cellIs" dxfId="7043" priority="435" operator="greaterThan">
      <formula>$G$63</formula>
    </cfRule>
  </conditionalFormatting>
  <conditionalFormatting sqref="AQ66">
    <cfRule type="cellIs" dxfId="7042" priority="433" operator="greaterThan">
      <formula>$G$66</formula>
    </cfRule>
    <cfRule type="cellIs" dxfId="7041" priority="434" operator="greaterThan">
      <formula>$F$66</formula>
    </cfRule>
  </conditionalFormatting>
  <conditionalFormatting sqref="AQ53">
    <cfRule type="cellIs" dxfId="7040" priority="432" operator="greaterThan">
      <formula>$F$53</formula>
    </cfRule>
  </conditionalFormatting>
  <conditionalFormatting sqref="AQ52">
    <cfRule type="cellIs" dxfId="7039" priority="430" operator="greaterThan">
      <formula>$F$52</formula>
    </cfRule>
  </conditionalFormatting>
  <conditionalFormatting sqref="AQ61">
    <cfRule type="cellIs" dxfId="7038" priority="427" operator="greaterThan">
      <formula>$F$61</formula>
    </cfRule>
  </conditionalFormatting>
  <conditionalFormatting sqref="AQ62">
    <cfRule type="cellIs" dxfId="7037" priority="425" operator="greaterThan">
      <formula>$G$62</formula>
    </cfRule>
  </conditionalFormatting>
  <conditionalFormatting sqref="AQ54">
    <cfRule type="cellIs" dxfId="7036" priority="428" operator="greaterThan">
      <formula>$G$54</formula>
    </cfRule>
    <cfRule type="cellIs" dxfId="7035" priority="429" operator="greaterThan">
      <formula>$F$54</formula>
    </cfRule>
  </conditionalFormatting>
  <conditionalFormatting sqref="AQ61">
    <cfRule type="cellIs" dxfId="7034" priority="426" operator="greaterThan">
      <formula>$G$61</formula>
    </cfRule>
  </conditionalFormatting>
  <conditionalFormatting sqref="AQ67">
    <cfRule type="cellIs" dxfId="7033" priority="424" operator="greaterThan">
      <formula>$F$67</formula>
    </cfRule>
  </conditionalFormatting>
  <conditionalFormatting sqref="AQ68">
    <cfRule type="cellIs" dxfId="7032" priority="423" operator="greaterThan">
      <formula>$G$68</formula>
    </cfRule>
  </conditionalFormatting>
  <conditionalFormatting sqref="AQ70">
    <cfRule type="cellIs" dxfId="7031" priority="422" operator="greaterThan">
      <formula>$G$70</formula>
    </cfRule>
  </conditionalFormatting>
  <conditionalFormatting sqref="AQ73">
    <cfRule type="cellIs" dxfId="7030" priority="421" operator="greaterThan">
      <formula>$G$73</formula>
    </cfRule>
  </conditionalFormatting>
  <conditionalFormatting sqref="AQ75">
    <cfRule type="cellIs" dxfId="7029" priority="420" operator="greaterThan">
      <formula>$F$75</formula>
    </cfRule>
  </conditionalFormatting>
  <conditionalFormatting sqref="AQ76">
    <cfRule type="cellIs" dxfId="7028" priority="419" operator="greaterThan">
      <formula>$F$76</formula>
    </cfRule>
  </conditionalFormatting>
  <conditionalFormatting sqref="AQ78">
    <cfRule type="cellIs" dxfId="7027" priority="418" operator="greaterThan">
      <formula>$G$78</formula>
    </cfRule>
  </conditionalFormatting>
  <conditionalFormatting sqref="AQ80">
    <cfRule type="cellIs" dxfId="7026" priority="417" operator="greaterThan">
      <formula>$F$80</formula>
    </cfRule>
  </conditionalFormatting>
  <conditionalFormatting sqref="AQ82">
    <cfRule type="cellIs" dxfId="7025" priority="416" operator="greaterThan">
      <formula>$F$82</formula>
    </cfRule>
  </conditionalFormatting>
  <conditionalFormatting sqref="AQ81">
    <cfRule type="cellIs" dxfId="7024" priority="414" operator="greaterThan">
      <formula>$G$81</formula>
    </cfRule>
    <cfRule type="cellIs" dxfId="7023" priority="415" operator="greaterThan">
      <formula>$F$81</formula>
    </cfRule>
  </conditionalFormatting>
  <conditionalFormatting sqref="AQ84">
    <cfRule type="cellIs" dxfId="7022" priority="413" operator="greaterThan">
      <formula>$G$84</formula>
    </cfRule>
  </conditionalFormatting>
  <conditionalFormatting sqref="AQ86">
    <cfRule type="cellIs" dxfId="7021" priority="411" operator="greaterThan">
      <formula>$G$86</formula>
    </cfRule>
    <cfRule type="cellIs" dxfId="7020" priority="412" operator="greaterThan">
      <formula>$F$86</formula>
    </cfRule>
  </conditionalFormatting>
  <conditionalFormatting sqref="AQ89">
    <cfRule type="cellIs" dxfId="7019" priority="409" operator="greaterThan">
      <formula>$G$89</formula>
    </cfRule>
    <cfRule type="cellIs" dxfId="7018" priority="410" operator="greaterThan">
      <formula>$F$89</formula>
    </cfRule>
  </conditionalFormatting>
  <conditionalFormatting sqref="AQ53">
    <cfRule type="cellIs" dxfId="7017" priority="431" operator="greaterThan">
      <formula>$G$53</formula>
    </cfRule>
  </conditionalFormatting>
  <conditionalFormatting sqref="AB48">
    <cfRule type="cellIs" dxfId="7016" priority="380" operator="greaterThan">
      <formula>$F$48</formula>
    </cfRule>
  </conditionalFormatting>
  <conditionalFormatting sqref="AB72">
    <cfRule type="cellIs" dxfId="7015" priority="408" operator="greaterThan">
      <formula>$F$72</formula>
    </cfRule>
  </conditionalFormatting>
  <conditionalFormatting sqref="AB55">
    <cfRule type="cellIs" dxfId="7014" priority="407" operator="greaterThan">
      <formula>$G$55</formula>
    </cfRule>
  </conditionalFormatting>
  <conditionalFormatting sqref="AB60">
    <cfRule type="cellIs" dxfId="7013" priority="406" operator="greaterThan">
      <formula>$G$60</formula>
    </cfRule>
  </conditionalFormatting>
  <conditionalFormatting sqref="AB63">
    <cfRule type="cellIs" dxfId="7012" priority="405" operator="greaterThan">
      <formula>$G$63</formula>
    </cfRule>
  </conditionalFormatting>
  <conditionalFormatting sqref="AB66">
    <cfRule type="cellIs" dxfId="7011" priority="403" operator="greaterThan">
      <formula>$G$66</formula>
    </cfRule>
    <cfRule type="cellIs" dxfId="7010" priority="404" operator="greaterThan">
      <formula>$F$66</formula>
    </cfRule>
  </conditionalFormatting>
  <conditionalFormatting sqref="AB53">
    <cfRule type="cellIs" dxfId="7009" priority="402" operator="greaterThan">
      <formula>$F$53</formula>
    </cfRule>
  </conditionalFormatting>
  <conditionalFormatting sqref="AB52">
    <cfRule type="cellIs" dxfId="7008" priority="400" operator="greaterThan">
      <formula>$F$52</formula>
    </cfRule>
  </conditionalFormatting>
  <conditionalFormatting sqref="AB61">
    <cfRule type="cellIs" dxfId="7007" priority="397" operator="greaterThan">
      <formula>$F$61</formula>
    </cfRule>
  </conditionalFormatting>
  <conditionalFormatting sqref="AB62">
    <cfRule type="cellIs" dxfId="7006" priority="395" operator="greaterThan">
      <formula>$G$62</formula>
    </cfRule>
  </conditionalFormatting>
  <conditionalFormatting sqref="AB54">
    <cfRule type="cellIs" dxfId="7005" priority="398" operator="greaterThan">
      <formula>$G$54</formula>
    </cfRule>
    <cfRule type="cellIs" dxfId="7004" priority="399" operator="greaterThan">
      <formula>$F$54</formula>
    </cfRule>
  </conditionalFormatting>
  <conditionalFormatting sqref="AB61">
    <cfRule type="cellIs" dxfId="7003" priority="396" operator="greaterThan">
      <formula>$G$61</formula>
    </cfRule>
  </conditionalFormatting>
  <conditionalFormatting sqref="AB67">
    <cfRule type="cellIs" dxfId="7002" priority="394" operator="greaterThan">
      <formula>$F$67</formula>
    </cfRule>
  </conditionalFormatting>
  <conditionalFormatting sqref="AB68">
    <cfRule type="cellIs" dxfId="7001" priority="393" operator="greaterThan">
      <formula>$G$68</formula>
    </cfRule>
  </conditionalFormatting>
  <conditionalFormatting sqref="AB70">
    <cfRule type="cellIs" dxfId="7000" priority="392" operator="greaterThan">
      <formula>$G$70</formula>
    </cfRule>
  </conditionalFormatting>
  <conditionalFormatting sqref="AB73">
    <cfRule type="cellIs" dxfId="6999" priority="391" operator="greaterThan">
      <formula>$G$73</formula>
    </cfRule>
  </conditionalFormatting>
  <conditionalFormatting sqref="AB75">
    <cfRule type="cellIs" dxfId="6998" priority="390" operator="greaterThan">
      <formula>$F$75</formula>
    </cfRule>
  </conditionalFormatting>
  <conditionalFormatting sqref="AB76">
    <cfRule type="cellIs" dxfId="6997" priority="389" operator="greaterThan">
      <formula>$F$76</formula>
    </cfRule>
  </conditionalFormatting>
  <conditionalFormatting sqref="AB78">
    <cfRule type="cellIs" dxfId="6996" priority="388" operator="greaterThan">
      <formula>$G$78</formula>
    </cfRule>
  </conditionalFormatting>
  <conditionalFormatting sqref="AB80">
    <cfRule type="cellIs" dxfId="6995" priority="387" operator="greaterThan">
      <formula>$F$80</formula>
    </cfRule>
  </conditionalFormatting>
  <conditionalFormatting sqref="AB82">
    <cfRule type="cellIs" dxfId="6994" priority="386" operator="greaterThan">
      <formula>$F$82</formula>
    </cfRule>
  </conditionalFormatting>
  <conditionalFormatting sqref="AB81">
    <cfRule type="cellIs" dxfId="6993" priority="384" operator="greaterThan">
      <formula>$G$81</formula>
    </cfRule>
    <cfRule type="cellIs" dxfId="6992" priority="385" operator="greaterThan">
      <formula>$F$81</formula>
    </cfRule>
  </conditionalFormatting>
  <conditionalFormatting sqref="AB84">
    <cfRule type="cellIs" dxfId="6991" priority="383" operator="greaterThan">
      <formula>$G$84</formula>
    </cfRule>
  </conditionalFormatting>
  <conditionalFormatting sqref="AB86">
    <cfRule type="cellIs" dxfId="6990" priority="381" operator="greaterThan">
      <formula>$G$86</formula>
    </cfRule>
    <cfRule type="cellIs" dxfId="6989" priority="382" operator="greaterThan">
      <formula>$F$86</formula>
    </cfRule>
  </conditionalFormatting>
  <conditionalFormatting sqref="AB53">
    <cfRule type="cellIs" dxfId="6988" priority="401" operator="greaterThan">
      <formula>$G$53</formula>
    </cfRule>
  </conditionalFormatting>
  <conditionalFormatting sqref="AL48">
    <cfRule type="cellIs" dxfId="6987" priority="349" operator="greaterThan">
      <formula>$F$48</formula>
    </cfRule>
  </conditionalFormatting>
  <conditionalFormatting sqref="AL72">
    <cfRule type="cellIs" dxfId="6986" priority="379" operator="greaterThan">
      <formula>$F$72</formula>
    </cfRule>
  </conditionalFormatting>
  <conditionalFormatting sqref="AL55">
    <cfRule type="cellIs" dxfId="6985" priority="378" operator="greaterThan">
      <formula>$G$55</formula>
    </cfRule>
  </conditionalFormatting>
  <conditionalFormatting sqref="AL60">
    <cfRule type="cellIs" dxfId="6984" priority="377" operator="greaterThan">
      <formula>$G$60</formula>
    </cfRule>
  </conditionalFormatting>
  <conditionalFormatting sqref="AL63">
    <cfRule type="cellIs" dxfId="6983" priority="376" operator="greaterThan">
      <formula>$G$63</formula>
    </cfRule>
  </conditionalFormatting>
  <conditionalFormatting sqref="AL66">
    <cfRule type="cellIs" dxfId="6982" priority="374" operator="greaterThan">
      <formula>$G$66</formula>
    </cfRule>
    <cfRule type="cellIs" dxfId="6981" priority="375" operator="greaterThan">
      <formula>$F$66</formula>
    </cfRule>
  </conditionalFormatting>
  <conditionalFormatting sqref="AL53">
    <cfRule type="cellIs" dxfId="6980" priority="373" operator="greaterThan">
      <formula>$F$53</formula>
    </cfRule>
  </conditionalFormatting>
  <conditionalFormatting sqref="AL52">
    <cfRule type="cellIs" dxfId="6979" priority="371" operator="greaterThan">
      <formula>$F$52</formula>
    </cfRule>
  </conditionalFormatting>
  <conditionalFormatting sqref="AL61">
    <cfRule type="cellIs" dxfId="6978" priority="368" operator="greaterThan">
      <formula>$F$61</formula>
    </cfRule>
  </conditionalFormatting>
  <conditionalFormatting sqref="AL62">
    <cfRule type="cellIs" dxfId="6977" priority="366" operator="greaterThan">
      <formula>$G$62</formula>
    </cfRule>
  </conditionalFormatting>
  <conditionalFormatting sqref="AL54">
    <cfRule type="cellIs" dxfId="6976" priority="369" operator="greaterThan">
      <formula>$G$54</formula>
    </cfRule>
    <cfRule type="cellIs" dxfId="6975" priority="370" operator="greaterThan">
      <formula>$F$54</formula>
    </cfRule>
  </conditionalFormatting>
  <conditionalFormatting sqref="AL61">
    <cfRule type="cellIs" dxfId="6974" priority="367" operator="greaterThan">
      <formula>$G$61</formula>
    </cfRule>
  </conditionalFormatting>
  <conditionalFormatting sqref="AL67">
    <cfRule type="cellIs" dxfId="6973" priority="365" operator="greaterThan">
      <formula>$F$67</formula>
    </cfRule>
  </conditionalFormatting>
  <conditionalFormatting sqref="AL68">
    <cfRule type="cellIs" dxfId="6972" priority="364" operator="greaterThan">
      <formula>$G$68</formula>
    </cfRule>
  </conditionalFormatting>
  <conditionalFormatting sqref="AL70">
    <cfRule type="cellIs" dxfId="6971" priority="363" operator="greaterThan">
      <formula>$G$70</formula>
    </cfRule>
  </conditionalFormatting>
  <conditionalFormatting sqref="AL73">
    <cfRule type="cellIs" dxfId="6970" priority="362" operator="greaterThan">
      <formula>$G$73</formula>
    </cfRule>
  </conditionalFormatting>
  <conditionalFormatting sqref="AL75">
    <cfRule type="cellIs" dxfId="6969" priority="361" operator="greaterThan">
      <formula>$F$75</formula>
    </cfRule>
  </conditionalFormatting>
  <conditionalFormatting sqref="AL76">
    <cfRule type="cellIs" dxfId="6968" priority="360" operator="greaterThan">
      <formula>$F$76</formula>
    </cfRule>
  </conditionalFormatting>
  <conditionalFormatting sqref="AL78">
    <cfRule type="cellIs" dxfId="6967" priority="359" operator="greaterThan">
      <formula>$G$78</formula>
    </cfRule>
  </conditionalFormatting>
  <conditionalFormatting sqref="AL80">
    <cfRule type="cellIs" dxfId="6966" priority="358" operator="greaterThan">
      <formula>$F$80</formula>
    </cfRule>
  </conditionalFormatting>
  <conditionalFormatting sqref="AL82">
    <cfRule type="cellIs" dxfId="6965" priority="357" operator="greaterThan">
      <formula>$F$82</formula>
    </cfRule>
  </conditionalFormatting>
  <conditionalFormatting sqref="AL81">
    <cfRule type="cellIs" dxfId="6964" priority="355" operator="greaterThan">
      <formula>$G$81</formula>
    </cfRule>
    <cfRule type="cellIs" dxfId="6963" priority="356" operator="greaterThan">
      <formula>$F$81</formula>
    </cfRule>
  </conditionalFormatting>
  <conditionalFormatting sqref="AL84">
    <cfRule type="cellIs" dxfId="6962" priority="354" operator="greaterThan">
      <formula>$G$84</formula>
    </cfRule>
  </conditionalFormatting>
  <conditionalFormatting sqref="AL86">
    <cfRule type="cellIs" dxfId="6961" priority="352" operator="greaterThan">
      <formula>$G$86</formula>
    </cfRule>
    <cfRule type="cellIs" dxfId="6960" priority="353" operator="greaterThan">
      <formula>$F$86</formula>
    </cfRule>
  </conditionalFormatting>
  <conditionalFormatting sqref="AL89">
    <cfRule type="cellIs" dxfId="6959" priority="350" operator="greaterThan">
      <formula>$G$89</formula>
    </cfRule>
    <cfRule type="cellIs" dxfId="6958" priority="351" operator="greaterThan">
      <formula>$F$89</formula>
    </cfRule>
  </conditionalFormatting>
  <conditionalFormatting sqref="AL53">
    <cfRule type="cellIs" dxfId="6957" priority="372" operator="greaterThan">
      <formula>$G$53</formula>
    </cfRule>
  </conditionalFormatting>
  <conditionalFormatting sqref="AG48">
    <cfRule type="cellIs" dxfId="6956" priority="318" operator="greaterThan">
      <formula>$F$48</formula>
    </cfRule>
  </conditionalFormatting>
  <conditionalFormatting sqref="AG72">
    <cfRule type="cellIs" dxfId="6955" priority="348" operator="greaterThan">
      <formula>$F$72</formula>
    </cfRule>
  </conditionalFormatting>
  <conditionalFormatting sqref="AG55">
    <cfRule type="cellIs" dxfId="6954" priority="347" operator="greaterThan">
      <formula>$G$55</formula>
    </cfRule>
  </conditionalFormatting>
  <conditionalFormatting sqref="AG60">
    <cfRule type="cellIs" dxfId="6953" priority="346" operator="greaterThan">
      <formula>$G$60</formula>
    </cfRule>
  </conditionalFormatting>
  <conditionalFormatting sqref="AG63">
    <cfRule type="cellIs" dxfId="6952" priority="345" operator="greaterThan">
      <formula>$G$63</formula>
    </cfRule>
  </conditionalFormatting>
  <conditionalFormatting sqref="AG66">
    <cfRule type="cellIs" dxfId="6951" priority="343" operator="greaterThan">
      <formula>$G$66</formula>
    </cfRule>
    <cfRule type="cellIs" dxfId="6950" priority="344" operator="greaterThan">
      <formula>$F$66</formula>
    </cfRule>
  </conditionalFormatting>
  <conditionalFormatting sqref="AG53">
    <cfRule type="cellIs" dxfId="6949" priority="342" operator="greaterThan">
      <formula>$F$53</formula>
    </cfRule>
  </conditionalFormatting>
  <conditionalFormatting sqref="AG52">
    <cfRule type="cellIs" dxfId="6948" priority="340" operator="greaterThan">
      <formula>$F$52</formula>
    </cfRule>
  </conditionalFormatting>
  <conditionalFormatting sqref="AG61">
    <cfRule type="cellIs" dxfId="6947" priority="337" operator="greaterThan">
      <formula>$F$61</formula>
    </cfRule>
  </conditionalFormatting>
  <conditionalFormatting sqref="AG62">
    <cfRule type="cellIs" dxfId="6946" priority="335" operator="greaterThan">
      <formula>$G$62</formula>
    </cfRule>
  </conditionalFormatting>
  <conditionalFormatting sqref="AG54">
    <cfRule type="cellIs" dxfId="6945" priority="338" operator="greaterThan">
      <formula>$G$54</formula>
    </cfRule>
    <cfRule type="cellIs" dxfId="6944" priority="339" operator="greaterThan">
      <formula>$F$54</formula>
    </cfRule>
  </conditionalFormatting>
  <conditionalFormatting sqref="AG61">
    <cfRule type="cellIs" dxfId="6943" priority="336" operator="greaterThan">
      <formula>$G$61</formula>
    </cfRule>
  </conditionalFormatting>
  <conditionalFormatting sqref="AG67">
    <cfRule type="cellIs" dxfId="6942" priority="334" operator="greaterThan">
      <formula>$F$67</formula>
    </cfRule>
  </conditionalFormatting>
  <conditionalFormatting sqref="AG68">
    <cfRule type="cellIs" dxfId="6941" priority="333" operator="greaterThan">
      <formula>$G$68</formula>
    </cfRule>
  </conditionalFormatting>
  <conditionalFormatting sqref="AG70">
    <cfRule type="cellIs" dxfId="6940" priority="332" operator="greaterThan">
      <formula>$G$70</formula>
    </cfRule>
  </conditionalFormatting>
  <conditionalFormatting sqref="AG73">
    <cfRule type="cellIs" dxfId="6939" priority="331" operator="greaterThan">
      <formula>$G$73</formula>
    </cfRule>
  </conditionalFormatting>
  <conditionalFormatting sqref="AG75">
    <cfRule type="cellIs" dxfId="6938" priority="330" operator="greaterThan">
      <formula>$F$75</formula>
    </cfRule>
  </conditionalFormatting>
  <conditionalFormatting sqref="AG76">
    <cfRule type="cellIs" dxfId="6937" priority="329" operator="greaterThan">
      <formula>$F$76</formula>
    </cfRule>
  </conditionalFormatting>
  <conditionalFormatting sqref="AG78">
    <cfRule type="cellIs" dxfId="6936" priority="328" operator="greaterThan">
      <formula>$G$78</formula>
    </cfRule>
  </conditionalFormatting>
  <conditionalFormatting sqref="AG80">
    <cfRule type="cellIs" dxfId="6935" priority="327" operator="greaterThan">
      <formula>$F$80</formula>
    </cfRule>
  </conditionalFormatting>
  <conditionalFormatting sqref="AG82">
    <cfRule type="cellIs" dxfId="6934" priority="326" operator="greaterThan">
      <formula>$F$82</formula>
    </cfRule>
  </conditionalFormatting>
  <conditionalFormatting sqref="AG81">
    <cfRule type="cellIs" dxfId="6933" priority="324" operator="greaterThan">
      <formula>$G$81</formula>
    </cfRule>
    <cfRule type="cellIs" dxfId="6932" priority="325" operator="greaterThan">
      <formula>$F$81</formula>
    </cfRule>
  </conditionalFormatting>
  <conditionalFormatting sqref="AG84">
    <cfRule type="cellIs" dxfId="6931" priority="323" operator="greaterThan">
      <formula>$G$84</formula>
    </cfRule>
  </conditionalFormatting>
  <conditionalFormatting sqref="AG86">
    <cfRule type="cellIs" dxfId="6930" priority="321" operator="greaterThan">
      <formula>$G$86</formula>
    </cfRule>
    <cfRule type="cellIs" dxfId="6929" priority="322" operator="greaterThan">
      <formula>$F$86</formula>
    </cfRule>
  </conditionalFormatting>
  <conditionalFormatting sqref="AG89">
    <cfRule type="cellIs" dxfId="6928" priority="319" operator="greaterThan">
      <formula>$G$89</formula>
    </cfRule>
    <cfRule type="cellIs" dxfId="6927" priority="320" operator="greaterThan">
      <formula>$F$89</formula>
    </cfRule>
  </conditionalFormatting>
  <conditionalFormatting sqref="AG53">
    <cfRule type="cellIs" dxfId="6926" priority="341" operator="greaterThan">
      <formula>$G$53</formula>
    </cfRule>
  </conditionalFormatting>
  <conditionalFormatting sqref="M48">
    <cfRule type="cellIs" dxfId="6925" priority="287" operator="greaterThan">
      <formula>$F$48</formula>
    </cfRule>
  </conditionalFormatting>
  <conditionalFormatting sqref="M72">
    <cfRule type="cellIs" dxfId="6924" priority="317" operator="greaterThan">
      <formula>$F$72</formula>
    </cfRule>
  </conditionalFormatting>
  <conditionalFormatting sqref="M55">
    <cfRule type="cellIs" dxfId="6923" priority="316" operator="greaterThan">
      <formula>$G$55</formula>
    </cfRule>
  </conditionalFormatting>
  <conditionalFormatting sqref="M60">
    <cfRule type="cellIs" dxfId="6922" priority="315" operator="greaterThan">
      <formula>$G$60</formula>
    </cfRule>
  </conditionalFormatting>
  <conditionalFormatting sqref="M63">
    <cfRule type="cellIs" dxfId="6921" priority="314" operator="greaterThan">
      <formula>$G$63</formula>
    </cfRule>
  </conditionalFormatting>
  <conditionalFormatting sqref="M66">
    <cfRule type="cellIs" dxfId="6920" priority="312" operator="greaterThan">
      <formula>$G$66</formula>
    </cfRule>
    <cfRule type="cellIs" dxfId="6919" priority="313" operator="greaterThan">
      <formula>$F$66</formula>
    </cfRule>
  </conditionalFormatting>
  <conditionalFormatting sqref="M53">
    <cfRule type="cellIs" dxfId="6918" priority="311" operator="greaterThan">
      <formula>$F$53</formula>
    </cfRule>
  </conditionalFormatting>
  <conditionalFormatting sqref="M52">
    <cfRule type="cellIs" dxfId="6917" priority="309" operator="greaterThan">
      <formula>$F$52</formula>
    </cfRule>
  </conditionalFormatting>
  <conditionalFormatting sqref="M61">
    <cfRule type="cellIs" dxfId="6916" priority="306" operator="greaterThan">
      <formula>$F$61</formula>
    </cfRule>
  </conditionalFormatting>
  <conditionalFormatting sqref="M62">
    <cfRule type="cellIs" dxfId="6915" priority="304" operator="greaterThan">
      <formula>$G$62</formula>
    </cfRule>
  </conditionalFormatting>
  <conditionalFormatting sqref="M54">
    <cfRule type="cellIs" dxfId="6914" priority="307" operator="greaterThan">
      <formula>$G$54</formula>
    </cfRule>
    <cfRule type="cellIs" dxfId="6913" priority="308" operator="greaterThan">
      <formula>$F$54</formula>
    </cfRule>
  </conditionalFormatting>
  <conditionalFormatting sqref="M61">
    <cfRule type="cellIs" dxfId="6912" priority="305" operator="greaterThan">
      <formula>$G$61</formula>
    </cfRule>
  </conditionalFormatting>
  <conditionalFormatting sqref="M67">
    <cfRule type="cellIs" dxfId="6911" priority="303" operator="greaterThan">
      <formula>$F$67</formula>
    </cfRule>
  </conditionalFormatting>
  <conditionalFormatting sqref="M68">
    <cfRule type="cellIs" dxfId="6910" priority="302" operator="greaterThan">
      <formula>$G$68</formula>
    </cfRule>
  </conditionalFormatting>
  <conditionalFormatting sqref="M70">
    <cfRule type="cellIs" dxfId="6909" priority="301" operator="greaterThan">
      <formula>$G$70</formula>
    </cfRule>
  </conditionalFormatting>
  <conditionalFormatting sqref="M73">
    <cfRule type="cellIs" dxfId="6908" priority="300" operator="greaterThan">
      <formula>$G$73</formula>
    </cfRule>
  </conditionalFormatting>
  <conditionalFormatting sqref="M75">
    <cfRule type="cellIs" dxfId="6907" priority="299" operator="greaterThan">
      <formula>$F$75</formula>
    </cfRule>
  </conditionalFormatting>
  <conditionalFormatting sqref="M76">
    <cfRule type="cellIs" dxfId="6906" priority="298" operator="greaterThan">
      <formula>$F$76</formula>
    </cfRule>
  </conditionalFormatting>
  <conditionalFormatting sqref="M78">
    <cfRule type="cellIs" dxfId="6905" priority="297" operator="greaterThan">
      <formula>$G$78</formula>
    </cfRule>
  </conditionalFormatting>
  <conditionalFormatting sqref="M80">
    <cfRule type="cellIs" dxfId="6904" priority="296" operator="greaterThan">
      <formula>$F$80</formula>
    </cfRule>
  </conditionalFormatting>
  <conditionalFormatting sqref="M82">
    <cfRule type="cellIs" dxfId="6903" priority="295" operator="greaterThan">
      <formula>$F$82</formula>
    </cfRule>
  </conditionalFormatting>
  <conditionalFormatting sqref="M81">
    <cfRule type="cellIs" dxfId="6902" priority="293" operator="greaterThan">
      <formula>$G$81</formula>
    </cfRule>
    <cfRule type="cellIs" dxfId="6901" priority="294" operator="greaterThan">
      <formula>$F$81</formula>
    </cfRule>
  </conditionalFormatting>
  <conditionalFormatting sqref="M84">
    <cfRule type="cellIs" dxfId="6900" priority="292" operator="greaterThan">
      <formula>$G$84</formula>
    </cfRule>
  </conditionalFormatting>
  <conditionalFormatting sqref="M86">
    <cfRule type="cellIs" dxfId="6899" priority="290" operator="greaterThan">
      <formula>$G$86</formula>
    </cfRule>
    <cfRule type="cellIs" dxfId="6898" priority="291" operator="greaterThan">
      <formula>$F$86</formula>
    </cfRule>
  </conditionalFormatting>
  <conditionalFormatting sqref="M89">
    <cfRule type="cellIs" dxfId="6897" priority="288" operator="greaterThan">
      <formula>$G$89</formula>
    </cfRule>
    <cfRule type="cellIs" dxfId="6896" priority="289" operator="greaterThan">
      <formula>$F$89</formula>
    </cfRule>
  </conditionalFormatting>
  <conditionalFormatting sqref="M53">
    <cfRule type="cellIs" dxfId="6895" priority="310" operator="greaterThan">
      <formula>$G$53</formula>
    </cfRule>
  </conditionalFormatting>
  <conditionalFormatting sqref="H48">
    <cfRule type="cellIs" dxfId="6894" priority="256" operator="greaterThan">
      <formula>$F$48</formula>
    </cfRule>
  </conditionalFormatting>
  <conditionalFormatting sqref="H72">
    <cfRule type="cellIs" dxfId="6893" priority="286" operator="greaterThan">
      <formula>$F$72</formula>
    </cfRule>
  </conditionalFormatting>
  <conditionalFormatting sqref="H55">
    <cfRule type="cellIs" dxfId="6892" priority="285" operator="greaterThan">
      <formula>$G$55</formula>
    </cfRule>
  </conditionalFormatting>
  <conditionalFormatting sqref="H60">
    <cfRule type="cellIs" dxfId="6891" priority="284" operator="greaterThan">
      <formula>$G$60</formula>
    </cfRule>
  </conditionalFormatting>
  <conditionalFormatting sqref="H63">
    <cfRule type="cellIs" dxfId="6890" priority="283" operator="greaterThan">
      <formula>$G$63</formula>
    </cfRule>
  </conditionalFormatting>
  <conditionalFormatting sqref="H66">
    <cfRule type="cellIs" dxfId="6889" priority="281" operator="greaterThan">
      <formula>$G$66</formula>
    </cfRule>
    <cfRule type="cellIs" dxfId="6888" priority="282" operator="greaterThan">
      <formula>$F$66</formula>
    </cfRule>
  </conditionalFormatting>
  <conditionalFormatting sqref="H53">
    <cfRule type="cellIs" dxfId="6887" priority="280" operator="greaterThan">
      <formula>$F$53</formula>
    </cfRule>
  </conditionalFormatting>
  <conditionalFormatting sqref="H52">
    <cfRule type="cellIs" dxfId="6886" priority="278" operator="greaterThan">
      <formula>$F$52</formula>
    </cfRule>
  </conditionalFormatting>
  <conditionalFormatting sqref="H61">
    <cfRule type="cellIs" dxfId="6885" priority="275" operator="greaterThan">
      <formula>$F$61</formula>
    </cfRule>
  </conditionalFormatting>
  <conditionalFormatting sqref="H62">
    <cfRule type="cellIs" dxfId="6884" priority="273" operator="greaterThan">
      <formula>$G$62</formula>
    </cfRule>
  </conditionalFormatting>
  <conditionalFormatting sqref="H54">
    <cfRule type="cellIs" dxfId="6883" priority="276" operator="greaterThan">
      <formula>$G$54</formula>
    </cfRule>
    <cfRule type="cellIs" dxfId="6882" priority="277" operator="greaterThan">
      <formula>$F$54</formula>
    </cfRule>
  </conditionalFormatting>
  <conditionalFormatting sqref="H61">
    <cfRule type="cellIs" dxfId="6881" priority="274" operator="greaterThan">
      <formula>$G$61</formula>
    </cfRule>
  </conditionalFormatting>
  <conditionalFormatting sqref="H67">
    <cfRule type="cellIs" dxfId="6880" priority="272" operator="greaterThan">
      <formula>$F$67</formula>
    </cfRule>
  </conditionalFormatting>
  <conditionalFormatting sqref="H68">
    <cfRule type="cellIs" dxfId="6879" priority="271" operator="greaterThan">
      <formula>$G$68</formula>
    </cfRule>
  </conditionalFormatting>
  <conditionalFormatting sqref="H70">
    <cfRule type="cellIs" dxfId="6878" priority="270" operator="greaterThan">
      <formula>$G$70</formula>
    </cfRule>
  </conditionalFormatting>
  <conditionalFormatting sqref="H73">
    <cfRule type="cellIs" dxfId="6877" priority="269" operator="greaterThan">
      <formula>$G$73</formula>
    </cfRule>
  </conditionalFormatting>
  <conditionalFormatting sqref="H75">
    <cfRule type="cellIs" dxfId="6876" priority="268" operator="greaterThan">
      <formula>$F$75</formula>
    </cfRule>
  </conditionalFormatting>
  <conditionalFormatting sqref="H76">
    <cfRule type="cellIs" dxfId="6875" priority="267" operator="greaterThan">
      <formula>$F$76</formula>
    </cfRule>
  </conditionalFormatting>
  <conditionalFormatting sqref="H78">
    <cfRule type="cellIs" dxfId="6874" priority="266" operator="greaterThan">
      <formula>$G$78</formula>
    </cfRule>
  </conditionalFormatting>
  <conditionalFormatting sqref="H80">
    <cfRule type="cellIs" dxfId="6873" priority="265" operator="greaterThan">
      <formula>$F$80</formula>
    </cfRule>
  </conditionalFormatting>
  <conditionalFormatting sqref="H82">
    <cfRule type="cellIs" dxfId="6872" priority="264" operator="greaterThan">
      <formula>$F$82</formula>
    </cfRule>
  </conditionalFormatting>
  <conditionalFormatting sqref="H81">
    <cfRule type="cellIs" dxfId="6871" priority="262" operator="greaterThan">
      <formula>$G$81</formula>
    </cfRule>
    <cfRule type="cellIs" dxfId="6870" priority="263" operator="greaterThan">
      <formula>$F$81</formula>
    </cfRule>
  </conditionalFormatting>
  <conditionalFormatting sqref="H84">
    <cfRule type="cellIs" dxfId="6869" priority="261" operator="greaterThan">
      <formula>$G$84</formula>
    </cfRule>
  </conditionalFormatting>
  <conditionalFormatting sqref="H86">
    <cfRule type="cellIs" dxfId="6868" priority="259" operator="greaterThan">
      <formula>$G$86</formula>
    </cfRule>
    <cfRule type="cellIs" dxfId="6867" priority="260" operator="greaterThan">
      <formula>$F$86</formula>
    </cfRule>
  </conditionalFormatting>
  <conditionalFormatting sqref="H89">
    <cfRule type="cellIs" dxfId="6866" priority="257" operator="greaterThan">
      <formula>$G$89</formula>
    </cfRule>
    <cfRule type="cellIs" dxfId="6865" priority="258" operator="greaterThan">
      <formula>$F$89</formula>
    </cfRule>
  </conditionalFormatting>
  <conditionalFormatting sqref="H53">
    <cfRule type="cellIs" dxfId="6864" priority="279" operator="greaterThan">
      <formula>$G$53</formula>
    </cfRule>
  </conditionalFormatting>
  <conditionalFormatting sqref="AQ29">
    <cfRule type="cellIs" dxfId="6863" priority="254" operator="greaterThan">
      <formula>$E$29</formula>
    </cfRule>
  </conditionalFormatting>
  <conditionalFormatting sqref="AQ29">
    <cfRule type="cellIs" dxfId="6862" priority="255" operator="greaterThan">
      <formula>$G$29</formula>
    </cfRule>
  </conditionalFormatting>
  <conditionalFormatting sqref="R43">
    <cfRule type="cellIs" dxfId="6861" priority="253" operator="greaterThan">
      <formula>$G$43</formula>
    </cfRule>
  </conditionalFormatting>
  <conditionalFormatting sqref="R45">
    <cfRule type="cellIs" dxfId="6860" priority="252" operator="greaterThan">
      <formula>$F$45</formula>
    </cfRule>
  </conditionalFormatting>
  <conditionalFormatting sqref="R46">
    <cfRule type="cellIs" dxfId="6859" priority="251" operator="greaterThan">
      <formula>$G$46</formula>
    </cfRule>
  </conditionalFormatting>
  <conditionalFormatting sqref="R48">
    <cfRule type="cellIs" dxfId="6858" priority="222" operator="greaterThan">
      <formula>$F$48</formula>
    </cfRule>
  </conditionalFormatting>
  <conditionalFormatting sqref="R72">
    <cfRule type="cellIs" dxfId="6857" priority="250" operator="greaterThan">
      <formula>$F$72</formula>
    </cfRule>
  </conditionalFormatting>
  <conditionalFormatting sqref="R55">
    <cfRule type="cellIs" dxfId="6856" priority="249" operator="greaterThan">
      <formula>$G$55</formula>
    </cfRule>
  </conditionalFormatting>
  <conditionalFormatting sqref="R60">
    <cfRule type="cellIs" dxfId="6855" priority="248" operator="greaterThan">
      <formula>$G$60</formula>
    </cfRule>
  </conditionalFormatting>
  <conditionalFormatting sqref="R63">
    <cfRule type="cellIs" dxfId="6854" priority="247" operator="greaterThan">
      <formula>$G$63</formula>
    </cfRule>
  </conditionalFormatting>
  <conditionalFormatting sqref="R66">
    <cfRule type="cellIs" dxfId="6853" priority="245" operator="greaterThan">
      <formula>$G$66</formula>
    </cfRule>
    <cfRule type="cellIs" dxfId="6852" priority="246" operator="greaterThan">
      <formula>$F$66</formula>
    </cfRule>
  </conditionalFormatting>
  <conditionalFormatting sqref="R53">
    <cfRule type="cellIs" dxfId="6851" priority="244" operator="greaterThan">
      <formula>$F$53</formula>
    </cfRule>
  </conditionalFormatting>
  <conditionalFormatting sqref="R52">
    <cfRule type="cellIs" dxfId="6850" priority="242" operator="greaterThan">
      <formula>$F$52</formula>
    </cfRule>
  </conditionalFormatting>
  <conditionalFormatting sqref="R61">
    <cfRule type="cellIs" dxfId="6849" priority="239" operator="greaterThan">
      <formula>$F$61</formula>
    </cfRule>
  </conditionalFormatting>
  <conditionalFormatting sqref="R62">
    <cfRule type="cellIs" dxfId="6848" priority="237" operator="greaterThan">
      <formula>$G$62</formula>
    </cfRule>
  </conditionalFormatting>
  <conditionalFormatting sqref="R54">
    <cfRule type="cellIs" dxfId="6847" priority="240" operator="greaterThan">
      <formula>$G$54</formula>
    </cfRule>
    <cfRule type="cellIs" dxfId="6846" priority="241" operator="greaterThan">
      <formula>$F$54</formula>
    </cfRule>
  </conditionalFormatting>
  <conditionalFormatting sqref="R61">
    <cfRule type="cellIs" dxfId="6845" priority="238" operator="greaterThan">
      <formula>$G$61</formula>
    </cfRule>
  </conditionalFormatting>
  <conditionalFormatting sqref="R67">
    <cfRule type="cellIs" dxfId="6844" priority="236" operator="greaterThan">
      <formula>$F$67</formula>
    </cfRule>
  </conditionalFormatting>
  <conditionalFormatting sqref="R68">
    <cfRule type="cellIs" dxfId="6843" priority="235" operator="greaterThan">
      <formula>$G$68</formula>
    </cfRule>
  </conditionalFormatting>
  <conditionalFormatting sqref="R70">
    <cfRule type="cellIs" dxfId="6842" priority="234" operator="greaterThan">
      <formula>$G$70</formula>
    </cfRule>
  </conditionalFormatting>
  <conditionalFormatting sqref="R73">
    <cfRule type="cellIs" dxfId="6841" priority="233" operator="greaterThan">
      <formula>$G$73</formula>
    </cfRule>
  </conditionalFormatting>
  <conditionalFormatting sqref="R75">
    <cfRule type="cellIs" dxfId="6840" priority="232" operator="greaterThan">
      <formula>$F$75</formula>
    </cfRule>
  </conditionalFormatting>
  <conditionalFormatting sqref="R76">
    <cfRule type="cellIs" dxfId="6839" priority="231" operator="greaterThan">
      <formula>$F$76</formula>
    </cfRule>
  </conditionalFormatting>
  <conditionalFormatting sqref="R78">
    <cfRule type="cellIs" dxfId="6838" priority="230" operator="greaterThan">
      <formula>$G$78</formula>
    </cfRule>
  </conditionalFormatting>
  <conditionalFormatting sqref="R80">
    <cfRule type="cellIs" dxfId="6837" priority="229" operator="greaterThan">
      <formula>$F$80</formula>
    </cfRule>
  </conditionalFormatting>
  <conditionalFormatting sqref="R82">
    <cfRule type="cellIs" dxfId="6836" priority="228" operator="greaterThan">
      <formula>$F$82</formula>
    </cfRule>
  </conditionalFormatting>
  <conditionalFormatting sqref="R81">
    <cfRule type="cellIs" dxfId="6835" priority="226" operator="greaterThan">
      <formula>$G$81</formula>
    </cfRule>
    <cfRule type="cellIs" dxfId="6834" priority="227" operator="greaterThan">
      <formula>$F$81</formula>
    </cfRule>
  </conditionalFormatting>
  <conditionalFormatting sqref="R84">
    <cfRule type="cellIs" dxfId="6833" priority="225" operator="greaterThan">
      <formula>$G$84</formula>
    </cfRule>
  </conditionalFormatting>
  <conditionalFormatting sqref="R86">
    <cfRule type="cellIs" dxfId="6832" priority="223" operator="greaterThan">
      <formula>$G$86</formula>
    </cfRule>
    <cfRule type="cellIs" dxfId="6831" priority="224" operator="greaterThan">
      <formula>$F$86</formula>
    </cfRule>
  </conditionalFormatting>
  <conditionalFormatting sqref="R53">
    <cfRule type="cellIs" dxfId="6830" priority="243" operator="greaterThan">
      <formula>$G$53</formula>
    </cfRule>
  </conditionalFormatting>
  <conditionalFormatting sqref="W48">
    <cfRule type="cellIs" dxfId="6829" priority="191" operator="greaterThan">
      <formula>$F$48</formula>
    </cfRule>
  </conditionalFormatting>
  <conditionalFormatting sqref="W72">
    <cfRule type="cellIs" dxfId="6828" priority="221" operator="greaterThan">
      <formula>$F$72</formula>
    </cfRule>
  </conditionalFormatting>
  <conditionalFormatting sqref="W55">
    <cfRule type="cellIs" dxfId="6827" priority="220" operator="greaterThan">
      <formula>$G$55</formula>
    </cfRule>
  </conditionalFormatting>
  <conditionalFormatting sqref="W60">
    <cfRule type="cellIs" dxfId="6826" priority="219" operator="greaterThan">
      <formula>$G$60</formula>
    </cfRule>
  </conditionalFormatting>
  <conditionalFormatting sqref="W63">
    <cfRule type="cellIs" dxfId="6825" priority="218" operator="greaterThan">
      <formula>$G$63</formula>
    </cfRule>
  </conditionalFormatting>
  <conditionalFormatting sqref="W66">
    <cfRule type="cellIs" dxfId="6824" priority="216" operator="greaterThan">
      <formula>$G$66</formula>
    </cfRule>
    <cfRule type="cellIs" dxfId="6823" priority="217" operator="greaterThan">
      <formula>$F$66</formula>
    </cfRule>
  </conditionalFormatting>
  <conditionalFormatting sqref="W53">
    <cfRule type="cellIs" dxfId="6822" priority="215" operator="greaterThan">
      <formula>$F$53</formula>
    </cfRule>
  </conditionalFormatting>
  <conditionalFormatting sqref="W52">
    <cfRule type="cellIs" dxfId="6821" priority="213" operator="greaterThan">
      <formula>$F$52</formula>
    </cfRule>
  </conditionalFormatting>
  <conditionalFormatting sqref="W61">
    <cfRule type="cellIs" dxfId="6820" priority="210" operator="greaterThan">
      <formula>$F$61</formula>
    </cfRule>
  </conditionalFormatting>
  <conditionalFormatting sqref="W62">
    <cfRule type="cellIs" dxfId="6819" priority="208" operator="greaterThan">
      <formula>$G$62</formula>
    </cfRule>
  </conditionalFormatting>
  <conditionalFormatting sqref="W54">
    <cfRule type="cellIs" dxfId="6818" priority="211" operator="greaterThan">
      <formula>$G$54</formula>
    </cfRule>
    <cfRule type="cellIs" dxfId="6817" priority="212" operator="greaterThan">
      <formula>$F$54</formula>
    </cfRule>
  </conditionalFormatting>
  <conditionalFormatting sqref="W61">
    <cfRule type="cellIs" dxfId="6816" priority="209" operator="greaterThan">
      <formula>$G$61</formula>
    </cfRule>
  </conditionalFormatting>
  <conditionalFormatting sqref="W67">
    <cfRule type="cellIs" dxfId="6815" priority="207" operator="greaterThan">
      <formula>$F$67</formula>
    </cfRule>
  </conditionalFormatting>
  <conditionalFormatting sqref="W68">
    <cfRule type="cellIs" dxfId="6814" priority="206" operator="greaterThan">
      <formula>$G$68</formula>
    </cfRule>
  </conditionalFormatting>
  <conditionalFormatting sqref="W70">
    <cfRule type="cellIs" dxfId="6813" priority="205" operator="greaterThan">
      <formula>$G$70</formula>
    </cfRule>
  </conditionalFormatting>
  <conditionalFormatting sqref="W73">
    <cfRule type="cellIs" dxfId="6812" priority="204" operator="greaterThan">
      <formula>$G$73</formula>
    </cfRule>
  </conditionalFormatting>
  <conditionalFormatting sqref="W75">
    <cfRule type="cellIs" dxfId="6811" priority="203" operator="greaterThan">
      <formula>$F$75</formula>
    </cfRule>
  </conditionalFormatting>
  <conditionalFormatting sqref="W76">
    <cfRule type="cellIs" dxfId="6810" priority="202" operator="greaterThan">
      <formula>$F$76</formula>
    </cfRule>
  </conditionalFormatting>
  <conditionalFormatting sqref="W78">
    <cfRule type="cellIs" dxfId="6809" priority="201" operator="greaterThan">
      <formula>$G$78</formula>
    </cfRule>
  </conditionalFormatting>
  <conditionalFormatting sqref="W80">
    <cfRule type="cellIs" dxfId="6808" priority="200" operator="greaterThan">
      <formula>$F$80</formula>
    </cfRule>
  </conditionalFormatting>
  <conditionalFormatting sqref="W82">
    <cfRule type="cellIs" dxfId="6807" priority="199" operator="greaterThan">
      <formula>$F$82</formula>
    </cfRule>
  </conditionalFormatting>
  <conditionalFormatting sqref="W81">
    <cfRule type="cellIs" dxfId="6806" priority="197" operator="greaterThan">
      <formula>$G$81</formula>
    </cfRule>
    <cfRule type="cellIs" dxfId="6805" priority="198" operator="greaterThan">
      <formula>$F$81</formula>
    </cfRule>
  </conditionalFormatting>
  <conditionalFormatting sqref="W84">
    <cfRule type="cellIs" dxfId="6804" priority="196" operator="greaterThan">
      <formula>$G$84</formula>
    </cfRule>
  </conditionalFormatting>
  <conditionalFormatting sqref="W86">
    <cfRule type="cellIs" dxfId="6803" priority="194" operator="greaterThan">
      <formula>$G$86</formula>
    </cfRule>
    <cfRule type="cellIs" dxfId="6802" priority="195" operator="greaterThan">
      <formula>$F$86</formula>
    </cfRule>
  </conditionalFormatting>
  <conditionalFormatting sqref="W89">
    <cfRule type="cellIs" dxfId="6801" priority="192" operator="greaterThan">
      <formula>$G$89</formula>
    </cfRule>
    <cfRule type="cellIs" dxfId="6800" priority="193" operator="greaterThan">
      <formula>$F$89</formula>
    </cfRule>
  </conditionalFormatting>
  <conditionalFormatting sqref="W53">
    <cfRule type="cellIs" dxfId="6799" priority="214" operator="greaterThan">
      <formula>$G$53</formula>
    </cfRule>
  </conditionalFormatting>
  <conditionalFormatting sqref="AQ10">
    <cfRule type="cellIs" dxfId="6798" priority="190" operator="greaterThan">
      <formula>$E$10</formula>
    </cfRule>
  </conditionalFormatting>
  <conditionalFormatting sqref="AQ11">
    <cfRule type="cellIs" dxfId="6797" priority="189" operator="greaterThan">
      <formula>$E$11</formula>
    </cfRule>
  </conditionalFormatting>
  <conditionalFormatting sqref="AQ12">
    <cfRule type="cellIs" dxfId="6796" priority="188" operator="greaterThan">
      <formula>$E$12</formula>
    </cfRule>
  </conditionalFormatting>
  <conditionalFormatting sqref="AQ13">
    <cfRule type="cellIs" dxfId="6795" priority="186" operator="greaterThan">
      <formula>$E$13</formula>
    </cfRule>
    <cfRule type="cellIs" dxfId="6794" priority="187" operator="greaterThan">
      <formula>$G$13</formula>
    </cfRule>
  </conditionalFormatting>
  <conditionalFormatting sqref="AQ14">
    <cfRule type="cellIs" dxfId="6793" priority="184" operator="greaterThan">
      <formula>$E$14</formula>
    </cfRule>
    <cfRule type="cellIs" dxfId="6792" priority="185" operator="greaterThan">
      <formula>$G$14</formula>
    </cfRule>
  </conditionalFormatting>
  <conditionalFormatting sqref="AQ15">
    <cfRule type="cellIs" dxfId="6791" priority="183" operator="greaterThan">
      <formula>$E$15</formula>
    </cfRule>
  </conditionalFormatting>
  <conditionalFormatting sqref="AQ16">
    <cfRule type="cellIs" dxfId="6790" priority="182" operator="greaterThan">
      <formula>$E$16</formula>
    </cfRule>
  </conditionalFormatting>
  <conditionalFormatting sqref="AQ16">
    <cfRule type="cellIs" dxfId="6789" priority="181" operator="greaterThan">
      <formula>$G$16</formula>
    </cfRule>
  </conditionalFormatting>
  <conditionalFormatting sqref="AQ17">
    <cfRule type="cellIs" dxfId="6788" priority="179" operator="greaterThan">
      <formula>$E$17</formula>
    </cfRule>
  </conditionalFormatting>
  <conditionalFormatting sqref="AQ17">
    <cfRule type="cellIs" dxfId="6787" priority="180" operator="greaterThan">
      <formula>$G$17</formula>
    </cfRule>
  </conditionalFormatting>
  <conditionalFormatting sqref="AQ19">
    <cfRule type="cellIs" dxfId="6786" priority="178" operator="greaterThan">
      <formula>$E$19</formula>
    </cfRule>
  </conditionalFormatting>
  <conditionalFormatting sqref="AQ20">
    <cfRule type="cellIs" dxfId="6785" priority="176" operator="greaterThan">
      <formula>$E$20</formula>
    </cfRule>
    <cfRule type="cellIs" dxfId="6784" priority="177" operator="greaterThan">
      <formula>$G$20</formula>
    </cfRule>
  </conditionalFormatting>
  <conditionalFormatting sqref="AQ21">
    <cfRule type="cellIs" dxfId="6783" priority="174" operator="greaterThan">
      <formula>$E$21</formula>
    </cfRule>
    <cfRule type="cellIs" dxfId="6782" priority="175" operator="greaterThan">
      <formula>$G$21</formula>
    </cfRule>
  </conditionalFormatting>
  <conditionalFormatting sqref="AQ22">
    <cfRule type="cellIs" dxfId="6781" priority="172" operator="greaterThan">
      <formula>$E$22</formula>
    </cfRule>
    <cfRule type="cellIs" dxfId="6780" priority="173" operator="greaterThan">
      <formula>$G$22</formula>
    </cfRule>
  </conditionalFormatting>
  <conditionalFormatting sqref="AQ23">
    <cfRule type="cellIs" dxfId="6779" priority="171" operator="greaterThan">
      <formula>$E$23</formula>
    </cfRule>
  </conditionalFormatting>
  <conditionalFormatting sqref="AQ9">
    <cfRule type="cellIs" dxfId="6778" priority="170" operator="greaterThan">
      <formula>$E$9</formula>
    </cfRule>
  </conditionalFormatting>
  <conditionalFormatting sqref="AQ18">
    <cfRule type="cellIs" dxfId="6777" priority="166" operator="lessThan">
      <formula>$AS$18</formula>
    </cfRule>
    <cfRule type="cellIs" dxfId="6776" priority="167" operator="greaterThan">
      <formula>$AT$18</formula>
    </cfRule>
    <cfRule type="cellIs" dxfId="6775" priority="168" operator="lessThan">
      <formula>$AQ$18</formula>
    </cfRule>
    <cfRule type="cellIs" dxfId="6774" priority="169" operator="greaterThan">
      <formula>$AR$18</formula>
    </cfRule>
  </conditionalFormatting>
  <conditionalFormatting sqref="M43">
    <cfRule type="cellIs" dxfId="6773" priority="165" operator="greaterThan">
      <formula>$G$43</formula>
    </cfRule>
  </conditionalFormatting>
  <conditionalFormatting sqref="M45 H45">
    <cfRule type="cellIs" dxfId="6772" priority="164" operator="greaterThan">
      <formula>$F$45</formula>
    </cfRule>
  </conditionalFormatting>
  <conditionalFormatting sqref="M46 H46">
    <cfRule type="cellIs" dxfId="6771" priority="163" operator="greaterThan">
      <formula>$G$46</formula>
    </cfRule>
  </conditionalFormatting>
  <conditionalFormatting sqref="AL43 AG43 AB43 W43">
    <cfRule type="cellIs" dxfId="6770" priority="162" operator="greaterThan">
      <formula>$G$43</formula>
    </cfRule>
  </conditionalFormatting>
  <conditionalFormatting sqref="AL45 AG45 AB45 W45">
    <cfRule type="cellIs" dxfId="6769" priority="161" operator="greaterThan">
      <formula>$F$45</formula>
    </cfRule>
  </conditionalFormatting>
  <conditionalFormatting sqref="AL46 AG46 AB46 W46">
    <cfRule type="cellIs" dxfId="6768" priority="160" operator="greaterThan">
      <formula>$G$46</formula>
    </cfRule>
  </conditionalFormatting>
  <conditionalFormatting sqref="AV43">
    <cfRule type="cellIs" dxfId="6767" priority="159" operator="greaterThan">
      <formula>$G$43</formula>
    </cfRule>
  </conditionalFormatting>
  <conditionalFormatting sqref="AV45 AQ45">
    <cfRule type="cellIs" dxfId="6766" priority="158" operator="greaterThan">
      <formula>$F$45</formula>
    </cfRule>
  </conditionalFormatting>
  <conditionalFormatting sqref="AV46 AQ46">
    <cfRule type="cellIs" dxfId="6765" priority="157" operator="greaterThan">
      <formula>$G$46</formula>
    </cfRule>
  </conditionalFormatting>
  <conditionalFormatting sqref="AQ26">
    <cfRule type="cellIs" dxfId="6764" priority="156" operator="greaterThan">
      <formula>$E$9</formula>
    </cfRule>
  </conditionalFormatting>
  <conditionalFormatting sqref="AQ44">
    <cfRule type="cellIs" dxfId="6763" priority="155" operator="greaterThan">
      <formula>$E$9</formula>
    </cfRule>
  </conditionalFormatting>
  <conditionalFormatting sqref="AQ49">
    <cfRule type="cellIs" dxfId="6762" priority="154" operator="greaterThan">
      <formula>$E$9</formula>
    </cfRule>
  </conditionalFormatting>
  <conditionalFormatting sqref="AB89">
    <cfRule type="cellIs" dxfId="6761" priority="152" operator="greaterThan">
      <formula>$E$89</formula>
    </cfRule>
    <cfRule type="cellIs" dxfId="6760" priority="153" operator="greaterThan">
      <formula>$G$89</formula>
    </cfRule>
  </conditionalFormatting>
  <conditionalFormatting sqref="AV20:AV22 AV16:AV17">
    <cfRule type="cellIs" dxfId="6759" priority="150" operator="greaterThan">
      <formula>$E16</formula>
    </cfRule>
    <cfRule type="cellIs" dxfId="6758" priority="151" operator="greaterThan">
      <formula>$G16</formula>
    </cfRule>
  </conditionalFormatting>
  <conditionalFormatting sqref="AL10">
    <cfRule type="cellIs" dxfId="6757" priority="149" operator="greaterThan">
      <formula>$E$10</formula>
    </cfRule>
  </conditionalFormatting>
  <conditionalFormatting sqref="AL11">
    <cfRule type="cellIs" dxfId="6756" priority="148" operator="greaterThan">
      <formula>$E$11</formula>
    </cfRule>
  </conditionalFormatting>
  <conditionalFormatting sqref="AL12">
    <cfRule type="cellIs" dxfId="6755" priority="147" operator="greaterThan">
      <formula>$E$12</formula>
    </cfRule>
  </conditionalFormatting>
  <conditionalFormatting sqref="AL13:AL14">
    <cfRule type="cellIs" dxfId="6754" priority="145" operator="greaterThan">
      <formula>$E13</formula>
    </cfRule>
    <cfRule type="cellIs" dxfId="6753" priority="146" operator="greaterThan">
      <formula>$G13</formula>
    </cfRule>
  </conditionalFormatting>
  <conditionalFormatting sqref="AL14">
    <cfRule type="cellIs" dxfId="6752" priority="143" operator="greaterThan">
      <formula>$E$14</formula>
    </cfRule>
    <cfRule type="cellIs" dxfId="6751" priority="144" operator="greaterThan">
      <formula>$G$14</formula>
    </cfRule>
  </conditionalFormatting>
  <conditionalFormatting sqref="AL15">
    <cfRule type="cellIs" dxfId="6750" priority="142" operator="greaterThan">
      <formula>$E$15</formula>
    </cfRule>
  </conditionalFormatting>
  <conditionalFormatting sqref="AL19">
    <cfRule type="cellIs" dxfId="6749" priority="141" operator="greaterThan">
      <formula>$E$19</formula>
    </cfRule>
  </conditionalFormatting>
  <conditionalFormatting sqref="AL23">
    <cfRule type="cellIs" dxfId="6748" priority="140" operator="greaterThan">
      <formula>$E$23</formula>
    </cfRule>
  </conditionalFormatting>
  <conditionalFormatting sqref="AL8">
    <cfRule type="cellIs" dxfId="6747" priority="139" operator="greaterThan">
      <formula>$E$8</formula>
    </cfRule>
  </conditionalFormatting>
  <conditionalFormatting sqref="AL9">
    <cfRule type="cellIs" dxfId="6746" priority="138" operator="greaterThan">
      <formula>$E$9</formula>
    </cfRule>
  </conditionalFormatting>
  <conditionalFormatting sqref="AL18">
    <cfRule type="cellIs" dxfId="6745" priority="134" operator="lessThan">
      <formula>$BC$18</formula>
    </cfRule>
    <cfRule type="cellIs" dxfId="6744" priority="135" operator="greaterThan">
      <formula>$BD$18</formula>
    </cfRule>
    <cfRule type="cellIs" dxfId="6743" priority="136" operator="lessThan">
      <formula>$BA$18</formula>
    </cfRule>
    <cfRule type="cellIs" dxfId="6742" priority="137" operator="greaterThan">
      <formula>$BB$18</formula>
    </cfRule>
  </conditionalFormatting>
  <conditionalFormatting sqref="AL20:AL22 AL16:AL17">
    <cfRule type="cellIs" dxfId="6741" priority="132" operator="greaterThan">
      <formula>$E16</formula>
    </cfRule>
    <cfRule type="cellIs" dxfId="6740" priority="133" operator="greaterThan">
      <formula>$G16</formula>
    </cfRule>
  </conditionalFormatting>
  <conditionalFormatting sqref="AG10">
    <cfRule type="cellIs" dxfId="6739" priority="131" operator="greaterThan">
      <formula>$E$10</formula>
    </cfRule>
  </conditionalFormatting>
  <conditionalFormatting sqref="AG11">
    <cfRule type="cellIs" dxfId="6738" priority="130" operator="greaterThan">
      <formula>$E$11</formula>
    </cfRule>
  </conditionalFormatting>
  <conditionalFormatting sqref="AG12">
    <cfRule type="cellIs" dxfId="6737" priority="129" operator="greaterThan">
      <formula>$E$12</formula>
    </cfRule>
  </conditionalFormatting>
  <conditionalFormatting sqref="AG13:AG14">
    <cfRule type="cellIs" dxfId="6736" priority="127" operator="greaterThan">
      <formula>$E13</formula>
    </cfRule>
    <cfRule type="cellIs" dxfId="6735" priority="128" operator="greaterThan">
      <formula>$G13</formula>
    </cfRule>
  </conditionalFormatting>
  <conditionalFormatting sqref="AG14">
    <cfRule type="cellIs" dxfId="6734" priority="125" operator="greaterThan">
      <formula>$E$14</formula>
    </cfRule>
    <cfRule type="cellIs" dxfId="6733" priority="126" operator="greaterThan">
      <formula>$G$14</formula>
    </cfRule>
  </conditionalFormatting>
  <conditionalFormatting sqref="AG15">
    <cfRule type="cellIs" dxfId="6732" priority="124" operator="greaterThan">
      <formula>$E$15</formula>
    </cfRule>
  </conditionalFormatting>
  <conditionalFormatting sqref="AG19">
    <cfRule type="cellIs" dxfId="6731" priority="123" operator="greaterThan">
      <formula>$E$19</formula>
    </cfRule>
  </conditionalFormatting>
  <conditionalFormatting sqref="AG23">
    <cfRule type="cellIs" dxfId="6730" priority="122" operator="greaterThan">
      <formula>$E$23</formula>
    </cfRule>
  </conditionalFormatting>
  <conditionalFormatting sqref="AG8">
    <cfRule type="cellIs" dxfId="6729" priority="121" operator="greaterThan">
      <formula>$E$8</formula>
    </cfRule>
  </conditionalFormatting>
  <conditionalFormatting sqref="AG9">
    <cfRule type="cellIs" dxfId="6728" priority="120" operator="greaterThan">
      <formula>$E$9</formula>
    </cfRule>
  </conditionalFormatting>
  <conditionalFormatting sqref="AG18">
    <cfRule type="cellIs" dxfId="6727" priority="116" operator="lessThan">
      <formula>$BC$18</formula>
    </cfRule>
    <cfRule type="cellIs" dxfId="6726" priority="117" operator="greaterThan">
      <formula>$BD$18</formula>
    </cfRule>
    <cfRule type="cellIs" dxfId="6725" priority="118" operator="lessThan">
      <formula>$BA$18</formula>
    </cfRule>
    <cfRule type="cellIs" dxfId="6724" priority="119" operator="greaterThan">
      <formula>$BB$18</formula>
    </cfRule>
  </conditionalFormatting>
  <conditionalFormatting sqref="AG20:AG22 AG16:AG17">
    <cfRule type="cellIs" dxfId="6723" priority="114" operator="greaterThan">
      <formula>$E16</formula>
    </cfRule>
    <cfRule type="cellIs" dxfId="6722" priority="115" operator="greaterThan">
      <formula>$G16</formula>
    </cfRule>
  </conditionalFormatting>
  <conditionalFormatting sqref="AB10">
    <cfRule type="cellIs" dxfId="6721" priority="113" operator="greaterThan">
      <formula>$E$10</formula>
    </cfRule>
  </conditionalFormatting>
  <conditionalFormatting sqref="AB11">
    <cfRule type="cellIs" dxfId="6720" priority="112" operator="greaterThan">
      <formula>$E$11</formula>
    </cfRule>
  </conditionalFormatting>
  <conditionalFormatting sqref="AB12">
    <cfRule type="cellIs" dxfId="6719" priority="111" operator="greaterThan">
      <formula>$E$12</formula>
    </cfRule>
  </conditionalFormatting>
  <conditionalFormatting sqref="AB14">
    <cfRule type="cellIs" dxfId="6718" priority="109" operator="greaterThan">
      <formula>$E$14</formula>
    </cfRule>
    <cfRule type="cellIs" dxfId="6717" priority="110" operator="greaterThan">
      <formula>$G14</formula>
    </cfRule>
  </conditionalFormatting>
  <conditionalFormatting sqref="AB15">
    <cfRule type="cellIs" dxfId="6716" priority="108" operator="greaterThan">
      <formula>$E$15</formula>
    </cfRule>
  </conditionalFormatting>
  <conditionalFormatting sqref="AB19">
    <cfRule type="cellIs" dxfId="6715" priority="107" operator="greaterThan">
      <formula>$E$19</formula>
    </cfRule>
  </conditionalFormatting>
  <conditionalFormatting sqref="AB23">
    <cfRule type="cellIs" dxfId="6714" priority="106" operator="greaterThan">
      <formula>$E$23</formula>
    </cfRule>
  </conditionalFormatting>
  <conditionalFormatting sqref="AB8">
    <cfRule type="cellIs" dxfId="6713" priority="105" operator="greaterThan">
      <formula>$E$8</formula>
    </cfRule>
  </conditionalFormatting>
  <conditionalFormatting sqref="AB9">
    <cfRule type="cellIs" dxfId="6712" priority="104" operator="greaterThan">
      <formula>$E$9</formula>
    </cfRule>
  </conditionalFormatting>
  <conditionalFormatting sqref="AB18">
    <cfRule type="cellIs" dxfId="6711" priority="100" operator="lessThan">
      <formula>$BC$18</formula>
    </cfRule>
    <cfRule type="cellIs" dxfId="6710" priority="101" operator="greaterThan">
      <formula>$BD$18</formula>
    </cfRule>
    <cfRule type="cellIs" dxfId="6709" priority="102" operator="lessThan">
      <formula>$BA$18</formula>
    </cfRule>
    <cfRule type="cellIs" dxfId="6708" priority="103" operator="greaterThan">
      <formula>$BB$18</formula>
    </cfRule>
  </conditionalFormatting>
  <conditionalFormatting sqref="AB20:AB22 AB16:AB17">
    <cfRule type="cellIs" dxfId="6707" priority="98" operator="greaterThan">
      <formula>$E16</formula>
    </cfRule>
    <cfRule type="cellIs" dxfId="6706" priority="99" operator="greaterThan">
      <formula>$G16</formula>
    </cfRule>
  </conditionalFormatting>
  <conditionalFormatting sqref="W10">
    <cfRule type="cellIs" dxfId="6705" priority="97" operator="greaterThan">
      <formula>$E$10</formula>
    </cfRule>
  </conditionalFormatting>
  <conditionalFormatting sqref="W11">
    <cfRule type="cellIs" dxfId="6704" priority="96" operator="greaterThan">
      <formula>$E$11</formula>
    </cfRule>
  </conditionalFormatting>
  <conditionalFormatting sqref="W12">
    <cfRule type="cellIs" dxfId="6703" priority="95" operator="greaterThan">
      <formula>$E$12</formula>
    </cfRule>
  </conditionalFormatting>
  <conditionalFormatting sqref="W13:W14">
    <cfRule type="cellIs" dxfId="6702" priority="93" operator="greaterThan">
      <formula>$E13</formula>
    </cfRule>
    <cfRule type="cellIs" dxfId="6701" priority="94" operator="greaterThan">
      <formula>$G13</formula>
    </cfRule>
  </conditionalFormatting>
  <conditionalFormatting sqref="W14">
    <cfRule type="cellIs" dxfId="6700" priority="91" operator="greaterThan">
      <formula>$E$14</formula>
    </cfRule>
    <cfRule type="cellIs" dxfId="6699" priority="92" operator="greaterThan">
      <formula>$G$14</formula>
    </cfRule>
  </conditionalFormatting>
  <conditionalFormatting sqref="W15">
    <cfRule type="cellIs" dxfId="6698" priority="90" operator="greaterThan">
      <formula>$E$15</formula>
    </cfRule>
  </conditionalFormatting>
  <conditionalFormatting sqref="W19">
    <cfRule type="cellIs" dxfId="6697" priority="89" operator="greaterThan">
      <formula>$E$19</formula>
    </cfRule>
  </conditionalFormatting>
  <conditionalFormatting sqref="W23">
    <cfRule type="cellIs" dxfId="6696" priority="88" operator="greaterThan">
      <formula>$E$23</formula>
    </cfRule>
  </conditionalFormatting>
  <conditionalFormatting sqref="W8">
    <cfRule type="cellIs" dxfId="6695" priority="87" operator="greaterThan">
      <formula>$E$8</formula>
    </cfRule>
  </conditionalFormatting>
  <conditionalFormatting sqref="W9">
    <cfRule type="cellIs" dxfId="6694" priority="86" operator="greaterThan">
      <formula>$E$9</formula>
    </cfRule>
  </conditionalFormatting>
  <conditionalFormatting sqref="W18">
    <cfRule type="cellIs" dxfId="6693" priority="82" operator="lessThan">
      <formula>$BC$18</formula>
    </cfRule>
    <cfRule type="cellIs" dxfId="6692" priority="83" operator="greaterThan">
      <formula>$BD$18</formula>
    </cfRule>
    <cfRule type="cellIs" dxfId="6691" priority="84" operator="lessThan">
      <formula>$BA$18</formula>
    </cfRule>
    <cfRule type="cellIs" dxfId="6690" priority="85" operator="greaterThan">
      <formula>$BB$18</formula>
    </cfRule>
  </conditionalFormatting>
  <conditionalFormatting sqref="W20:W22 W16:W17">
    <cfRule type="cellIs" dxfId="6689" priority="80" operator="greaterThan">
      <formula>$E16</formula>
    </cfRule>
    <cfRule type="cellIs" dxfId="6688" priority="81" operator="greaterThan">
      <formula>$G16</formula>
    </cfRule>
  </conditionalFormatting>
  <conditionalFormatting sqref="R10">
    <cfRule type="cellIs" dxfId="6687" priority="79" operator="greaterThan">
      <formula>$E$10</formula>
    </cfRule>
  </conditionalFormatting>
  <conditionalFormatting sqref="R11">
    <cfRule type="cellIs" dxfId="6686" priority="78" operator="greaterThan">
      <formula>$E$11</formula>
    </cfRule>
  </conditionalFormatting>
  <conditionalFormatting sqref="R12">
    <cfRule type="cellIs" dxfId="6685" priority="77" operator="greaterThan">
      <formula>$E$12</formula>
    </cfRule>
  </conditionalFormatting>
  <conditionalFormatting sqref="R13:R14">
    <cfRule type="cellIs" dxfId="6684" priority="75" operator="greaterThan">
      <formula>$E13</formula>
    </cfRule>
    <cfRule type="cellIs" dxfId="6683" priority="76" operator="greaterThan">
      <formula>$G13</formula>
    </cfRule>
  </conditionalFormatting>
  <conditionalFormatting sqref="R14">
    <cfRule type="cellIs" dxfId="6682" priority="73" operator="greaterThan">
      <formula>$E$14</formula>
    </cfRule>
    <cfRule type="cellIs" dxfId="6681" priority="74" operator="greaterThan">
      <formula>$G$14</formula>
    </cfRule>
  </conditionalFormatting>
  <conditionalFormatting sqref="R15">
    <cfRule type="cellIs" dxfId="6680" priority="72" operator="greaterThan">
      <formula>$E$15</formula>
    </cfRule>
  </conditionalFormatting>
  <conditionalFormatting sqref="R19">
    <cfRule type="cellIs" dxfId="6679" priority="71" operator="greaterThan">
      <formula>$E$19</formula>
    </cfRule>
  </conditionalFormatting>
  <conditionalFormatting sqref="R23">
    <cfRule type="cellIs" dxfId="6678" priority="70" operator="greaterThan">
      <formula>$E$23</formula>
    </cfRule>
  </conditionalFormatting>
  <conditionalFormatting sqref="R8">
    <cfRule type="cellIs" dxfId="6677" priority="69" operator="greaterThan">
      <formula>$E$8</formula>
    </cfRule>
  </conditionalFormatting>
  <conditionalFormatting sqref="R9">
    <cfRule type="cellIs" dxfId="6676" priority="68" operator="greaterThan">
      <formula>$E$9</formula>
    </cfRule>
  </conditionalFormatting>
  <conditionalFormatting sqref="R18">
    <cfRule type="cellIs" dxfId="6675" priority="64" operator="lessThan">
      <formula>$BC$18</formula>
    </cfRule>
    <cfRule type="cellIs" dxfId="6674" priority="65" operator="greaterThan">
      <formula>$BD$18</formula>
    </cfRule>
    <cfRule type="cellIs" dxfId="6673" priority="66" operator="lessThan">
      <formula>$BA$18</formula>
    </cfRule>
    <cfRule type="cellIs" dxfId="6672" priority="67" operator="greaterThan">
      <formula>$BB$18</formula>
    </cfRule>
  </conditionalFormatting>
  <conditionalFormatting sqref="R20:R22 R16:R17">
    <cfRule type="cellIs" dxfId="6671" priority="62" operator="greaterThan">
      <formula>$E16</formula>
    </cfRule>
    <cfRule type="cellIs" dxfId="6670" priority="63" operator="greaterThan">
      <formula>$G16</formula>
    </cfRule>
  </conditionalFormatting>
  <conditionalFormatting sqref="M10">
    <cfRule type="cellIs" dxfId="6669" priority="61" operator="greaterThan">
      <formula>$E$10</formula>
    </cfRule>
  </conditionalFormatting>
  <conditionalFormatting sqref="M11">
    <cfRule type="cellIs" dxfId="6668" priority="60" operator="greaterThan">
      <formula>$E$11</formula>
    </cfRule>
  </conditionalFormatting>
  <conditionalFormatting sqref="M12">
    <cfRule type="cellIs" dxfId="6667" priority="59" operator="greaterThan">
      <formula>$E$12</formula>
    </cfRule>
  </conditionalFormatting>
  <conditionalFormatting sqref="M13:M14">
    <cfRule type="cellIs" dxfId="6666" priority="57" operator="greaterThan">
      <formula>$E13</formula>
    </cfRule>
    <cfRule type="cellIs" dxfId="6665" priority="58" operator="greaterThan">
      <formula>$G13</formula>
    </cfRule>
  </conditionalFormatting>
  <conditionalFormatting sqref="M14">
    <cfRule type="cellIs" dxfId="6664" priority="55" operator="greaterThan">
      <formula>$E$14</formula>
    </cfRule>
    <cfRule type="cellIs" dxfId="6663" priority="56" operator="greaterThan">
      <formula>$G$14</formula>
    </cfRule>
  </conditionalFormatting>
  <conditionalFormatting sqref="M15">
    <cfRule type="cellIs" dxfId="6662" priority="54" operator="greaterThan">
      <formula>$E$15</formula>
    </cfRule>
  </conditionalFormatting>
  <conditionalFormatting sqref="M19">
    <cfRule type="cellIs" dxfId="6661" priority="53" operator="greaterThan">
      <formula>$E$19</formula>
    </cfRule>
  </conditionalFormatting>
  <conditionalFormatting sqref="M23">
    <cfRule type="cellIs" dxfId="6660" priority="52" operator="greaterThan">
      <formula>$E$23</formula>
    </cfRule>
  </conditionalFormatting>
  <conditionalFormatting sqref="M8">
    <cfRule type="cellIs" dxfId="6659" priority="51" operator="greaterThan">
      <formula>$E$8</formula>
    </cfRule>
  </conditionalFormatting>
  <conditionalFormatting sqref="M9">
    <cfRule type="cellIs" dxfId="6658" priority="50" operator="greaterThan">
      <formula>$E$9</formula>
    </cfRule>
  </conditionalFormatting>
  <conditionalFormatting sqref="M18">
    <cfRule type="cellIs" dxfId="6657" priority="46" operator="lessThan">
      <formula>$BC$18</formula>
    </cfRule>
    <cfRule type="cellIs" dxfId="6656" priority="47" operator="greaterThan">
      <formula>$BD$18</formula>
    </cfRule>
    <cfRule type="cellIs" dxfId="6655" priority="48" operator="lessThan">
      <formula>$BA$18</formula>
    </cfRule>
    <cfRule type="cellIs" dxfId="6654" priority="49" operator="greaterThan">
      <formula>$BB$18</formula>
    </cfRule>
  </conditionalFormatting>
  <conditionalFormatting sqref="M20:M22 M16:M17">
    <cfRule type="cellIs" dxfId="6653" priority="44" operator="greaterThan">
      <formula>$E16</formula>
    </cfRule>
    <cfRule type="cellIs" dxfId="6652" priority="45" operator="greaterThan">
      <formula>$G16</formula>
    </cfRule>
  </conditionalFormatting>
  <conditionalFormatting sqref="H10">
    <cfRule type="cellIs" dxfId="6651" priority="43" operator="greaterThan">
      <formula>$E$10</formula>
    </cfRule>
  </conditionalFormatting>
  <conditionalFormatting sqref="H11">
    <cfRule type="cellIs" dxfId="6650" priority="42" operator="greaterThan">
      <formula>$E$11</formula>
    </cfRule>
  </conditionalFormatting>
  <conditionalFormatting sqref="H12">
    <cfRule type="cellIs" dxfId="6649" priority="41" operator="greaterThan">
      <formula>$E$12</formula>
    </cfRule>
  </conditionalFormatting>
  <conditionalFormatting sqref="H13:H14">
    <cfRule type="cellIs" dxfId="6648" priority="39" operator="greaterThan">
      <formula>$E13</formula>
    </cfRule>
    <cfRule type="cellIs" dxfId="6647" priority="40" operator="greaterThan">
      <formula>$G13</formula>
    </cfRule>
  </conditionalFormatting>
  <conditionalFormatting sqref="H14">
    <cfRule type="cellIs" dxfId="6646" priority="37" operator="greaterThan">
      <formula>$E$14</formula>
    </cfRule>
    <cfRule type="cellIs" dxfId="6645" priority="38" operator="greaterThan">
      <formula>$G$14</formula>
    </cfRule>
  </conditionalFormatting>
  <conditionalFormatting sqref="H15">
    <cfRule type="cellIs" dxfId="6644" priority="36" operator="greaterThan">
      <formula>$E$15</formula>
    </cfRule>
  </conditionalFormatting>
  <conditionalFormatting sqref="H19">
    <cfRule type="cellIs" dxfId="6643" priority="35" operator="greaterThan">
      <formula>$E$19</formula>
    </cfRule>
  </conditionalFormatting>
  <conditionalFormatting sqref="H23">
    <cfRule type="cellIs" dxfId="6642" priority="34" operator="greaterThan">
      <formula>$E$23</formula>
    </cfRule>
  </conditionalFormatting>
  <conditionalFormatting sqref="H8">
    <cfRule type="cellIs" dxfId="6641" priority="33" operator="greaterThan">
      <formula>$E$8</formula>
    </cfRule>
  </conditionalFormatting>
  <conditionalFormatting sqref="H9">
    <cfRule type="cellIs" dxfId="6640" priority="32" operator="greaterThan">
      <formula>$E$9</formula>
    </cfRule>
  </conditionalFormatting>
  <conditionalFormatting sqref="H18">
    <cfRule type="cellIs" dxfId="6639" priority="28" operator="lessThan">
      <formula>$BC$18</formula>
    </cfRule>
    <cfRule type="cellIs" dxfId="6638" priority="29" operator="greaterThan">
      <formula>$BD$18</formula>
    </cfRule>
    <cfRule type="cellIs" dxfId="6637" priority="30" operator="lessThan">
      <formula>$BA$18</formula>
    </cfRule>
    <cfRule type="cellIs" dxfId="6636" priority="31" operator="greaterThan">
      <formula>$BB$18</formula>
    </cfRule>
  </conditionalFormatting>
  <conditionalFormatting sqref="H20:H22 H16:H17">
    <cfRule type="cellIs" dxfId="6635" priority="26" operator="greaterThan">
      <formula>$E16</formula>
    </cfRule>
    <cfRule type="cellIs" dxfId="6634" priority="27" operator="greaterThan">
      <formula>$G16</formula>
    </cfRule>
  </conditionalFormatting>
  <conditionalFormatting sqref="H31">
    <cfRule type="cellIs" dxfId="6633" priority="23" operator="greaterThan">
      <formula>$E19</formula>
    </cfRule>
  </conditionalFormatting>
  <conditionalFormatting sqref="H25:H30">
    <cfRule type="cellIs" dxfId="6632" priority="24" operator="greaterThan">
      <formula>$E25</formula>
    </cfRule>
    <cfRule type="cellIs" dxfId="6631" priority="25" operator="greaterThan">
      <formula>$G25</formula>
    </cfRule>
  </conditionalFormatting>
  <conditionalFormatting sqref="H26">
    <cfRule type="cellIs" dxfId="6630" priority="21" operator="greaterThan">
      <formula>$E26</formula>
    </cfRule>
    <cfRule type="cellIs" dxfId="6629" priority="22" operator="greaterThan">
      <formula>$G26</formula>
    </cfRule>
  </conditionalFormatting>
  <conditionalFormatting sqref="H41 H32:H39">
    <cfRule type="cellIs" dxfId="6628" priority="19" operator="greaterThan">
      <formula>$E32</formula>
    </cfRule>
    <cfRule type="cellIs" dxfId="6627" priority="20" operator="greaterThan">
      <formula>$G32</formula>
    </cfRule>
  </conditionalFormatting>
  <conditionalFormatting sqref="M31">
    <cfRule type="cellIs" dxfId="6626" priority="16" operator="greaterThan">
      <formula>$E19</formula>
    </cfRule>
  </conditionalFormatting>
  <conditionalFormatting sqref="M25:M30">
    <cfRule type="cellIs" dxfId="6625" priority="17" operator="greaterThan">
      <formula>$E25</formula>
    </cfRule>
    <cfRule type="cellIs" dxfId="6624" priority="18" operator="greaterThan">
      <formula>$G25</formula>
    </cfRule>
  </conditionalFormatting>
  <conditionalFormatting sqref="M26">
    <cfRule type="cellIs" dxfId="6623" priority="14" operator="greaterThan">
      <formula>$E26</formula>
    </cfRule>
    <cfRule type="cellIs" dxfId="6622" priority="15" operator="greaterThan">
      <formula>$G26</formula>
    </cfRule>
  </conditionalFormatting>
  <conditionalFormatting sqref="M41 M32:M39">
    <cfRule type="cellIs" dxfId="6621" priority="12" operator="greaterThan">
      <formula>$E32</formula>
    </cfRule>
    <cfRule type="cellIs" dxfId="6620" priority="13" operator="greaterThan">
      <formula>$G32</formula>
    </cfRule>
  </conditionalFormatting>
  <conditionalFormatting sqref="AV31 AL31 AG31 AB31 W31 R31">
    <cfRule type="cellIs" dxfId="6619" priority="9" operator="greaterThan">
      <formula>$E19</formula>
    </cfRule>
  </conditionalFormatting>
  <conditionalFormatting sqref="AV25:AV30 AL25:AL30 AG25:AG30 AB25:AB30 W25:W30 R25:R30">
    <cfRule type="cellIs" dxfId="6618" priority="10" operator="greaterThan">
      <formula>$E25</formula>
    </cfRule>
    <cfRule type="cellIs" dxfId="6617" priority="11" operator="greaterThan">
      <formula>$G25</formula>
    </cfRule>
  </conditionalFormatting>
  <conditionalFormatting sqref="AV26 AL26 AG26 AB26 W26 R26">
    <cfRule type="cellIs" dxfId="6616" priority="7" operator="greaterThan">
      <formula>$E26</formula>
    </cfRule>
    <cfRule type="cellIs" dxfId="6615" priority="8" operator="greaterThan">
      <formula>$G26</formula>
    </cfRule>
  </conditionalFormatting>
  <conditionalFormatting sqref="AV41 AV32:AV39 AL41 AL32:AL39 AG41 AG32:AG39 AB41 AB32:AB39 W41 W32:W39 R41 R32:R39">
    <cfRule type="cellIs" dxfId="6614" priority="5" operator="greaterThan">
      <formula>$E32</formula>
    </cfRule>
    <cfRule type="cellIs" dxfId="6613" priority="6" operator="greaterThan">
      <formula>$G32</formula>
    </cfRule>
  </conditionalFormatting>
  <conditionalFormatting sqref="R89">
    <cfRule type="cellIs" dxfId="6612" priority="3" operator="greaterThan">
      <formula>$E89</formula>
    </cfRule>
    <cfRule type="cellIs" dxfId="6611" priority="4" operator="greaterThan">
      <formula>$G89</formula>
    </cfRule>
  </conditionalFormatting>
  <conditionalFormatting sqref="H43">
    <cfRule type="cellIs" dxfId="6610" priority="1" operator="greaterThan">
      <formula>$E43</formula>
    </cfRule>
    <cfRule type="cellIs" dxfId="6609" priority="2" operator="greaterThan">
      <formula>$G43</formula>
    </cfRule>
  </conditionalFormatting>
  <printOptions horizontalCentered="1"/>
  <pageMargins left="1" right="1" top="0.6" bottom="0.6" header="0.3" footer="0.3"/>
  <pageSetup paperSize="17" scale="47" orientation="landscape" r:id="rId1"/>
  <headerFooter>
    <oddFooter>&amp;L&amp;8&amp;Z&amp;F&amp;RPage &amp;P of &amp;N</oddFooter>
  </headerFooter>
  <rowBreaks count="1" manualBreakCount="1">
    <brk id="46" max="5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D1048558"/>
  <sheetViews>
    <sheetView view="pageBreakPreview" topLeftCell="A5" zoomScaleNormal="145" zoomScaleSheetLayoutView="100" workbookViewId="0">
      <pane xSplit="6885" ySplit="1230" topLeftCell="R1" activePane="bottomRight"/>
      <selection activeCell="N90" sqref="N90"/>
      <selection pane="topRight" activeCell="N90" sqref="N90"/>
      <selection pane="bottomLeft" activeCell="N90" sqref="N90"/>
      <selection pane="bottomRight" activeCell="N90" sqref="N90"/>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265</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43908</v>
      </c>
      <c r="I6" s="219" t="s">
        <v>15</v>
      </c>
      <c r="J6" s="219" t="s">
        <v>16</v>
      </c>
      <c r="K6" s="219" t="s">
        <v>190</v>
      </c>
      <c r="L6" s="220" t="s">
        <v>191</v>
      </c>
      <c r="M6" s="218">
        <v>43909</v>
      </c>
      <c r="N6" s="219" t="s">
        <v>15</v>
      </c>
      <c r="O6" s="219" t="s">
        <v>16</v>
      </c>
      <c r="P6" s="219" t="s">
        <v>190</v>
      </c>
      <c r="Q6" s="220" t="s">
        <v>191</v>
      </c>
      <c r="R6" s="218">
        <v>43909</v>
      </c>
      <c r="S6" s="219" t="s">
        <v>15</v>
      </c>
      <c r="T6" s="219" t="s">
        <v>16</v>
      </c>
      <c r="U6" s="219" t="s">
        <v>190</v>
      </c>
      <c r="V6" s="220" t="s">
        <v>191</v>
      </c>
      <c r="W6" s="218">
        <v>43909</v>
      </c>
      <c r="X6" s="219" t="s">
        <v>15</v>
      </c>
      <c r="Y6" s="219" t="s">
        <v>16</v>
      </c>
      <c r="Z6" s="219" t="s">
        <v>190</v>
      </c>
      <c r="AA6" s="220" t="s">
        <v>191</v>
      </c>
      <c r="AB6" s="218">
        <v>43909</v>
      </c>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30</v>
      </c>
      <c r="C8" s="223"/>
      <c r="D8" s="223"/>
      <c r="E8" s="324">
        <v>45.522100000000002</v>
      </c>
      <c r="F8" s="224" t="s">
        <v>22</v>
      </c>
      <c r="G8" s="225" t="s">
        <v>22</v>
      </c>
      <c r="H8" s="370">
        <v>90</v>
      </c>
      <c r="I8" s="223"/>
      <c r="J8" s="223"/>
      <c r="K8" s="223"/>
      <c r="L8" s="227"/>
      <c r="M8" s="370">
        <v>37</v>
      </c>
      <c r="N8" s="223"/>
      <c r="O8" s="223" t="s">
        <v>267</v>
      </c>
      <c r="P8" s="223"/>
      <c r="Q8" s="227"/>
      <c r="R8" s="370">
        <v>52</v>
      </c>
      <c r="S8" s="223"/>
      <c r="T8" s="223" t="s">
        <v>16</v>
      </c>
      <c r="U8" s="223"/>
      <c r="V8" s="227"/>
      <c r="W8" s="370">
        <v>460</v>
      </c>
      <c r="X8" s="223"/>
      <c r="Y8" s="223" t="s">
        <v>16</v>
      </c>
      <c r="Z8" s="223"/>
      <c r="AA8" s="348"/>
      <c r="AB8" s="355">
        <v>41</v>
      </c>
      <c r="AC8" s="404"/>
      <c r="AD8" s="404"/>
      <c r="AE8" s="404"/>
      <c r="AF8" s="405"/>
      <c r="AG8" s="505" t="s">
        <v>205</v>
      </c>
      <c r="AH8" s="505"/>
      <c r="AI8" s="505"/>
      <c r="AJ8" s="505"/>
      <c r="AK8" s="506"/>
      <c r="AL8" s="504" t="s">
        <v>259</v>
      </c>
      <c r="AM8" s="505"/>
      <c r="AN8" s="505"/>
      <c r="AO8" s="505"/>
      <c r="AP8" s="506"/>
      <c r="AU8" s="20" t="s">
        <v>20</v>
      </c>
    </row>
    <row r="9" spans="1:47" s="214" customFormat="1" x14ac:dyDescent="0.25">
      <c r="A9" s="228" t="s">
        <v>23</v>
      </c>
      <c r="B9" s="222" t="s">
        <v>21</v>
      </c>
      <c r="C9" s="229"/>
      <c r="D9" s="229"/>
      <c r="E9" s="325">
        <v>8.1299999999999997E-2</v>
      </c>
      <c r="F9" s="230" t="s">
        <v>22</v>
      </c>
      <c r="G9" s="231" t="s">
        <v>22</v>
      </c>
      <c r="H9" s="369">
        <v>0.02</v>
      </c>
      <c r="I9" s="229" t="s">
        <v>25</v>
      </c>
      <c r="J9" s="229"/>
      <c r="K9" s="223"/>
      <c r="L9" s="233"/>
      <c r="M9" s="368">
        <v>0.317</v>
      </c>
      <c r="N9" s="229"/>
      <c r="O9" s="229" t="s">
        <v>16</v>
      </c>
      <c r="P9" s="229"/>
      <c r="Q9" s="233"/>
      <c r="R9" s="369">
        <v>1.08</v>
      </c>
      <c r="S9" s="229"/>
      <c r="T9" s="229" t="s">
        <v>16</v>
      </c>
      <c r="U9" s="229" t="s">
        <v>233</v>
      </c>
      <c r="V9" s="233"/>
      <c r="W9" s="371">
        <v>60.5</v>
      </c>
      <c r="X9" s="229"/>
      <c r="Y9" s="229" t="s">
        <v>16</v>
      </c>
      <c r="Z9" s="229" t="s">
        <v>233</v>
      </c>
      <c r="AA9" s="349"/>
      <c r="AB9" s="368">
        <v>3.9E-2</v>
      </c>
      <c r="AC9" s="229"/>
      <c r="AD9" s="229"/>
      <c r="AE9" s="229"/>
      <c r="AF9" s="233"/>
      <c r="AG9" s="351"/>
      <c r="AH9" s="298"/>
      <c r="AI9" s="298"/>
      <c r="AJ9" s="298"/>
      <c r="AK9" s="299"/>
      <c r="AL9" s="300"/>
      <c r="AM9" s="298"/>
      <c r="AN9" s="298"/>
      <c r="AO9" s="298"/>
      <c r="AP9" s="299"/>
      <c r="AU9" s="33" t="s">
        <v>23</v>
      </c>
    </row>
    <row r="10" spans="1:47" s="214" customFormat="1" x14ac:dyDescent="0.25">
      <c r="A10" s="228" t="s">
        <v>26</v>
      </c>
      <c r="B10" s="222" t="s">
        <v>30</v>
      </c>
      <c r="C10" s="223"/>
      <c r="D10" s="223"/>
      <c r="E10" s="330">
        <v>45.441400000000002</v>
      </c>
      <c r="F10" s="235" t="s">
        <v>22</v>
      </c>
      <c r="G10" s="231" t="s">
        <v>22</v>
      </c>
      <c r="H10" s="370">
        <v>90</v>
      </c>
      <c r="I10" s="229"/>
      <c r="J10" s="229"/>
      <c r="K10" s="229"/>
      <c r="L10" s="233"/>
      <c r="M10" s="370">
        <v>37</v>
      </c>
      <c r="N10" s="229"/>
      <c r="O10" s="229" t="s">
        <v>267</v>
      </c>
      <c r="P10" s="229"/>
      <c r="Q10" s="233"/>
      <c r="R10" s="370">
        <v>52</v>
      </c>
      <c r="S10" s="229"/>
      <c r="T10" s="229" t="s">
        <v>16</v>
      </c>
      <c r="U10" s="229"/>
      <c r="V10" s="233"/>
      <c r="W10" s="370">
        <v>460</v>
      </c>
      <c r="X10" s="229"/>
      <c r="Y10" s="229" t="s">
        <v>16</v>
      </c>
      <c r="Z10" s="229"/>
      <c r="AA10" s="349"/>
      <c r="AB10" s="370">
        <v>41</v>
      </c>
      <c r="AC10" s="229"/>
      <c r="AD10" s="229"/>
      <c r="AE10" s="229"/>
      <c r="AF10" s="233"/>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20.317499999999999</v>
      </c>
      <c r="F11" s="230" t="s">
        <v>22</v>
      </c>
      <c r="G11" s="231" t="s">
        <v>22</v>
      </c>
      <c r="H11" s="371">
        <v>12.2</v>
      </c>
      <c r="I11" s="229"/>
      <c r="J11" s="229"/>
      <c r="K11" s="229"/>
      <c r="L11" s="233"/>
      <c r="M11" s="371">
        <v>11</v>
      </c>
      <c r="N11" s="229"/>
      <c r="O11" s="229" t="s">
        <v>267</v>
      </c>
      <c r="P11" s="229"/>
      <c r="Q11" s="233"/>
      <c r="R11" s="371">
        <v>10.199999999999999</v>
      </c>
      <c r="S11" s="229"/>
      <c r="T11" s="229" t="s">
        <v>267</v>
      </c>
      <c r="U11" s="229"/>
      <c r="V11" s="233"/>
      <c r="W11" s="371">
        <v>62.5</v>
      </c>
      <c r="X11" s="229"/>
      <c r="Y11" s="229" t="s">
        <v>16</v>
      </c>
      <c r="Z11" s="229"/>
      <c r="AA11" s="349"/>
      <c r="AB11" s="371">
        <v>10.9</v>
      </c>
      <c r="AC11" s="229"/>
      <c r="AD11" s="229"/>
      <c r="AE11" s="229"/>
      <c r="AF11" s="233"/>
      <c r="AG11" s="353"/>
      <c r="AH11" s="298"/>
      <c r="AI11" s="298"/>
      <c r="AJ11" s="298"/>
      <c r="AK11" s="299"/>
      <c r="AL11" s="312"/>
      <c r="AM11" s="298"/>
      <c r="AN11" s="298"/>
      <c r="AO11" s="298"/>
      <c r="AP11" s="299"/>
      <c r="AU11" s="33" t="s">
        <v>27</v>
      </c>
    </row>
    <row r="12" spans="1:47" s="214" customFormat="1" x14ac:dyDescent="0.25">
      <c r="A12" s="238" t="s">
        <v>28</v>
      </c>
      <c r="B12" s="222" t="s">
        <v>24</v>
      </c>
      <c r="C12" s="229"/>
      <c r="D12" s="229"/>
      <c r="E12" s="325">
        <v>25</v>
      </c>
      <c r="F12" s="230" t="s">
        <v>22</v>
      </c>
      <c r="G12" s="231" t="s">
        <v>22</v>
      </c>
      <c r="H12" s="370">
        <v>10</v>
      </c>
      <c r="I12" s="229" t="s">
        <v>25</v>
      </c>
      <c r="J12" s="229"/>
      <c r="K12" s="229"/>
      <c r="L12" s="233"/>
      <c r="M12" s="370">
        <v>12</v>
      </c>
      <c r="N12" s="229"/>
      <c r="O12" s="229"/>
      <c r="P12" s="229"/>
      <c r="Q12" s="233"/>
      <c r="R12" s="370">
        <v>18</v>
      </c>
      <c r="S12" s="229"/>
      <c r="T12" s="229"/>
      <c r="U12" s="229"/>
      <c r="V12" s="233"/>
      <c r="W12" s="370">
        <v>24</v>
      </c>
      <c r="X12" s="229"/>
      <c r="Y12" s="229" t="s">
        <v>267</v>
      </c>
      <c r="Z12" s="229"/>
      <c r="AA12" s="349"/>
      <c r="AB12" s="370">
        <v>10</v>
      </c>
      <c r="AC12" s="229" t="s">
        <v>25</v>
      </c>
      <c r="AD12" s="229"/>
      <c r="AE12" s="229"/>
      <c r="AF12" s="233"/>
      <c r="AG12" s="352"/>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59.567700000000002</v>
      </c>
      <c r="F13" s="239">
        <v>250</v>
      </c>
      <c r="G13" s="231">
        <v>250</v>
      </c>
      <c r="H13" s="369">
        <v>7.75</v>
      </c>
      <c r="I13" s="229"/>
      <c r="J13" s="229"/>
      <c r="K13" s="229"/>
      <c r="L13" s="233"/>
      <c r="M13" s="371">
        <v>11.5</v>
      </c>
      <c r="N13" s="229"/>
      <c r="O13" s="229"/>
      <c r="P13" s="229" t="s">
        <v>233</v>
      </c>
      <c r="Q13" s="233"/>
      <c r="R13" s="371">
        <v>2.4</v>
      </c>
      <c r="S13" s="229"/>
      <c r="T13" s="229"/>
      <c r="U13" s="229"/>
      <c r="V13" s="233"/>
      <c r="W13" s="371">
        <v>31.7</v>
      </c>
      <c r="X13" s="229"/>
      <c r="Y13" s="229"/>
      <c r="Z13" s="229"/>
      <c r="AA13" s="349"/>
      <c r="AB13" s="371">
        <v>12.7</v>
      </c>
      <c r="AC13" s="229"/>
      <c r="AD13" s="229"/>
      <c r="AE13" s="229"/>
      <c r="AF13" s="233"/>
      <c r="AG13" s="353"/>
      <c r="AH13" s="298"/>
      <c r="AI13" s="298"/>
      <c r="AJ13" s="298"/>
      <c r="AK13" s="299"/>
      <c r="AL13" s="300"/>
      <c r="AM13" s="298"/>
      <c r="AN13" s="298"/>
      <c r="AO13" s="298"/>
      <c r="AP13" s="299"/>
      <c r="AU13" s="33" t="s">
        <v>29</v>
      </c>
    </row>
    <row r="14" spans="1:47" s="214" customFormat="1" x14ac:dyDescent="0.25">
      <c r="A14" s="228" t="s">
        <v>31</v>
      </c>
      <c r="B14" s="222" t="s">
        <v>30</v>
      </c>
      <c r="C14" s="223"/>
      <c r="D14" s="223"/>
      <c r="E14" s="325">
        <v>511.90809999999999</v>
      </c>
      <c r="F14" s="230" t="s">
        <v>22</v>
      </c>
      <c r="G14" s="240">
        <v>700</v>
      </c>
      <c r="H14" s="370">
        <v>200</v>
      </c>
      <c r="I14" s="229"/>
      <c r="J14" s="229"/>
      <c r="K14" s="229"/>
      <c r="L14" s="233"/>
      <c r="M14" s="370">
        <v>130</v>
      </c>
      <c r="N14" s="229"/>
      <c r="O14" s="229"/>
      <c r="P14" s="229"/>
      <c r="Q14" s="233"/>
      <c r="R14" s="370">
        <v>130</v>
      </c>
      <c r="S14" s="229"/>
      <c r="T14" s="229"/>
      <c r="U14" s="229"/>
      <c r="V14" s="233"/>
      <c r="W14" s="370">
        <v>120</v>
      </c>
      <c r="X14" s="229"/>
      <c r="Y14" s="229" t="s">
        <v>267</v>
      </c>
      <c r="Z14" s="229"/>
      <c r="AA14" s="349"/>
      <c r="AB14" s="370">
        <v>150</v>
      </c>
      <c r="AC14" s="229"/>
      <c r="AD14" s="229"/>
      <c r="AE14" s="229"/>
      <c r="AF14" s="233"/>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6.8308</v>
      </c>
      <c r="F15" s="230" t="s">
        <v>22</v>
      </c>
      <c r="G15" s="231" t="s">
        <v>22</v>
      </c>
      <c r="H15" s="371">
        <v>11.3</v>
      </c>
      <c r="I15" s="229"/>
      <c r="J15" s="229"/>
      <c r="K15" s="229"/>
      <c r="L15" s="233"/>
      <c r="M15" s="369">
        <v>3.78</v>
      </c>
      <c r="N15" s="229"/>
      <c r="O15" s="229" t="s">
        <v>267</v>
      </c>
      <c r="P15" s="229" t="s">
        <v>233</v>
      </c>
      <c r="Q15" s="233"/>
      <c r="R15" s="369">
        <v>4.47</v>
      </c>
      <c r="S15" s="229"/>
      <c r="T15" s="229" t="s">
        <v>267</v>
      </c>
      <c r="U15" s="229"/>
      <c r="V15" s="233"/>
      <c r="W15" s="371">
        <v>15.3</v>
      </c>
      <c r="X15" s="229"/>
      <c r="Y15" s="229" t="s">
        <v>16</v>
      </c>
      <c r="Z15" s="229"/>
      <c r="AA15" s="349"/>
      <c r="AB15" s="369">
        <v>5.23</v>
      </c>
      <c r="AC15" s="229"/>
      <c r="AD15" s="229"/>
      <c r="AE15" s="229" t="s">
        <v>233</v>
      </c>
      <c r="AF15" s="233"/>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36.765099999999997</v>
      </c>
      <c r="F16" s="239">
        <v>10</v>
      </c>
      <c r="G16" s="240">
        <v>10</v>
      </c>
      <c r="H16" s="369">
        <v>0.01</v>
      </c>
      <c r="I16" s="229" t="s">
        <v>25</v>
      </c>
      <c r="J16" s="229"/>
      <c r="K16" s="229" t="s">
        <v>15</v>
      </c>
      <c r="L16" s="233"/>
      <c r="M16" s="369">
        <v>0.01</v>
      </c>
      <c r="N16" s="229" t="s">
        <v>25</v>
      </c>
      <c r="O16" s="229"/>
      <c r="P16" s="229"/>
      <c r="Q16" s="233"/>
      <c r="R16" s="369">
        <v>0.01</v>
      </c>
      <c r="S16" s="229" t="s">
        <v>25</v>
      </c>
      <c r="T16" s="229"/>
      <c r="U16" s="229"/>
      <c r="V16" s="233"/>
      <c r="W16" s="369">
        <v>0.01</v>
      </c>
      <c r="X16" s="229" t="s">
        <v>25</v>
      </c>
      <c r="Y16" s="229"/>
      <c r="Z16" s="229"/>
      <c r="AA16" s="349"/>
      <c r="AB16" s="369">
        <v>0.41</v>
      </c>
      <c r="AC16" s="229"/>
      <c r="AD16" s="229"/>
      <c r="AE16" s="229" t="s">
        <v>15</v>
      </c>
      <c r="AF16" s="233"/>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2E-3</v>
      </c>
      <c r="N17" s="229" t="s">
        <v>25</v>
      </c>
      <c r="O17" s="229"/>
      <c r="P17" s="229"/>
      <c r="Q17" s="233"/>
      <c r="R17" s="368">
        <v>2E-3</v>
      </c>
      <c r="S17" s="229" t="s">
        <v>25</v>
      </c>
      <c r="T17" s="229"/>
      <c r="U17" s="229"/>
      <c r="V17" s="233"/>
      <c r="W17" s="368">
        <v>2E-3</v>
      </c>
      <c r="X17" s="229" t="s">
        <v>25</v>
      </c>
      <c r="Y17" s="229"/>
      <c r="Z17" s="229"/>
      <c r="AA17" s="349"/>
      <c r="AB17" s="368">
        <v>2E-3</v>
      </c>
      <c r="AC17" s="229" t="s">
        <v>25</v>
      </c>
      <c r="AD17" s="229"/>
      <c r="AE17" s="229"/>
      <c r="AF17" s="233"/>
      <c r="AG17" s="351"/>
      <c r="AH17" s="298"/>
      <c r="AI17" s="298"/>
      <c r="AJ17" s="298"/>
      <c r="AK17" s="299"/>
      <c r="AL17" s="301"/>
      <c r="AM17" s="298"/>
      <c r="AN17" s="298"/>
      <c r="AO17" s="298"/>
      <c r="AP17" s="299"/>
      <c r="AU17" s="33" t="s">
        <v>34</v>
      </c>
    </row>
    <row r="18" spans="1:47" s="214" customFormat="1" x14ac:dyDescent="0.25">
      <c r="A18" s="228" t="s">
        <v>35</v>
      </c>
      <c r="B18" s="222" t="s">
        <v>30</v>
      </c>
      <c r="C18" s="229"/>
      <c r="D18" s="229"/>
      <c r="E18" s="325" t="s">
        <v>266</v>
      </c>
      <c r="F18" s="239" t="s">
        <v>37</v>
      </c>
      <c r="G18" s="240" t="s">
        <v>37</v>
      </c>
      <c r="H18" s="369">
        <v>6.7</v>
      </c>
      <c r="I18" s="229"/>
      <c r="J18" s="229"/>
      <c r="K18" s="229"/>
      <c r="L18" s="233"/>
      <c r="M18" s="369">
        <v>6.61</v>
      </c>
      <c r="N18" s="229"/>
      <c r="O18" s="229"/>
      <c r="P18" s="229"/>
      <c r="Q18" s="233"/>
      <c r="R18" s="369">
        <v>6.79</v>
      </c>
      <c r="S18" s="229"/>
      <c r="T18" s="229"/>
      <c r="U18" s="229"/>
      <c r="V18" s="233"/>
      <c r="W18" s="369">
        <v>6.56</v>
      </c>
      <c r="X18" s="229"/>
      <c r="Y18" s="229"/>
      <c r="Z18" s="229"/>
      <c r="AA18" s="349"/>
      <c r="AB18" s="369">
        <v>6.37</v>
      </c>
      <c r="AC18" s="229"/>
      <c r="AD18" s="229"/>
      <c r="AE18" s="229"/>
      <c r="AF18" s="233"/>
      <c r="AG18" s="353"/>
      <c r="AH18" s="298"/>
      <c r="AI18" s="298"/>
      <c r="AJ18" s="298"/>
      <c r="AK18" s="299"/>
      <c r="AL18" s="300"/>
      <c r="AM18" s="298"/>
      <c r="AN18" s="298"/>
      <c r="AO18" s="298"/>
      <c r="AP18" s="299"/>
      <c r="AQ18" s="340">
        <v>6.5</v>
      </c>
      <c r="AR18" s="341">
        <v>8.5</v>
      </c>
      <c r="AS18" s="341">
        <v>4.6900000000000004</v>
      </c>
      <c r="AT18" s="340">
        <v>7.03</v>
      </c>
      <c r="AU18" s="33" t="s">
        <v>35</v>
      </c>
    </row>
    <row r="19" spans="1:47" s="214" customFormat="1" x14ac:dyDescent="0.25">
      <c r="A19" s="228" t="s">
        <v>38</v>
      </c>
      <c r="B19" s="222" t="s">
        <v>30</v>
      </c>
      <c r="C19" s="229"/>
      <c r="D19" s="229"/>
      <c r="E19" s="325">
        <v>5.2388000000000003</v>
      </c>
      <c r="F19" s="230" t="s">
        <v>22</v>
      </c>
      <c r="G19" s="231" t="s">
        <v>22</v>
      </c>
      <c r="H19" s="369">
        <v>1.29</v>
      </c>
      <c r="I19" s="229"/>
      <c r="J19" s="229"/>
      <c r="K19" s="229"/>
      <c r="L19" s="233"/>
      <c r="M19" s="369">
        <v>1.78</v>
      </c>
      <c r="N19" s="229"/>
      <c r="O19" s="229"/>
      <c r="P19" s="229"/>
      <c r="Q19" s="233"/>
      <c r="R19" s="369">
        <v>4.04</v>
      </c>
      <c r="S19" s="229"/>
      <c r="T19" s="229" t="s">
        <v>267</v>
      </c>
      <c r="U19" s="229"/>
      <c r="V19" s="233"/>
      <c r="W19" s="371">
        <v>39.1</v>
      </c>
      <c r="X19" s="229"/>
      <c r="Y19" s="229" t="s">
        <v>16</v>
      </c>
      <c r="Z19" s="229"/>
      <c r="AA19" s="349"/>
      <c r="AB19" s="369">
        <v>0.99</v>
      </c>
      <c r="AC19" s="229"/>
      <c r="AD19" s="229"/>
      <c r="AE19" s="229"/>
      <c r="AF19" s="233"/>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55.347099999999998</v>
      </c>
      <c r="F20" s="230" t="s">
        <v>22</v>
      </c>
      <c r="G20" s="240">
        <v>20</v>
      </c>
      <c r="H20" s="369">
        <v>9.98</v>
      </c>
      <c r="I20" s="229"/>
      <c r="J20" s="229"/>
      <c r="K20" s="229" t="s">
        <v>233</v>
      </c>
      <c r="L20" s="233"/>
      <c r="M20" s="369">
        <v>4.24</v>
      </c>
      <c r="N20" s="229"/>
      <c r="O20" s="229"/>
      <c r="P20" s="229"/>
      <c r="Q20" s="233"/>
      <c r="R20" s="369">
        <v>3.39</v>
      </c>
      <c r="S20" s="229"/>
      <c r="T20" s="229"/>
      <c r="U20" s="229"/>
      <c r="V20" s="233"/>
      <c r="W20" s="371">
        <v>21.3</v>
      </c>
      <c r="X20" s="229"/>
      <c r="Y20" s="229"/>
      <c r="Z20" s="229"/>
      <c r="AA20" s="349"/>
      <c r="AB20" s="369">
        <v>6.74</v>
      </c>
      <c r="AC20" s="229"/>
      <c r="AD20" s="229"/>
      <c r="AE20" s="229"/>
      <c r="AF20" s="233"/>
      <c r="AG20" s="352"/>
      <c r="AH20" s="298"/>
      <c r="AI20" s="298"/>
      <c r="AJ20" s="298"/>
      <c r="AK20" s="299"/>
      <c r="AL20" s="300"/>
      <c r="AM20" s="298"/>
      <c r="AN20" s="298"/>
      <c r="AO20" s="298"/>
      <c r="AP20" s="299"/>
      <c r="AU20" s="33" t="s">
        <v>39</v>
      </c>
    </row>
    <row r="21" spans="1:47" s="214" customFormat="1" x14ac:dyDescent="0.25">
      <c r="A21" s="228" t="s">
        <v>40</v>
      </c>
      <c r="B21" s="222" t="s">
        <v>30</v>
      </c>
      <c r="C21" s="229"/>
      <c r="D21" s="229"/>
      <c r="E21" s="325">
        <v>38.312899999999999</v>
      </c>
      <c r="F21" s="239">
        <v>250</v>
      </c>
      <c r="G21" s="240">
        <v>250</v>
      </c>
      <c r="H21" s="369">
        <v>4.5599999999999996</v>
      </c>
      <c r="I21" s="229"/>
      <c r="J21" s="229"/>
      <c r="K21" s="229" t="s">
        <v>15</v>
      </c>
      <c r="L21" s="233"/>
      <c r="M21" s="369">
        <v>6.71</v>
      </c>
      <c r="N21" s="229"/>
      <c r="O21" s="229"/>
      <c r="P21" s="229"/>
      <c r="Q21" s="233"/>
      <c r="R21" s="369">
        <v>6.58</v>
      </c>
      <c r="S21" s="229"/>
      <c r="T21" s="229"/>
      <c r="U21" s="229"/>
      <c r="V21" s="233"/>
      <c r="W21" s="369">
        <v>0.99</v>
      </c>
      <c r="X21" s="229"/>
      <c r="Y21" s="229"/>
      <c r="Z21" s="229"/>
      <c r="AA21" s="349"/>
      <c r="AB21" s="369">
        <v>7.71</v>
      </c>
      <c r="AC21" s="229"/>
      <c r="AD21" s="229"/>
      <c r="AE21" s="229"/>
      <c r="AF21" s="233"/>
      <c r="AG21" s="353"/>
      <c r="AH21" s="298"/>
      <c r="AI21" s="298"/>
      <c r="AJ21" s="298"/>
      <c r="AK21" s="299"/>
      <c r="AL21" s="312"/>
      <c r="AM21" s="298"/>
      <c r="AN21" s="298"/>
      <c r="AO21" s="298"/>
      <c r="AP21" s="299"/>
      <c r="AU21" s="33" t="s">
        <v>40</v>
      </c>
    </row>
    <row r="22" spans="1:47" s="214" customFormat="1" x14ac:dyDescent="0.25">
      <c r="A22" s="228" t="s">
        <v>41</v>
      </c>
      <c r="B22" s="222" t="s">
        <v>30</v>
      </c>
      <c r="C22" s="229"/>
      <c r="D22" s="229"/>
      <c r="E22" s="330">
        <v>359.19549999999998</v>
      </c>
      <c r="F22" s="242">
        <v>500</v>
      </c>
      <c r="G22" s="231">
        <v>500</v>
      </c>
      <c r="H22" s="370">
        <v>140</v>
      </c>
      <c r="I22" s="229"/>
      <c r="J22" s="229"/>
      <c r="K22" s="229"/>
      <c r="L22" s="233"/>
      <c r="M22" s="370">
        <v>89</v>
      </c>
      <c r="N22" s="229"/>
      <c r="O22" s="229"/>
      <c r="P22" s="229"/>
      <c r="Q22" s="233"/>
      <c r="R22" s="370">
        <v>86</v>
      </c>
      <c r="S22" s="229"/>
      <c r="T22" s="229"/>
      <c r="U22" s="229"/>
      <c r="V22" s="233"/>
      <c r="W22" s="370">
        <v>670</v>
      </c>
      <c r="X22" s="229"/>
      <c r="Y22" s="229" t="s">
        <v>16</v>
      </c>
      <c r="Z22" s="229"/>
      <c r="AA22" s="349"/>
      <c r="AB22" s="370">
        <v>100</v>
      </c>
      <c r="AC22" s="229"/>
      <c r="AD22" s="229"/>
      <c r="AE22" s="229"/>
      <c r="AF22" s="233"/>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378">
        <v>1.1000000000000001</v>
      </c>
      <c r="I23" s="244"/>
      <c r="J23" s="244"/>
      <c r="K23" s="244"/>
      <c r="L23" s="248"/>
      <c r="M23" s="378">
        <v>4.9000000000000004</v>
      </c>
      <c r="N23" s="244"/>
      <c r="O23" s="244"/>
      <c r="P23" s="244"/>
      <c r="Q23" s="248"/>
      <c r="R23" s="378">
        <v>9.3000000000000007</v>
      </c>
      <c r="S23" s="244"/>
      <c r="T23" s="244"/>
      <c r="U23" s="244"/>
      <c r="V23" s="248"/>
      <c r="W23" s="403">
        <v>11</v>
      </c>
      <c r="X23" s="244"/>
      <c r="Y23" s="244"/>
      <c r="Z23" s="244"/>
      <c r="AA23" s="350"/>
      <c r="AB23" s="378">
        <v>1.2</v>
      </c>
      <c r="AC23" s="263"/>
      <c r="AD23" s="263"/>
      <c r="AE23" s="263"/>
      <c r="AF23" s="264"/>
      <c r="AG23" s="354"/>
      <c r="AH23" s="303"/>
      <c r="AI23" s="303"/>
      <c r="AJ23" s="303"/>
      <c r="AK23" s="304"/>
      <c r="AL23" s="315"/>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19">
        <v>2.9999999999999997E-4</v>
      </c>
      <c r="AC25" s="229" t="s">
        <v>25</v>
      </c>
      <c r="AD25" s="404"/>
      <c r="AE25" s="404"/>
      <c r="AF25" s="405"/>
      <c r="AG25" s="504" t="s">
        <v>205</v>
      </c>
      <c r="AH25" s="505"/>
      <c r="AI25" s="505"/>
      <c r="AJ25" s="505"/>
      <c r="AK25" s="506"/>
      <c r="AL25" s="504" t="s">
        <v>259</v>
      </c>
      <c r="AM25" s="505"/>
      <c r="AN25" s="505"/>
      <c r="AO25" s="505"/>
      <c r="AP25" s="506"/>
      <c r="AU25" s="72" t="s">
        <v>45</v>
      </c>
    </row>
    <row r="26" spans="1:47" s="214" customFormat="1" x14ac:dyDescent="0.25">
      <c r="A26" s="228" t="s">
        <v>46</v>
      </c>
      <c r="B26" s="222" t="s">
        <v>30</v>
      </c>
      <c r="C26" s="229"/>
      <c r="D26" s="229"/>
      <c r="E26" s="325">
        <v>1.3005</v>
      </c>
      <c r="F26" s="239">
        <v>0.01</v>
      </c>
      <c r="G26" s="231">
        <v>5.0000000000000002E-5</v>
      </c>
      <c r="H26" s="372">
        <v>3.3199999999999999E-4</v>
      </c>
      <c r="I26" s="375"/>
      <c r="J26" s="229"/>
      <c r="K26" s="229"/>
      <c r="L26" s="233"/>
      <c r="M26" s="374">
        <v>3.46E-3</v>
      </c>
      <c r="N26" s="375"/>
      <c r="O26" s="229"/>
      <c r="P26" s="229" t="s">
        <v>233</v>
      </c>
      <c r="Q26" s="233"/>
      <c r="R26" s="373">
        <v>5.1000000000000004E-3</v>
      </c>
      <c r="S26" s="375"/>
      <c r="T26" s="229"/>
      <c r="U26" s="229" t="s">
        <v>233</v>
      </c>
      <c r="V26" s="233"/>
      <c r="W26" s="373">
        <v>1.35E-2</v>
      </c>
      <c r="X26" s="375"/>
      <c r="Y26" s="229"/>
      <c r="Z26" s="229" t="s">
        <v>233</v>
      </c>
      <c r="AA26" s="233"/>
      <c r="AB26" s="374">
        <v>1.2999999999999999E-4</v>
      </c>
      <c r="AC26" s="229"/>
      <c r="AD26" s="229"/>
      <c r="AE26" s="229"/>
      <c r="AF26" s="233"/>
      <c r="AG26" s="305"/>
      <c r="AH26" s="298"/>
      <c r="AI26" s="298"/>
      <c r="AJ26" s="298"/>
      <c r="AK26" s="299"/>
      <c r="AL26" s="307"/>
      <c r="AM26" s="298"/>
      <c r="AN26" s="298"/>
      <c r="AO26" s="298"/>
      <c r="AP26" s="299"/>
      <c r="AU26" s="77" t="s">
        <v>46</v>
      </c>
    </row>
    <row r="27" spans="1:47" s="214" customFormat="1" x14ac:dyDescent="0.25">
      <c r="A27" s="228" t="s">
        <v>47</v>
      </c>
      <c r="B27" s="222" t="s">
        <v>30</v>
      </c>
      <c r="C27" s="229"/>
      <c r="D27" s="229"/>
      <c r="E27" s="325">
        <v>6.83E-2</v>
      </c>
      <c r="F27" s="239">
        <v>2</v>
      </c>
      <c r="G27" s="231">
        <v>1</v>
      </c>
      <c r="H27" s="373">
        <v>2.0899999999999998E-2</v>
      </c>
      <c r="I27" s="375"/>
      <c r="J27" s="229"/>
      <c r="K27" s="229"/>
      <c r="L27" s="233"/>
      <c r="M27" s="373">
        <v>8.5000000000000006E-3</v>
      </c>
      <c r="N27" s="375"/>
      <c r="O27" s="229"/>
      <c r="P27" s="229"/>
      <c r="Q27" s="233"/>
      <c r="R27" s="368">
        <v>1.2E-2</v>
      </c>
      <c r="S27" s="375"/>
      <c r="T27" s="229"/>
      <c r="U27" s="229"/>
      <c r="V27" s="233"/>
      <c r="W27" s="368">
        <v>0.86699999999999999</v>
      </c>
      <c r="X27" s="375"/>
      <c r="Y27" s="229" t="s">
        <v>16</v>
      </c>
      <c r="Z27" s="229" t="s">
        <v>233</v>
      </c>
      <c r="AA27" s="233"/>
      <c r="AB27" s="368">
        <v>5.0000000000000001E-3</v>
      </c>
      <c r="AC27" s="229" t="s">
        <v>25</v>
      </c>
      <c r="AD27" s="229"/>
      <c r="AE27" s="229"/>
      <c r="AF27" s="233"/>
      <c r="AG27" s="306"/>
      <c r="AH27" s="298"/>
      <c r="AI27" s="298"/>
      <c r="AJ27" s="298"/>
      <c r="AK27" s="299"/>
      <c r="AL27" s="301"/>
      <c r="AM27" s="298"/>
      <c r="AN27" s="298"/>
      <c r="AO27" s="298"/>
      <c r="AP27" s="299"/>
      <c r="AU27" s="77" t="s">
        <v>47</v>
      </c>
    </row>
    <row r="28" spans="1:4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385" t="s">
        <v>25</v>
      </c>
      <c r="O28" s="229"/>
      <c r="P28" s="229"/>
      <c r="Q28" s="233"/>
      <c r="R28" s="368">
        <v>5.0000000000000001E-3</v>
      </c>
      <c r="S28" s="385" t="s">
        <v>25</v>
      </c>
      <c r="T28" s="229"/>
      <c r="U28" s="229"/>
      <c r="V28" s="233"/>
      <c r="W28" s="368">
        <v>5.0000000000000001E-3</v>
      </c>
      <c r="X28" s="385" t="s">
        <v>25</v>
      </c>
      <c r="Y28" s="229"/>
      <c r="Z28" s="229"/>
      <c r="AA28" s="233"/>
      <c r="AB28" s="368">
        <v>5.0000000000000001E-3</v>
      </c>
      <c r="AC28" s="229" t="s">
        <v>25</v>
      </c>
      <c r="AD28" s="229"/>
      <c r="AE28" s="229"/>
      <c r="AF28" s="233"/>
      <c r="AG28" s="306"/>
      <c r="AH28" s="298"/>
      <c r="AI28" s="298"/>
      <c r="AJ28" s="298"/>
      <c r="AK28" s="299"/>
      <c r="AL28" s="306"/>
      <c r="AM28" s="298"/>
      <c r="AN28" s="298"/>
      <c r="AO28" s="298"/>
      <c r="AP28" s="299"/>
      <c r="AU28" s="77" t="s">
        <v>48</v>
      </c>
    </row>
    <row r="29" spans="1:47" s="214" customFormat="1" x14ac:dyDescent="0.25">
      <c r="A29" s="228" t="s">
        <v>49</v>
      </c>
      <c r="B29" s="222" t="s">
        <v>21</v>
      </c>
      <c r="C29" s="229"/>
      <c r="D29" s="229"/>
      <c r="E29" s="325">
        <v>2.0000000000000001E-4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07"/>
      <c r="AM29" s="298"/>
      <c r="AN29" s="298"/>
      <c r="AO29" s="298"/>
      <c r="AP29" s="299"/>
      <c r="AU29" s="77" t="s">
        <v>49</v>
      </c>
    </row>
    <row r="30" spans="1:47" s="214" customFormat="1" x14ac:dyDescent="0.25">
      <c r="A30" s="228" t="s">
        <v>50</v>
      </c>
      <c r="B30" s="222" t="s">
        <v>24</v>
      </c>
      <c r="C30" s="229"/>
      <c r="D30" s="229"/>
      <c r="E30" s="325">
        <v>4.3E-3</v>
      </c>
      <c r="F30" s="239">
        <v>0.1</v>
      </c>
      <c r="G30" s="345">
        <v>0.05</v>
      </c>
      <c r="H30" s="369">
        <v>0.01</v>
      </c>
      <c r="I30" s="375" t="s">
        <v>25</v>
      </c>
      <c r="J30" s="229"/>
      <c r="K30" s="229"/>
      <c r="L30" s="233"/>
      <c r="M30" s="369">
        <v>0.01</v>
      </c>
      <c r="N30" s="385" t="s">
        <v>25</v>
      </c>
      <c r="O30" s="229"/>
      <c r="P30" s="229"/>
      <c r="Q30" s="233"/>
      <c r="R30" s="369">
        <v>0.01</v>
      </c>
      <c r="S30" s="385" t="s">
        <v>25</v>
      </c>
      <c r="T30" s="229"/>
      <c r="U30" s="229"/>
      <c r="V30" s="233"/>
      <c r="W30" s="369">
        <v>0.01</v>
      </c>
      <c r="X30" s="375" t="s">
        <v>25</v>
      </c>
      <c r="Y30" s="229" t="s">
        <v>267</v>
      </c>
      <c r="Z30" s="229"/>
      <c r="AA30" s="233"/>
      <c r="AB30" s="369">
        <v>0.01</v>
      </c>
      <c r="AC30" s="229" t="s">
        <v>25</v>
      </c>
      <c r="AD30" s="229" t="s">
        <v>267</v>
      </c>
      <c r="AE30" s="229"/>
      <c r="AF30" s="233"/>
      <c r="AG30" s="301"/>
      <c r="AH30" s="298"/>
      <c r="AI30" s="298"/>
      <c r="AJ30" s="298"/>
      <c r="AK30" s="299"/>
      <c r="AL30" s="301"/>
      <c r="AM30" s="298"/>
      <c r="AN30" s="298"/>
      <c r="AO30" s="298"/>
      <c r="AP30" s="299"/>
      <c r="AU30" s="77" t="s">
        <v>50</v>
      </c>
    </row>
    <row r="31" spans="1:47" s="214" customFormat="1" x14ac:dyDescent="0.25">
      <c r="A31" s="228" t="s">
        <v>51</v>
      </c>
      <c r="B31" s="222" t="s">
        <v>24</v>
      </c>
      <c r="C31" s="229"/>
      <c r="D31" s="229"/>
      <c r="E31" s="325">
        <v>2E-3</v>
      </c>
      <c r="F31" s="239" t="s">
        <v>22</v>
      </c>
      <c r="G31" s="231" t="s">
        <v>22</v>
      </c>
      <c r="H31" s="369">
        <v>0.01</v>
      </c>
      <c r="I31" s="375" t="s">
        <v>25</v>
      </c>
      <c r="J31" s="229"/>
      <c r="K31" s="229"/>
      <c r="L31" s="233"/>
      <c r="M31" s="369">
        <v>0.01</v>
      </c>
      <c r="N31" s="385" t="s">
        <v>25</v>
      </c>
      <c r="O31" s="229"/>
      <c r="P31" s="229"/>
      <c r="Q31" s="233"/>
      <c r="R31" s="369">
        <v>0.01</v>
      </c>
      <c r="S31" s="375" t="s">
        <v>25</v>
      </c>
      <c r="T31" s="229"/>
      <c r="U31" s="229"/>
      <c r="V31" s="233"/>
      <c r="W31" s="369">
        <v>0.01</v>
      </c>
      <c r="X31" s="385" t="s">
        <v>25</v>
      </c>
      <c r="Y31" s="229"/>
      <c r="Z31" s="229"/>
      <c r="AA31" s="233"/>
      <c r="AB31" s="369">
        <v>0.01</v>
      </c>
      <c r="AC31" s="229" t="s">
        <v>25</v>
      </c>
      <c r="AD31" s="229"/>
      <c r="AE31" s="229"/>
      <c r="AF31" s="233"/>
      <c r="AG31" s="301"/>
      <c r="AH31" s="298"/>
      <c r="AI31" s="298"/>
      <c r="AJ31" s="298"/>
      <c r="AK31" s="299"/>
      <c r="AL31" s="301"/>
      <c r="AM31" s="298"/>
      <c r="AN31" s="298"/>
      <c r="AO31" s="298"/>
      <c r="AP31" s="299"/>
      <c r="AU31" s="77" t="s">
        <v>51</v>
      </c>
    </row>
    <row r="32" spans="1:47" s="214" customFormat="1" x14ac:dyDescent="0.25">
      <c r="A32" s="228" t="s">
        <v>52</v>
      </c>
      <c r="B32" s="222" t="s">
        <v>30</v>
      </c>
      <c r="C32" s="229"/>
      <c r="D32" s="229"/>
      <c r="E32" s="325">
        <v>29.196200000000001</v>
      </c>
      <c r="F32" s="239">
        <v>1.3</v>
      </c>
      <c r="G32" s="231">
        <v>1</v>
      </c>
      <c r="H32" s="367">
        <v>0.01</v>
      </c>
      <c r="I32" s="375" t="s">
        <v>25</v>
      </c>
      <c r="J32" s="229"/>
      <c r="K32" s="229"/>
      <c r="L32" s="233"/>
      <c r="M32" s="367">
        <v>0.01</v>
      </c>
      <c r="N32" s="375" t="s">
        <v>25</v>
      </c>
      <c r="O32" s="229"/>
      <c r="P32" s="229"/>
      <c r="Q32" s="233"/>
      <c r="R32" s="367">
        <v>0.01</v>
      </c>
      <c r="S32" s="375" t="s">
        <v>25</v>
      </c>
      <c r="T32" s="229"/>
      <c r="U32" s="229"/>
      <c r="V32" s="233"/>
      <c r="W32" s="367">
        <v>0.01</v>
      </c>
      <c r="X32" s="385" t="s">
        <v>25</v>
      </c>
      <c r="Y32" s="229"/>
      <c r="Z32" s="229"/>
      <c r="AA32" s="233"/>
      <c r="AB32" s="368">
        <v>1.6E-2</v>
      </c>
      <c r="AC32" s="229"/>
      <c r="AD32" s="229"/>
      <c r="AE32" s="229"/>
      <c r="AF32" s="233"/>
      <c r="AG32" s="301"/>
      <c r="AH32" s="298"/>
      <c r="AI32" s="298"/>
      <c r="AJ32" s="298"/>
      <c r="AK32" s="299"/>
      <c r="AL32" s="301"/>
      <c r="AM32" s="298"/>
      <c r="AN32" s="298"/>
      <c r="AO32" s="298"/>
      <c r="AP32" s="299"/>
      <c r="AU32" s="77" t="s">
        <v>52</v>
      </c>
    </row>
    <row r="33" spans="1:47" s="214" customFormat="1" x14ac:dyDescent="0.25">
      <c r="A33" s="228" t="s">
        <v>53</v>
      </c>
      <c r="B33" s="222" t="s">
        <v>24</v>
      </c>
      <c r="C33" s="229"/>
      <c r="D33" s="229"/>
      <c r="E33" s="325">
        <v>0.5</v>
      </c>
      <c r="F33" s="239">
        <v>0.3</v>
      </c>
      <c r="G33" s="231">
        <v>0.3</v>
      </c>
      <c r="H33" s="369">
        <v>0.05</v>
      </c>
      <c r="I33" s="375" t="s">
        <v>25</v>
      </c>
      <c r="J33" s="229"/>
      <c r="K33" s="229"/>
      <c r="L33" s="233"/>
      <c r="M33" s="369">
        <v>3.66</v>
      </c>
      <c r="N33" s="375"/>
      <c r="O33" s="229" t="s">
        <v>16</v>
      </c>
      <c r="P33" s="229" t="s">
        <v>233</v>
      </c>
      <c r="Q33" s="233"/>
      <c r="R33" s="369">
        <v>1.33</v>
      </c>
      <c r="S33" s="375"/>
      <c r="T33" s="229" t="s">
        <v>16</v>
      </c>
      <c r="U33" s="229" t="s">
        <v>233</v>
      </c>
      <c r="V33" s="233"/>
      <c r="W33" s="371">
        <v>14.5</v>
      </c>
      <c r="X33" s="375"/>
      <c r="Y33" s="229" t="s">
        <v>16</v>
      </c>
      <c r="Z33" s="229" t="s">
        <v>233</v>
      </c>
      <c r="AA33" s="233"/>
      <c r="AB33" s="368">
        <v>0.11799999999999999</v>
      </c>
      <c r="AC33" s="229"/>
      <c r="AD33" s="229"/>
      <c r="AE33" s="229"/>
      <c r="AF33" s="233"/>
      <c r="AG33" s="301"/>
      <c r="AH33" s="298"/>
      <c r="AI33" s="298"/>
      <c r="AJ33" s="298"/>
      <c r="AK33" s="299"/>
      <c r="AL33" s="300"/>
      <c r="AM33" s="298"/>
      <c r="AN33" s="298"/>
      <c r="AO33" s="298"/>
      <c r="AP33" s="299"/>
      <c r="AU33" s="77" t="s">
        <v>53</v>
      </c>
    </row>
    <row r="34" spans="1:47" s="214" customFormat="1" x14ac:dyDescent="0.25">
      <c r="A34" s="228" t="s">
        <v>54</v>
      </c>
      <c r="B34" s="222" t="s">
        <v>24</v>
      </c>
      <c r="C34" s="229"/>
      <c r="D34" s="229"/>
      <c r="E34" s="325">
        <v>4.7000000000000002E-3</v>
      </c>
      <c r="F34" s="239">
        <v>1.4999999999999999E-2</v>
      </c>
      <c r="G34" s="231">
        <v>0.05</v>
      </c>
      <c r="H34" s="373">
        <v>1E-4</v>
      </c>
      <c r="I34" s="375" t="s">
        <v>25</v>
      </c>
      <c r="J34" s="229"/>
      <c r="K34" s="229"/>
      <c r="L34" s="233"/>
      <c r="M34" s="373">
        <v>1E-4</v>
      </c>
      <c r="N34" s="385" t="s">
        <v>25</v>
      </c>
      <c r="O34" s="229"/>
      <c r="P34" s="229"/>
      <c r="Q34" s="233"/>
      <c r="R34" s="372">
        <v>1.6200000000000001E-4</v>
      </c>
      <c r="S34" s="375"/>
      <c r="T34" s="229"/>
      <c r="U34" s="229"/>
      <c r="V34" s="233"/>
      <c r="W34" s="373">
        <v>1E-4</v>
      </c>
      <c r="X34" s="385" t="s">
        <v>25</v>
      </c>
      <c r="Y34" s="229"/>
      <c r="Z34" s="229"/>
      <c r="AA34" s="233"/>
      <c r="AB34" s="373">
        <v>1E-4</v>
      </c>
      <c r="AC34" s="229" t="s">
        <v>25</v>
      </c>
      <c r="AD34" s="229"/>
      <c r="AE34" s="229"/>
      <c r="AF34" s="233"/>
      <c r="AG34" s="305"/>
      <c r="AH34" s="298"/>
      <c r="AI34" s="298"/>
      <c r="AJ34" s="298"/>
      <c r="AK34" s="299"/>
      <c r="AL34" s="306"/>
      <c r="AM34" s="298"/>
      <c r="AN34" s="298"/>
      <c r="AO34" s="298"/>
      <c r="AP34" s="299"/>
      <c r="AU34" s="77" t="s">
        <v>54</v>
      </c>
    </row>
    <row r="35" spans="1:47" s="214" customFormat="1" x14ac:dyDescent="0.25">
      <c r="A35" s="228" t="s">
        <v>55</v>
      </c>
      <c r="B35" s="222" t="s">
        <v>30</v>
      </c>
      <c r="C35" s="229"/>
      <c r="D35" s="229"/>
      <c r="E35" s="325">
        <v>0.37809999999999999</v>
      </c>
      <c r="F35" s="239">
        <v>0.05</v>
      </c>
      <c r="G35" s="231">
        <v>0.05</v>
      </c>
      <c r="H35" s="368">
        <v>8.5999999999999993E-2</v>
      </c>
      <c r="I35" s="375"/>
      <c r="J35" s="229"/>
      <c r="K35" s="229" t="s">
        <v>233</v>
      </c>
      <c r="L35" s="233"/>
      <c r="M35" s="368">
        <v>0.54100000000000004</v>
      </c>
      <c r="N35" s="375"/>
      <c r="O35" s="229" t="s">
        <v>16</v>
      </c>
      <c r="P35" s="229"/>
      <c r="Q35" s="233"/>
      <c r="R35" s="368">
        <v>0.57299999999999995</v>
      </c>
      <c r="S35" s="375"/>
      <c r="T35" s="229" t="s">
        <v>16</v>
      </c>
      <c r="U35" s="229"/>
      <c r="V35" s="233"/>
      <c r="W35" s="369">
        <v>4.53</v>
      </c>
      <c r="X35" s="375"/>
      <c r="Y35" s="229" t="s">
        <v>16</v>
      </c>
      <c r="Z35" s="229"/>
      <c r="AA35" s="233"/>
      <c r="AB35" s="368">
        <v>7.0000000000000001E-3</v>
      </c>
      <c r="AC35" s="229"/>
      <c r="AD35" s="229"/>
      <c r="AE35" s="229"/>
      <c r="AF35" s="233"/>
      <c r="AG35" s="306"/>
      <c r="AH35" s="298"/>
      <c r="AI35" s="298"/>
      <c r="AJ35" s="298"/>
      <c r="AK35" s="299"/>
      <c r="AL35" s="301"/>
      <c r="AM35" s="298"/>
      <c r="AN35" s="298"/>
      <c r="AO35" s="298"/>
      <c r="AP35" s="299"/>
      <c r="AU35" s="77" t="s">
        <v>55</v>
      </c>
    </row>
    <row r="36" spans="1:47" s="214" customFormat="1" x14ac:dyDescent="0.25">
      <c r="A36" s="228" t="s">
        <v>56</v>
      </c>
      <c r="B36" s="222" t="s">
        <v>24</v>
      </c>
      <c r="C36" s="229"/>
      <c r="D36" s="229"/>
      <c r="E36" s="325">
        <v>0.01</v>
      </c>
      <c r="F36" s="239" t="s">
        <v>22</v>
      </c>
      <c r="G36" s="231">
        <v>0.1</v>
      </c>
      <c r="H36" s="369">
        <v>0.01</v>
      </c>
      <c r="I36" s="375" t="s">
        <v>25</v>
      </c>
      <c r="J36" s="229"/>
      <c r="K36" s="229"/>
      <c r="L36" s="233"/>
      <c r="M36" s="369">
        <v>0.01</v>
      </c>
      <c r="N36" s="385" t="s">
        <v>25</v>
      </c>
      <c r="O36" s="229"/>
      <c r="P36" s="229"/>
      <c r="Q36" s="233"/>
      <c r="R36" s="369">
        <v>0.01</v>
      </c>
      <c r="S36" s="385" t="s">
        <v>25</v>
      </c>
      <c r="T36" s="229"/>
      <c r="U36" s="229"/>
      <c r="V36" s="233"/>
      <c r="W36" s="368">
        <v>1.2999999999999999E-2</v>
      </c>
      <c r="X36" s="385"/>
      <c r="Y36" s="229" t="s">
        <v>268</v>
      </c>
      <c r="Z36" s="229"/>
      <c r="AA36" s="233"/>
      <c r="AB36" s="369">
        <v>0.01</v>
      </c>
      <c r="AC36" s="229" t="s">
        <v>25</v>
      </c>
      <c r="AD36" s="229"/>
      <c r="AE36" s="229"/>
      <c r="AF36" s="233"/>
      <c r="AG36" s="301"/>
      <c r="AH36" s="298"/>
      <c r="AI36" s="298"/>
      <c r="AJ36" s="298"/>
      <c r="AK36" s="299"/>
      <c r="AL36" s="301"/>
      <c r="AM36" s="298"/>
      <c r="AN36" s="298"/>
      <c r="AO36" s="298"/>
      <c r="AP36" s="299"/>
      <c r="AU36" s="77" t="s">
        <v>56</v>
      </c>
    </row>
    <row r="37" spans="1:47" s="214" customFormat="1" x14ac:dyDescent="0.25">
      <c r="A37" s="228" t="s">
        <v>57</v>
      </c>
      <c r="B37" s="222" t="s">
        <v>24</v>
      </c>
      <c r="C37" s="229"/>
      <c r="D37" s="229"/>
      <c r="E37" s="325">
        <v>1E-3</v>
      </c>
      <c r="F37" s="230">
        <v>0.05</v>
      </c>
      <c r="G37" s="231">
        <v>0.01</v>
      </c>
      <c r="H37" s="373">
        <v>2.9999999999999997E-4</v>
      </c>
      <c r="I37" s="375" t="s">
        <v>25</v>
      </c>
      <c r="J37" s="229"/>
      <c r="K37" s="229"/>
      <c r="L37" s="233"/>
      <c r="M37" s="373">
        <v>2.9999999999999997E-4</v>
      </c>
      <c r="N37" s="385" t="s">
        <v>25</v>
      </c>
      <c r="O37" s="229"/>
      <c r="P37" s="229"/>
      <c r="Q37" s="233"/>
      <c r="R37" s="373">
        <v>2.9999999999999997E-4</v>
      </c>
      <c r="S37" s="375" t="s">
        <v>25</v>
      </c>
      <c r="T37" s="229"/>
      <c r="U37" s="229"/>
      <c r="V37" s="233"/>
      <c r="W37" s="373">
        <v>2.9999999999999997E-4</v>
      </c>
      <c r="X37" s="375" t="s">
        <v>25</v>
      </c>
      <c r="Y37" s="229"/>
      <c r="Z37" s="229"/>
      <c r="AA37" s="233"/>
      <c r="AB37" s="373">
        <v>2.9999999999999997E-4</v>
      </c>
      <c r="AC37" s="229" t="s">
        <v>25</v>
      </c>
      <c r="AD37" s="229"/>
      <c r="AE37" s="229"/>
      <c r="AF37" s="233"/>
      <c r="AG37" s="307"/>
      <c r="AH37" s="298"/>
      <c r="AI37" s="298"/>
      <c r="AJ37" s="298"/>
      <c r="AK37" s="299"/>
      <c r="AL37" s="306"/>
      <c r="AM37" s="298"/>
      <c r="AN37" s="298"/>
      <c r="AO37" s="298"/>
      <c r="AP37" s="299"/>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06"/>
      <c r="AM38" s="298"/>
      <c r="AN38" s="298"/>
      <c r="AO38" s="298"/>
      <c r="AP38" s="299"/>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8.0000000000000002E-3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t="s">
        <v>267</v>
      </c>
      <c r="Z40" s="229"/>
      <c r="AA40" s="233"/>
      <c r="AB40" s="369">
        <v>0.01</v>
      </c>
      <c r="AC40" s="229" t="s">
        <v>25</v>
      </c>
      <c r="AD40" s="229"/>
      <c r="AE40" s="229"/>
      <c r="AF40" s="233"/>
      <c r="AG40" s="300"/>
      <c r="AH40" s="298"/>
      <c r="AI40" s="298"/>
      <c r="AJ40" s="298"/>
      <c r="AK40" s="299"/>
      <c r="AL40" s="300"/>
      <c r="AM40" s="298"/>
      <c r="AN40" s="298"/>
      <c r="AO40" s="298"/>
      <c r="AP40" s="299"/>
      <c r="AU40" s="77" t="s">
        <v>60</v>
      </c>
    </row>
    <row r="41" spans="1:47" s="214" customFormat="1" ht="15.75" thickBot="1" x14ac:dyDescent="0.3">
      <c r="A41" s="243" t="s">
        <v>61</v>
      </c>
      <c r="B41" s="222" t="s">
        <v>30</v>
      </c>
      <c r="C41" s="244"/>
      <c r="D41" s="244"/>
      <c r="E41" s="328">
        <v>48.778300000000002</v>
      </c>
      <c r="F41" s="245">
        <v>5</v>
      </c>
      <c r="G41" s="246">
        <v>5</v>
      </c>
      <c r="H41" s="367">
        <v>0.01</v>
      </c>
      <c r="I41" s="384" t="s">
        <v>25</v>
      </c>
      <c r="J41" s="263"/>
      <c r="K41" s="263"/>
      <c r="L41" s="264"/>
      <c r="M41" s="367">
        <v>0.01</v>
      </c>
      <c r="N41" s="386" t="s">
        <v>25</v>
      </c>
      <c r="O41" s="244"/>
      <c r="P41" s="244"/>
      <c r="Q41" s="248"/>
      <c r="R41" s="367">
        <v>0.01</v>
      </c>
      <c r="S41" s="375" t="s">
        <v>25</v>
      </c>
      <c r="T41" s="244"/>
      <c r="U41" s="244"/>
      <c r="V41" s="248"/>
      <c r="W41" s="367">
        <v>0.01</v>
      </c>
      <c r="X41" s="386" t="s">
        <v>25</v>
      </c>
      <c r="Y41" s="244"/>
      <c r="Z41" s="244"/>
      <c r="AA41" s="248"/>
      <c r="AB41" s="377">
        <v>0.01</v>
      </c>
      <c r="AC41" s="263" t="s">
        <v>25</v>
      </c>
      <c r="AD41" s="263"/>
      <c r="AE41" s="263"/>
      <c r="AF41" s="26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504" t="s">
        <v>259</v>
      </c>
      <c r="AM43" s="505"/>
      <c r="AN43" s="505"/>
      <c r="AO43" s="505"/>
      <c r="AP43" s="506"/>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309"/>
      <c r="AM44" s="298"/>
      <c r="AN44" s="310"/>
      <c r="AO44" s="310"/>
      <c r="AP44" s="311"/>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309"/>
      <c r="AM45" s="298"/>
      <c r="AN45" s="310"/>
      <c r="AO45" s="310"/>
      <c r="AP45" s="311"/>
      <c r="AR45" s="111" t="s">
        <v>67</v>
      </c>
      <c r="AT45" s="214"/>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320"/>
      <c r="AM46" s="303"/>
      <c r="AN46" s="316"/>
      <c r="AO46" s="316"/>
      <c r="AP46" s="317"/>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504" t="s">
        <v>259</v>
      </c>
      <c r="AM48" s="505"/>
      <c r="AN48" s="505"/>
      <c r="AO48" s="505"/>
      <c r="AP48" s="506"/>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309"/>
      <c r="AM49" s="298"/>
      <c r="AN49" s="310"/>
      <c r="AO49" s="310"/>
      <c r="AP49" s="311"/>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309"/>
      <c r="AM50" s="298"/>
      <c r="AN50" s="310"/>
      <c r="AO50" s="310"/>
      <c r="AP50" s="311"/>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309"/>
      <c r="AM51" s="298"/>
      <c r="AN51" s="310"/>
      <c r="AO51" s="310"/>
      <c r="AP51" s="311"/>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309"/>
      <c r="AM52" s="298"/>
      <c r="AN52" s="310"/>
      <c r="AO52" s="310"/>
      <c r="AP52" s="311"/>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309"/>
      <c r="AM53" s="298"/>
      <c r="AN53" s="310"/>
      <c r="AO53" s="310"/>
      <c r="AP53" s="311"/>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309"/>
      <c r="AM54" s="298"/>
      <c r="AN54" s="310"/>
      <c r="AO54" s="310"/>
      <c r="AP54" s="311"/>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309"/>
      <c r="AM55" s="298"/>
      <c r="AN55" s="310"/>
      <c r="AO55" s="310"/>
      <c r="AP55" s="311"/>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309"/>
      <c r="AM56" s="298"/>
      <c r="AN56" s="310"/>
      <c r="AO56" s="310"/>
      <c r="AP56" s="311"/>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309"/>
      <c r="AM57" s="298"/>
      <c r="AN57" s="310"/>
      <c r="AO57" s="310"/>
      <c r="AP57" s="311"/>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309"/>
      <c r="AM58" s="298"/>
      <c r="AN58" s="310"/>
      <c r="AO58" s="310"/>
      <c r="AP58" s="311"/>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309"/>
      <c r="AM59" s="298"/>
      <c r="AN59" s="310"/>
      <c r="AO59" s="310"/>
      <c r="AP59" s="311"/>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356">
        <v>0.31</v>
      </c>
      <c r="X60" s="229"/>
      <c r="Y60" s="267"/>
      <c r="Z60" s="267"/>
      <c r="AA60" s="273"/>
      <c r="AB60" s="271">
        <v>0.01</v>
      </c>
      <c r="AC60" s="229" t="s">
        <v>25</v>
      </c>
      <c r="AD60" s="267"/>
      <c r="AE60" s="267"/>
      <c r="AF60" s="273"/>
      <c r="AG60" s="309"/>
      <c r="AH60" s="298"/>
      <c r="AI60" s="310"/>
      <c r="AJ60" s="310"/>
      <c r="AK60" s="311"/>
      <c r="AL60" s="309"/>
      <c r="AM60" s="298"/>
      <c r="AN60" s="310"/>
      <c r="AO60" s="310"/>
      <c r="AP60" s="311"/>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309"/>
      <c r="AM61" s="298"/>
      <c r="AN61" s="310"/>
      <c r="AO61" s="310"/>
      <c r="AP61" s="311"/>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309"/>
      <c r="AM62" s="298"/>
      <c r="AN62" s="310"/>
      <c r="AO62" s="310"/>
      <c r="AP62" s="311"/>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309"/>
      <c r="AM63" s="298"/>
      <c r="AN63" s="310"/>
      <c r="AO63" s="310"/>
      <c r="AP63" s="311"/>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309"/>
      <c r="AM64" s="298"/>
      <c r="AN64" s="310"/>
      <c r="AO64" s="310"/>
      <c r="AP64" s="311"/>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309"/>
      <c r="AM65" s="298"/>
      <c r="AN65" s="310"/>
      <c r="AO65" s="310"/>
      <c r="AP65" s="311"/>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309"/>
      <c r="AM66" s="298"/>
      <c r="AN66" s="310"/>
      <c r="AO66" s="310"/>
      <c r="AP66" s="311"/>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0.37</v>
      </c>
      <c r="N67" s="229"/>
      <c r="O67" s="267" t="s">
        <v>267</v>
      </c>
      <c r="P67" s="267"/>
      <c r="Q67" s="273"/>
      <c r="R67" s="346">
        <v>0.5</v>
      </c>
      <c r="S67" s="229"/>
      <c r="T67" s="267"/>
      <c r="U67" s="267"/>
      <c r="V67" s="273"/>
      <c r="W67" s="294">
        <v>1.91</v>
      </c>
      <c r="X67" s="229"/>
      <c r="Y67" s="267" t="s">
        <v>16</v>
      </c>
      <c r="Z67" s="267" t="s">
        <v>233</v>
      </c>
      <c r="AA67" s="273"/>
      <c r="AB67" s="278">
        <v>0.2</v>
      </c>
      <c r="AC67" s="229" t="s">
        <v>25</v>
      </c>
      <c r="AD67" s="267"/>
      <c r="AE67" s="267"/>
      <c r="AF67" s="273"/>
      <c r="AG67" s="312"/>
      <c r="AH67" s="298"/>
      <c r="AI67" s="310"/>
      <c r="AJ67" s="310"/>
      <c r="AK67" s="311"/>
      <c r="AL67" s="312"/>
      <c r="AM67" s="298"/>
      <c r="AN67" s="310"/>
      <c r="AO67" s="310"/>
      <c r="AP67" s="311"/>
      <c r="AR67" s="363" t="s">
        <v>88</v>
      </c>
    </row>
    <row r="68" spans="1:44"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12"/>
      <c r="AH68" s="298"/>
      <c r="AI68" s="310"/>
      <c r="AJ68" s="310"/>
      <c r="AK68" s="311"/>
      <c r="AL68" s="312"/>
      <c r="AM68" s="298"/>
      <c r="AN68" s="310"/>
      <c r="AO68" s="310"/>
      <c r="AP68" s="311"/>
      <c r="AR68" s="364" t="s">
        <v>89</v>
      </c>
    </row>
    <row r="69" spans="1:44"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297"/>
      <c r="AM69" s="298"/>
      <c r="AN69" s="310"/>
      <c r="AO69" s="310"/>
      <c r="AP69" s="311"/>
      <c r="AR69" s="363" t="s">
        <v>90</v>
      </c>
    </row>
    <row r="70" spans="1:44"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297"/>
      <c r="AH70" s="298"/>
      <c r="AI70" s="310"/>
      <c r="AJ70" s="310"/>
      <c r="AK70" s="311"/>
      <c r="AL70" s="297"/>
      <c r="AM70" s="298"/>
      <c r="AN70" s="310"/>
      <c r="AO70" s="310"/>
      <c r="AP70" s="311"/>
      <c r="AR70" s="363" t="s">
        <v>91</v>
      </c>
    </row>
    <row r="71" spans="1:44"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297"/>
      <c r="AM71" s="298"/>
      <c r="AN71" s="310"/>
      <c r="AO71" s="310"/>
      <c r="AP71" s="311"/>
      <c r="AR71" s="363" t="s">
        <v>92</v>
      </c>
    </row>
    <row r="72" spans="1:44" s="214" customFormat="1" x14ac:dyDescent="0.25">
      <c r="A72" s="228" t="s">
        <v>93</v>
      </c>
      <c r="B72" s="222" t="s">
        <v>24</v>
      </c>
      <c r="C72" s="229"/>
      <c r="D72" s="229"/>
      <c r="E72" s="322">
        <v>1</v>
      </c>
      <c r="F72" s="239">
        <v>70</v>
      </c>
      <c r="G72" s="231" t="s">
        <v>22</v>
      </c>
      <c r="H72" s="371">
        <v>0.2</v>
      </c>
      <c r="I72" s="229" t="s">
        <v>25</v>
      </c>
      <c r="J72" s="267"/>
      <c r="K72" s="267"/>
      <c r="L72" s="273"/>
      <c r="M72" s="371">
        <v>0.2</v>
      </c>
      <c r="N72" s="229" t="s">
        <v>25</v>
      </c>
      <c r="O72" s="267"/>
      <c r="P72" s="267"/>
      <c r="Q72" s="273"/>
      <c r="R72" s="279">
        <v>0.2</v>
      </c>
      <c r="S72" s="229" t="s">
        <v>25</v>
      </c>
      <c r="T72" s="267"/>
      <c r="U72" s="267"/>
      <c r="V72" s="273"/>
      <c r="W72" s="369">
        <v>0.25</v>
      </c>
      <c r="X72" s="229"/>
      <c r="Y72" s="267"/>
      <c r="Z72" s="267"/>
      <c r="AA72" s="273"/>
      <c r="AB72" s="371">
        <v>0.2</v>
      </c>
      <c r="AC72" s="229" t="s">
        <v>25</v>
      </c>
      <c r="AD72" s="267"/>
      <c r="AE72" s="267"/>
      <c r="AF72" s="273"/>
      <c r="AG72" s="312"/>
      <c r="AH72" s="298"/>
      <c r="AI72" s="310"/>
      <c r="AJ72" s="310"/>
      <c r="AK72" s="311"/>
      <c r="AL72" s="312"/>
      <c r="AM72" s="298"/>
      <c r="AN72" s="310"/>
      <c r="AO72" s="310"/>
      <c r="AP72" s="311"/>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313"/>
      <c r="AM73" s="298"/>
      <c r="AN73" s="310"/>
      <c r="AO73" s="310"/>
      <c r="AP73" s="311"/>
      <c r="AR73" s="364" t="s">
        <v>94</v>
      </c>
    </row>
    <row r="74" spans="1:44" s="214" customFormat="1"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00"/>
      <c r="AH74" s="298"/>
      <c r="AI74" s="310"/>
      <c r="AJ74" s="310"/>
      <c r="AK74" s="311"/>
      <c r="AL74" s="300"/>
      <c r="AM74" s="298"/>
      <c r="AN74" s="310"/>
      <c r="AO74" s="310"/>
      <c r="AP74" s="311"/>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314"/>
      <c r="AM75" s="298"/>
      <c r="AN75" s="310"/>
      <c r="AO75" s="310"/>
      <c r="AP75" s="311"/>
      <c r="AR75" s="363" t="s">
        <v>96</v>
      </c>
    </row>
    <row r="76" spans="1:44"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297"/>
      <c r="AM76" s="298"/>
      <c r="AN76" s="310"/>
      <c r="AO76" s="310"/>
      <c r="AP76" s="311"/>
      <c r="AR76" s="364" t="s">
        <v>97</v>
      </c>
    </row>
    <row r="77" spans="1:44"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297"/>
      <c r="AM77" s="298"/>
      <c r="AN77" s="310"/>
      <c r="AO77" s="310"/>
      <c r="AP77" s="311"/>
      <c r="AR77" s="364" t="s">
        <v>98</v>
      </c>
    </row>
    <row r="78" spans="1:44" s="214" customFormat="1" x14ac:dyDescent="0.25">
      <c r="A78" s="228" t="s">
        <v>195</v>
      </c>
      <c r="B78" s="222" t="s">
        <v>24</v>
      </c>
      <c r="C78" s="229"/>
      <c r="D78" s="229"/>
      <c r="E78" s="322">
        <v>4.4000000000000004</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297"/>
      <c r="AH78" s="298"/>
      <c r="AI78" s="310"/>
      <c r="AJ78" s="310"/>
      <c r="AK78" s="311"/>
      <c r="AL78" s="297"/>
      <c r="AM78" s="298"/>
      <c r="AN78" s="310"/>
      <c r="AO78" s="310"/>
      <c r="AP78" s="311"/>
      <c r="AR78" s="363" t="s">
        <v>99</v>
      </c>
    </row>
    <row r="79" spans="1:44"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297"/>
      <c r="AH79" s="298"/>
      <c r="AI79" s="310"/>
      <c r="AJ79" s="310"/>
      <c r="AK79" s="311"/>
      <c r="AL79" s="297"/>
      <c r="AM79" s="298"/>
      <c r="AN79" s="310"/>
      <c r="AO79" s="310"/>
      <c r="AP79" s="311"/>
      <c r="AR79" s="364" t="s">
        <v>100</v>
      </c>
    </row>
    <row r="80" spans="1:44"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297"/>
      <c r="AH80" s="298"/>
      <c r="AI80" s="310"/>
      <c r="AJ80" s="310"/>
      <c r="AK80" s="311"/>
      <c r="AL80" s="297"/>
      <c r="AM80" s="298"/>
      <c r="AN80" s="310"/>
      <c r="AO80" s="310"/>
      <c r="AP80" s="311"/>
      <c r="AR80" s="363" t="s">
        <v>101</v>
      </c>
    </row>
    <row r="81" spans="1:44" s="214" customFormat="1"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12"/>
      <c r="AH81" s="298"/>
      <c r="AI81" s="310"/>
      <c r="AJ81" s="310"/>
      <c r="AK81" s="311"/>
      <c r="AL81" s="312"/>
      <c r="AM81" s="298"/>
      <c r="AN81" s="310"/>
      <c r="AO81" s="310"/>
      <c r="AP81" s="311"/>
      <c r="AR81" s="363" t="s">
        <v>102</v>
      </c>
    </row>
    <row r="82" spans="1:44"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297"/>
      <c r="AH82" s="298"/>
      <c r="AI82" s="310"/>
      <c r="AJ82" s="310"/>
      <c r="AK82" s="311"/>
      <c r="AL82" s="297"/>
      <c r="AM82" s="298"/>
      <c r="AN82" s="310"/>
      <c r="AO82" s="310"/>
      <c r="AP82" s="311"/>
      <c r="AR82" s="363" t="s">
        <v>103</v>
      </c>
    </row>
    <row r="83" spans="1:44"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297"/>
      <c r="AM83" s="298"/>
      <c r="AN83" s="310"/>
      <c r="AO83" s="310"/>
      <c r="AP83" s="311"/>
      <c r="AR83" s="364" t="s">
        <v>104</v>
      </c>
    </row>
    <row r="84" spans="1:44"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12"/>
      <c r="AH84" s="298"/>
      <c r="AI84" s="310"/>
      <c r="AJ84" s="310"/>
      <c r="AK84" s="311"/>
      <c r="AL84" s="312"/>
      <c r="AM84" s="298"/>
      <c r="AN84" s="310"/>
      <c r="AO84" s="310"/>
      <c r="AP84" s="311"/>
      <c r="AR84" s="364" t="s">
        <v>105</v>
      </c>
    </row>
    <row r="85" spans="1:44"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297"/>
      <c r="AH85" s="298"/>
      <c r="AI85" s="310"/>
      <c r="AJ85" s="310"/>
      <c r="AK85" s="311"/>
      <c r="AL85" s="297"/>
      <c r="AM85" s="298"/>
      <c r="AN85" s="310"/>
      <c r="AO85" s="310"/>
      <c r="AP85" s="311"/>
      <c r="AR85" s="364" t="s">
        <v>106</v>
      </c>
    </row>
    <row r="86" spans="1:44" s="214" customFormat="1" x14ac:dyDescent="0.25">
      <c r="A86" s="228" t="s">
        <v>107</v>
      </c>
      <c r="B86" s="222" t="s">
        <v>21</v>
      </c>
      <c r="C86" s="229"/>
      <c r="D86" s="229"/>
      <c r="E86" s="395">
        <v>1.9744999999999999</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297"/>
      <c r="AH86" s="298"/>
      <c r="AI86" s="310"/>
      <c r="AJ86" s="310"/>
      <c r="AK86" s="311"/>
      <c r="AL86" s="297"/>
      <c r="AM86" s="298"/>
      <c r="AN86" s="310"/>
      <c r="AO86" s="310"/>
      <c r="AP86" s="311"/>
      <c r="AR86" s="364" t="s">
        <v>107</v>
      </c>
    </row>
    <row r="87" spans="1:44"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297"/>
      <c r="AM87" s="298"/>
      <c r="AN87" s="310"/>
      <c r="AO87" s="310"/>
      <c r="AP87" s="311"/>
      <c r="AR87" s="363" t="s">
        <v>108</v>
      </c>
    </row>
    <row r="88" spans="1:44"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297"/>
      <c r="AM88" s="298"/>
      <c r="AN88" s="310"/>
      <c r="AO88" s="310"/>
      <c r="AP88" s="311"/>
      <c r="AR88" s="363" t="s">
        <v>109</v>
      </c>
    </row>
    <row r="89" spans="1:44" s="214" customFormat="1" ht="15.75" thickBot="1" x14ac:dyDescent="0.3">
      <c r="A89" s="376" t="s">
        <v>110</v>
      </c>
      <c r="B89" s="275" t="s">
        <v>24</v>
      </c>
      <c r="C89" s="263"/>
      <c r="D89" s="263"/>
      <c r="E89" s="323">
        <v>0.2</v>
      </c>
      <c r="F89" s="281">
        <v>2</v>
      </c>
      <c r="G89" s="282">
        <v>0.02</v>
      </c>
      <c r="H89" s="377">
        <v>0.18</v>
      </c>
      <c r="I89" s="263"/>
      <c r="J89" s="275"/>
      <c r="K89" s="275"/>
      <c r="L89" s="276"/>
      <c r="M89" s="377">
        <v>0.01</v>
      </c>
      <c r="N89" s="263" t="s">
        <v>25</v>
      </c>
      <c r="O89" s="275"/>
      <c r="P89" s="275"/>
      <c r="Q89" s="276"/>
      <c r="R89" s="377">
        <v>0.01</v>
      </c>
      <c r="S89" s="263" t="s">
        <v>25</v>
      </c>
      <c r="T89" s="275"/>
      <c r="U89" s="275"/>
      <c r="V89" s="276"/>
      <c r="W89" s="377">
        <v>1.05</v>
      </c>
      <c r="X89" s="263"/>
      <c r="Y89" s="275" t="s">
        <v>16</v>
      </c>
      <c r="Z89" s="275"/>
      <c r="AA89" s="276"/>
      <c r="AB89" s="377">
        <v>0.01</v>
      </c>
      <c r="AC89" s="263" t="s">
        <v>25</v>
      </c>
      <c r="AD89" s="275"/>
      <c r="AE89" s="275"/>
      <c r="AF89" s="276"/>
      <c r="AG89" s="315"/>
      <c r="AH89" s="303"/>
      <c r="AI89" s="316"/>
      <c r="AJ89" s="316"/>
      <c r="AK89" s="317"/>
      <c r="AL89" s="315"/>
      <c r="AM89" s="303"/>
      <c r="AN89" s="316"/>
      <c r="AO89" s="316"/>
      <c r="AP89" s="317"/>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9">
    <mergeCell ref="A1:AP1"/>
    <mergeCell ref="A2:AP2"/>
    <mergeCell ref="B4:B6"/>
    <mergeCell ref="C4:C6"/>
    <mergeCell ref="D4:D6"/>
    <mergeCell ref="E4:E6"/>
    <mergeCell ref="F4:F6"/>
    <mergeCell ref="G4:G6"/>
    <mergeCell ref="H4:AF4"/>
    <mergeCell ref="AG4:AP4"/>
    <mergeCell ref="AG25:AK25"/>
    <mergeCell ref="AL25:AP25"/>
    <mergeCell ref="H5:L5"/>
    <mergeCell ref="M5:Q5"/>
    <mergeCell ref="R5:V5"/>
    <mergeCell ref="W5:AA5"/>
    <mergeCell ref="AB5:AF5"/>
    <mergeCell ref="AG5:AK5"/>
    <mergeCell ref="AL5:AP5"/>
    <mergeCell ref="A7:AP7"/>
    <mergeCell ref="AG8:AK8"/>
    <mergeCell ref="AL8:AP8"/>
    <mergeCell ref="A24:AP24"/>
    <mergeCell ref="A42:AP42"/>
    <mergeCell ref="AG43:AK43"/>
    <mergeCell ref="AL43:AP43"/>
    <mergeCell ref="A47:AP47"/>
    <mergeCell ref="AG48:AK48"/>
    <mergeCell ref="AL48:AP48"/>
  </mergeCells>
  <conditionalFormatting sqref="AL10">
    <cfRule type="cellIs" dxfId="6608" priority="421" operator="greaterThan">
      <formula>$E$10</formula>
    </cfRule>
  </conditionalFormatting>
  <conditionalFormatting sqref="AL11">
    <cfRule type="cellIs" dxfId="6607" priority="420" operator="greaterThan">
      <formula>$E$11</formula>
    </cfRule>
  </conditionalFormatting>
  <conditionalFormatting sqref="AL12">
    <cfRule type="cellIs" dxfId="6606" priority="419" operator="greaterThan">
      <formula>$E$12</formula>
    </cfRule>
  </conditionalFormatting>
  <conditionalFormatting sqref="AL13">
    <cfRule type="cellIs" dxfId="6605" priority="417" operator="greaterThan">
      <formula>$E13</formula>
    </cfRule>
    <cfRule type="cellIs" dxfId="6604" priority="418" operator="greaterThan">
      <formula>$G13</formula>
    </cfRule>
  </conditionalFormatting>
  <conditionalFormatting sqref="AL18">
    <cfRule type="cellIs" dxfId="6603" priority="413" operator="lessThan">
      <formula>$AS$18</formula>
    </cfRule>
    <cfRule type="cellIs" dxfId="6602" priority="414" operator="greaterThan">
      <formula>$AT$18</formula>
    </cfRule>
    <cfRule type="cellIs" dxfId="6601" priority="415" operator="lessThan">
      <formula>$AQ$18</formula>
    </cfRule>
    <cfRule type="cellIs" dxfId="6600" priority="416" operator="greaterThan">
      <formula>$AR$18</formula>
    </cfRule>
  </conditionalFormatting>
  <conditionalFormatting sqref="AG10">
    <cfRule type="cellIs" dxfId="6599" priority="412" operator="greaterThan">
      <formula>$E$10</formula>
    </cfRule>
  </conditionalFormatting>
  <conditionalFormatting sqref="AG11">
    <cfRule type="cellIs" dxfId="6598" priority="411" operator="greaterThan">
      <formula>$E$11</formula>
    </cfRule>
  </conditionalFormatting>
  <conditionalFormatting sqref="AG12">
    <cfRule type="cellIs" dxfId="6597" priority="410" operator="greaterThan">
      <formula>$E$12</formula>
    </cfRule>
  </conditionalFormatting>
  <conditionalFormatting sqref="AG13">
    <cfRule type="cellIs" dxfId="6596" priority="408" operator="greaterThan">
      <formula>$E$13</formula>
    </cfRule>
    <cfRule type="cellIs" dxfId="6595" priority="409" operator="greaterThan">
      <formula>$G$13</formula>
    </cfRule>
  </conditionalFormatting>
  <conditionalFormatting sqref="AG14">
    <cfRule type="cellIs" dxfId="6594" priority="406" operator="greaterThan">
      <formula>$E$14</formula>
    </cfRule>
    <cfRule type="cellIs" dxfId="6593" priority="407" operator="greaterThan">
      <formula>$G$14</formula>
    </cfRule>
  </conditionalFormatting>
  <conditionalFormatting sqref="AG15">
    <cfRule type="cellIs" dxfId="6592" priority="405" operator="greaterThan">
      <formula>$E$15</formula>
    </cfRule>
  </conditionalFormatting>
  <conditionalFormatting sqref="AG16">
    <cfRule type="cellIs" dxfId="6591" priority="404" operator="greaterThan">
      <formula>$E$16</formula>
    </cfRule>
  </conditionalFormatting>
  <conditionalFormatting sqref="AG16">
    <cfRule type="cellIs" dxfId="6590" priority="403" operator="greaterThan">
      <formula>$G$16</formula>
    </cfRule>
  </conditionalFormatting>
  <conditionalFormatting sqref="AG17">
    <cfRule type="cellIs" dxfId="6589" priority="401" operator="greaterThan">
      <formula>$E$17</formula>
    </cfRule>
  </conditionalFormatting>
  <conditionalFormatting sqref="AG17">
    <cfRule type="cellIs" dxfId="6588" priority="402" operator="greaterThan">
      <formula>$G$17</formula>
    </cfRule>
  </conditionalFormatting>
  <conditionalFormatting sqref="AG19">
    <cfRule type="cellIs" dxfId="6587" priority="400" operator="greaterThan">
      <formula>$E$19</formula>
    </cfRule>
  </conditionalFormatting>
  <conditionalFormatting sqref="AG20">
    <cfRule type="cellIs" dxfId="6586" priority="398" operator="greaterThan">
      <formula>$E$20</formula>
    </cfRule>
    <cfRule type="cellIs" dxfId="6585" priority="399" operator="greaterThan">
      <formula>$G$20</formula>
    </cfRule>
  </conditionalFormatting>
  <conditionalFormatting sqref="AG21">
    <cfRule type="cellIs" dxfId="6584" priority="396" operator="greaterThan">
      <formula>$E$21</formula>
    </cfRule>
    <cfRule type="cellIs" dxfId="6583" priority="397" operator="greaterThan">
      <formula>$G$21</formula>
    </cfRule>
  </conditionalFormatting>
  <conditionalFormatting sqref="AG22">
    <cfRule type="cellIs" dxfId="6582" priority="394" operator="greaterThan">
      <formula>$E$22</formula>
    </cfRule>
    <cfRule type="cellIs" dxfId="6581" priority="395" operator="greaterThan">
      <formula>$G$22</formula>
    </cfRule>
  </conditionalFormatting>
  <conditionalFormatting sqref="AG23">
    <cfRule type="cellIs" dxfId="6580" priority="393" operator="greaterThan">
      <formula>$E$23</formula>
    </cfRule>
  </conditionalFormatting>
  <conditionalFormatting sqref="AG9">
    <cfRule type="cellIs" dxfId="6579" priority="392" operator="greaterThan">
      <formula>$E$9</formula>
    </cfRule>
  </conditionalFormatting>
  <conditionalFormatting sqref="AG18">
    <cfRule type="cellIs" dxfId="6578" priority="388" operator="lessThan">
      <formula>$AS$18</formula>
    </cfRule>
    <cfRule type="cellIs" dxfId="6577" priority="389" operator="greaterThan">
      <formula>$AT$18</formula>
    </cfRule>
    <cfRule type="cellIs" dxfId="6576" priority="390" operator="lessThan">
      <formula>$AQ$18</formula>
    </cfRule>
    <cfRule type="cellIs" dxfId="6575" priority="391" operator="greaterThan">
      <formula>$AR$18</formula>
    </cfRule>
  </conditionalFormatting>
  <conditionalFormatting sqref="AG26">
    <cfRule type="cellIs" dxfId="6574" priority="386" operator="greaterThan">
      <formula>$E$26</formula>
    </cfRule>
    <cfRule type="cellIs" dxfId="6573" priority="387" operator="greaterThan">
      <formula>$G$26</formula>
    </cfRule>
  </conditionalFormatting>
  <conditionalFormatting sqref="AG27">
    <cfRule type="cellIs" dxfId="6572" priority="384" operator="greaterThan">
      <formula>$E$27</formula>
    </cfRule>
    <cfRule type="cellIs" dxfId="6571" priority="385" operator="greaterThan">
      <formula>$G$27</formula>
    </cfRule>
  </conditionalFormatting>
  <conditionalFormatting sqref="AG28">
    <cfRule type="cellIs" dxfId="6570" priority="382" operator="greaterThan">
      <formula>$E$28</formula>
    </cfRule>
    <cfRule type="cellIs" dxfId="6569" priority="383" operator="greaterThan">
      <formula>$G$28</formula>
    </cfRule>
  </conditionalFormatting>
  <conditionalFormatting sqref="AG31">
    <cfRule type="cellIs" dxfId="6568" priority="381" operator="greaterThan">
      <formula>$E$31</formula>
    </cfRule>
  </conditionalFormatting>
  <conditionalFormatting sqref="AG32">
    <cfRule type="cellIs" dxfId="6567" priority="379" operator="greaterThan">
      <formula>$E$32</formula>
    </cfRule>
    <cfRule type="cellIs" dxfId="6566" priority="380" operator="greaterThan">
      <formula>$G$32</formula>
    </cfRule>
  </conditionalFormatting>
  <conditionalFormatting sqref="AG33">
    <cfRule type="cellIs" dxfId="6565" priority="377" operator="greaterThan">
      <formula>$E$33</formula>
    </cfRule>
    <cfRule type="cellIs" dxfId="6564" priority="378" operator="greaterThan">
      <formula>$G$33</formula>
    </cfRule>
  </conditionalFormatting>
  <conditionalFormatting sqref="AG34">
    <cfRule type="cellIs" dxfId="6563" priority="374" operator="greaterThan">
      <formula>$E$34</formula>
    </cfRule>
    <cfRule type="cellIs" dxfId="6562" priority="375" operator="greaterThan">
      <formula>$G$34</formula>
    </cfRule>
    <cfRule type="cellIs" dxfId="6561" priority="376" operator="greaterThan">
      <formula>$F$34</formula>
    </cfRule>
  </conditionalFormatting>
  <conditionalFormatting sqref="AG35">
    <cfRule type="cellIs" dxfId="6560" priority="372" operator="greaterThan">
      <formula>$E$35</formula>
    </cfRule>
    <cfRule type="cellIs" dxfId="6559" priority="373" operator="greaterThan">
      <formula>$G$35</formula>
    </cfRule>
  </conditionalFormatting>
  <conditionalFormatting sqref="AG36">
    <cfRule type="cellIs" dxfId="6558" priority="370" operator="greaterThan">
      <formula>$E$36</formula>
    </cfRule>
    <cfRule type="cellIs" dxfId="6557" priority="371" operator="greaterThan">
      <formula>$G$36</formula>
    </cfRule>
  </conditionalFormatting>
  <conditionalFormatting sqref="AG37">
    <cfRule type="cellIs" dxfId="6556" priority="369" operator="greaterThan">
      <formula>$E$37</formula>
    </cfRule>
  </conditionalFormatting>
  <conditionalFormatting sqref="AG38">
    <cfRule type="cellIs" dxfId="6555" priority="367" operator="greaterThan">
      <formula>$E$38</formula>
    </cfRule>
    <cfRule type="cellIs" dxfId="6554" priority="368" operator="greaterThan">
      <formula>$G$38</formula>
    </cfRule>
  </conditionalFormatting>
  <conditionalFormatting sqref="AG39">
    <cfRule type="cellIs" dxfId="6553" priority="365" operator="greaterThan">
      <formula>$E$39</formula>
    </cfRule>
    <cfRule type="cellIs" dxfId="6552" priority="366" operator="greaterThan">
      <formula>$G$39</formula>
    </cfRule>
  </conditionalFormatting>
  <conditionalFormatting sqref="AG40">
    <cfRule type="cellIs" dxfId="6551" priority="363" operator="greaterThan">
      <formula>$E$40</formula>
    </cfRule>
    <cfRule type="cellIs" dxfId="6550" priority="364" operator="greaterThan">
      <formula>$G$40</formula>
    </cfRule>
  </conditionalFormatting>
  <conditionalFormatting sqref="AG41">
    <cfRule type="cellIs" dxfId="6549" priority="361" operator="greaterThan">
      <formula>$E$41</formula>
    </cfRule>
    <cfRule type="cellIs" dxfId="6548" priority="362" operator="greaterThan">
      <formula>$G$41</formula>
    </cfRule>
  </conditionalFormatting>
  <conditionalFormatting sqref="AG37">
    <cfRule type="cellIs" dxfId="6547" priority="360" operator="greaterThan">
      <formula>$G$37</formula>
    </cfRule>
  </conditionalFormatting>
  <conditionalFormatting sqref="AG72">
    <cfRule type="cellIs" dxfId="6546" priority="359" operator="greaterThan">
      <formula>$F$72</formula>
    </cfRule>
  </conditionalFormatting>
  <conditionalFormatting sqref="AG55">
    <cfRule type="cellIs" dxfId="6545" priority="358" operator="greaterThan">
      <formula>$G$55</formula>
    </cfRule>
  </conditionalFormatting>
  <conditionalFormatting sqref="AG60">
    <cfRule type="cellIs" dxfId="6544" priority="357" operator="greaterThan">
      <formula>$G$60</formula>
    </cfRule>
  </conditionalFormatting>
  <conditionalFormatting sqref="AG63">
    <cfRule type="cellIs" dxfId="6543" priority="356" operator="greaterThan">
      <formula>$G$63</formula>
    </cfRule>
  </conditionalFormatting>
  <conditionalFormatting sqref="AG66">
    <cfRule type="cellIs" dxfId="6542" priority="354" operator="greaterThan">
      <formula>$G$66</formula>
    </cfRule>
    <cfRule type="cellIs" dxfId="6541" priority="355" operator="greaterThan">
      <formula>$F$66</formula>
    </cfRule>
  </conditionalFormatting>
  <conditionalFormatting sqref="AG53">
    <cfRule type="cellIs" dxfId="6540" priority="353" operator="greaterThan">
      <formula>$F$53</formula>
    </cfRule>
  </conditionalFormatting>
  <conditionalFormatting sqref="AG52">
    <cfRule type="cellIs" dxfId="6539" priority="351" operator="greaterThan">
      <formula>$F$52</formula>
    </cfRule>
  </conditionalFormatting>
  <conditionalFormatting sqref="AG61">
    <cfRule type="cellIs" dxfId="6538" priority="348" operator="greaterThan">
      <formula>$F$61</formula>
    </cfRule>
  </conditionalFormatting>
  <conditionalFormatting sqref="AG62">
    <cfRule type="cellIs" dxfId="6537" priority="346" operator="greaterThan">
      <formula>$G$62</formula>
    </cfRule>
  </conditionalFormatting>
  <conditionalFormatting sqref="AG54">
    <cfRule type="cellIs" dxfId="6536" priority="349" operator="greaterThan">
      <formula>$G$54</formula>
    </cfRule>
    <cfRule type="cellIs" dxfId="6535" priority="350" operator="greaterThan">
      <formula>$F$54</formula>
    </cfRule>
  </conditionalFormatting>
  <conditionalFormatting sqref="AG61">
    <cfRule type="cellIs" dxfId="6534" priority="347" operator="greaterThan">
      <formula>$G$61</formula>
    </cfRule>
  </conditionalFormatting>
  <conditionalFormatting sqref="AG67">
    <cfRule type="cellIs" dxfId="6533" priority="345" operator="greaterThan">
      <formula>$F$67</formula>
    </cfRule>
  </conditionalFormatting>
  <conditionalFormatting sqref="AG68">
    <cfRule type="cellIs" dxfId="6532" priority="344" operator="greaterThan">
      <formula>$G$68</formula>
    </cfRule>
  </conditionalFormatting>
  <conditionalFormatting sqref="AG70">
    <cfRule type="cellIs" dxfId="6531" priority="343" operator="greaterThan">
      <formula>$G$70</formula>
    </cfRule>
  </conditionalFormatting>
  <conditionalFormatting sqref="AG73">
    <cfRule type="cellIs" dxfId="6530" priority="342" operator="greaterThan">
      <formula>$G$73</formula>
    </cfRule>
  </conditionalFormatting>
  <conditionalFormatting sqref="AG75">
    <cfRule type="cellIs" dxfId="6529" priority="341" operator="greaterThan">
      <formula>$F$75</formula>
    </cfRule>
  </conditionalFormatting>
  <conditionalFormatting sqref="AG76">
    <cfRule type="cellIs" dxfId="6528" priority="340" operator="greaterThan">
      <formula>$F$76</formula>
    </cfRule>
  </conditionalFormatting>
  <conditionalFormatting sqref="AG78">
    <cfRule type="cellIs" dxfId="6527" priority="339" operator="greaterThan">
      <formula>$G$78</formula>
    </cfRule>
  </conditionalFormatting>
  <conditionalFormatting sqref="AG80">
    <cfRule type="cellIs" dxfId="6526" priority="338" operator="greaterThan">
      <formula>$F$80</formula>
    </cfRule>
  </conditionalFormatting>
  <conditionalFormatting sqref="AG82">
    <cfRule type="cellIs" dxfId="6525" priority="337" operator="greaterThan">
      <formula>$F$82</formula>
    </cfRule>
  </conditionalFormatting>
  <conditionalFormatting sqref="AG81">
    <cfRule type="cellIs" dxfId="6524" priority="335" operator="greaterThan">
      <formula>$G$81</formula>
    </cfRule>
    <cfRule type="cellIs" dxfId="6523" priority="336" operator="greaterThan">
      <formula>$F$81</formula>
    </cfRule>
  </conditionalFormatting>
  <conditionalFormatting sqref="AG84">
    <cfRule type="cellIs" dxfId="6522" priority="334" operator="greaterThan">
      <formula>$G$84</formula>
    </cfRule>
  </conditionalFormatting>
  <conditionalFormatting sqref="AG86">
    <cfRule type="cellIs" dxfId="6521" priority="332" operator="greaterThan">
      <formula>$G$86</formula>
    </cfRule>
    <cfRule type="cellIs" dxfId="6520" priority="333" operator="greaterThan">
      <formula>$F$86</formula>
    </cfRule>
  </conditionalFormatting>
  <conditionalFormatting sqref="AG89">
    <cfRule type="cellIs" dxfId="6519" priority="330" operator="greaterThan">
      <formula>$G$89</formula>
    </cfRule>
    <cfRule type="cellIs" dxfId="6518" priority="331" operator="greaterThan">
      <formula>$F$89</formula>
    </cfRule>
  </conditionalFormatting>
  <conditionalFormatting sqref="AG53">
    <cfRule type="cellIs" dxfId="6517" priority="352" operator="greaterThan">
      <formula>$G$53</formula>
    </cfRule>
  </conditionalFormatting>
  <conditionalFormatting sqref="R48">
    <cfRule type="cellIs" dxfId="6516" priority="303" operator="greaterThan">
      <formula>$F$48</formula>
    </cfRule>
  </conditionalFormatting>
  <conditionalFormatting sqref="R55">
    <cfRule type="cellIs" dxfId="6515" priority="329" operator="greaterThan">
      <formula>$G$55</formula>
    </cfRule>
  </conditionalFormatting>
  <conditionalFormatting sqref="R60">
    <cfRule type="cellIs" dxfId="6514" priority="328" operator="greaterThan">
      <formula>$G$60</formula>
    </cfRule>
  </conditionalFormatting>
  <conditionalFormatting sqref="R63">
    <cfRule type="cellIs" dxfId="6513" priority="327" operator="greaterThan">
      <formula>$G$63</formula>
    </cfRule>
  </conditionalFormatting>
  <conditionalFormatting sqref="R66">
    <cfRule type="cellIs" dxfId="6512" priority="325" operator="greaterThan">
      <formula>$G$66</formula>
    </cfRule>
    <cfRule type="cellIs" dxfId="6511" priority="326" operator="greaterThan">
      <formula>$F$66</formula>
    </cfRule>
  </conditionalFormatting>
  <conditionalFormatting sqref="R53">
    <cfRule type="cellIs" dxfId="6510" priority="324" operator="greaterThan">
      <formula>$F$53</formula>
    </cfRule>
  </conditionalFormatting>
  <conditionalFormatting sqref="R52">
    <cfRule type="cellIs" dxfId="6509" priority="322" operator="greaterThan">
      <formula>$F$52</formula>
    </cfRule>
  </conditionalFormatting>
  <conditionalFormatting sqref="R61">
    <cfRule type="cellIs" dxfId="6508" priority="319" operator="greaterThan">
      <formula>$F$61</formula>
    </cfRule>
  </conditionalFormatting>
  <conditionalFormatting sqref="R62">
    <cfRule type="cellIs" dxfId="6507" priority="317" operator="greaterThan">
      <formula>$G$62</formula>
    </cfRule>
  </conditionalFormatting>
  <conditionalFormatting sqref="R54">
    <cfRule type="cellIs" dxfId="6506" priority="320" operator="greaterThan">
      <formula>$G$54</formula>
    </cfRule>
    <cfRule type="cellIs" dxfId="6505" priority="321" operator="greaterThan">
      <formula>$F$54</formula>
    </cfRule>
  </conditionalFormatting>
  <conditionalFormatting sqref="R61">
    <cfRule type="cellIs" dxfId="6504" priority="318" operator="greaterThan">
      <formula>$G$61</formula>
    </cfRule>
  </conditionalFormatting>
  <conditionalFormatting sqref="R68">
    <cfRule type="cellIs" dxfId="6503" priority="316" operator="greaterThan">
      <formula>$G$68</formula>
    </cfRule>
  </conditionalFormatting>
  <conditionalFormatting sqref="R70">
    <cfRule type="cellIs" dxfId="6502" priority="315" operator="greaterThan">
      <formula>$G$70</formula>
    </cfRule>
  </conditionalFormatting>
  <conditionalFormatting sqref="R73">
    <cfRule type="cellIs" dxfId="6501" priority="314" operator="greaterThan">
      <formula>$G$73</formula>
    </cfRule>
  </conditionalFormatting>
  <conditionalFormatting sqref="R75">
    <cfRule type="cellIs" dxfId="6500" priority="313" operator="greaterThan">
      <formula>$F$75</formula>
    </cfRule>
  </conditionalFormatting>
  <conditionalFormatting sqref="R76">
    <cfRule type="cellIs" dxfId="6499" priority="312" operator="greaterThan">
      <formula>$F$76</formula>
    </cfRule>
  </conditionalFormatting>
  <conditionalFormatting sqref="R78">
    <cfRule type="cellIs" dxfId="6498" priority="311" operator="greaterThan">
      <formula>$G$78</formula>
    </cfRule>
  </conditionalFormatting>
  <conditionalFormatting sqref="R80">
    <cfRule type="cellIs" dxfId="6497" priority="310" operator="greaterThan">
      <formula>$F$80</formula>
    </cfRule>
  </conditionalFormatting>
  <conditionalFormatting sqref="R82">
    <cfRule type="cellIs" dxfId="6496" priority="309" operator="greaterThan">
      <formula>$F$82</formula>
    </cfRule>
  </conditionalFormatting>
  <conditionalFormatting sqref="R81">
    <cfRule type="cellIs" dxfId="6495" priority="307" operator="greaterThan">
      <formula>$G$81</formula>
    </cfRule>
    <cfRule type="cellIs" dxfId="6494" priority="308" operator="greaterThan">
      <formula>$F$81</formula>
    </cfRule>
  </conditionalFormatting>
  <conditionalFormatting sqref="R84">
    <cfRule type="cellIs" dxfId="6493" priority="306" operator="greaterThan">
      <formula>$G$84</formula>
    </cfRule>
  </conditionalFormatting>
  <conditionalFormatting sqref="R86">
    <cfRule type="cellIs" dxfId="6492" priority="304" operator="greaterThan">
      <formula>$G$86</formula>
    </cfRule>
    <cfRule type="cellIs" dxfId="6491" priority="305" operator="greaterThan">
      <formula>$F$86</formula>
    </cfRule>
  </conditionalFormatting>
  <conditionalFormatting sqref="R53">
    <cfRule type="cellIs" dxfId="6490" priority="323" operator="greaterThan">
      <formula>$G$53</formula>
    </cfRule>
  </conditionalFormatting>
  <conditionalFormatting sqref="W48">
    <cfRule type="cellIs" dxfId="6489" priority="275" operator="greaterThan">
      <formula>$F$48</formula>
    </cfRule>
  </conditionalFormatting>
  <conditionalFormatting sqref="W55">
    <cfRule type="cellIs" dxfId="6488" priority="302" operator="greaterThan">
      <formula>$G$55</formula>
    </cfRule>
  </conditionalFormatting>
  <conditionalFormatting sqref="W60">
    <cfRule type="cellIs" dxfId="6487" priority="301" operator="greaterThan">
      <formula>$G$60</formula>
    </cfRule>
  </conditionalFormatting>
  <conditionalFormatting sqref="W63">
    <cfRule type="cellIs" dxfId="6486" priority="300" operator="greaterThan">
      <formula>$G$63</formula>
    </cfRule>
  </conditionalFormatting>
  <conditionalFormatting sqref="W66">
    <cfRule type="cellIs" dxfId="6485" priority="298" operator="greaterThan">
      <formula>$G$66</formula>
    </cfRule>
    <cfRule type="cellIs" dxfId="6484" priority="299" operator="greaterThan">
      <formula>$F$66</formula>
    </cfRule>
  </conditionalFormatting>
  <conditionalFormatting sqref="W53">
    <cfRule type="cellIs" dxfId="6483" priority="297" operator="greaterThan">
      <formula>$F$53</formula>
    </cfRule>
  </conditionalFormatting>
  <conditionalFormatting sqref="W52">
    <cfRule type="cellIs" dxfId="6482" priority="295" operator="greaterThan">
      <formula>$F$52</formula>
    </cfRule>
  </conditionalFormatting>
  <conditionalFormatting sqref="W61">
    <cfRule type="cellIs" dxfId="6481" priority="292" operator="greaterThan">
      <formula>$F$61</formula>
    </cfRule>
  </conditionalFormatting>
  <conditionalFormatting sqref="W62">
    <cfRule type="cellIs" dxfId="6480" priority="290" operator="greaterThan">
      <formula>$G$62</formula>
    </cfRule>
  </conditionalFormatting>
  <conditionalFormatting sqref="W54">
    <cfRule type="cellIs" dxfId="6479" priority="293" operator="greaterThan">
      <formula>$G$54</formula>
    </cfRule>
    <cfRule type="cellIs" dxfId="6478" priority="294" operator="greaterThan">
      <formula>$F$54</formula>
    </cfRule>
  </conditionalFormatting>
  <conditionalFormatting sqref="W61">
    <cfRule type="cellIs" dxfId="6477" priority="291" operator="greaterThan">
      <formula>$G$61</formula>
    </cfRule>
  </conditionalFormatting>
  <conditionalFormatting sqref="W68">
    <cfRule type="cellIs" dxfId="6476" priority="289" operator="greaterThan">
      <formula>$G$68</formula>
    </cfRule>
  </conditionalFormatting>
  <conditionalFormatting sqref="W70">
    <cfRule type="cellIs" dxfId="6475" priority="288" operator="greaterThan">
      <formula>$G$70</formula>
    </cfRule>
  </conditionalFormatting>
  <conditionalFormatting sqref="W73">
    <cfRule type="cellIs" dxfId="6474" priority="287" operator="greaterThan">
      <formula>$G$73</formula>
    </cfRule>
  </conditionalFormatting>
  <conditionalFormatting sqref="W75">
    <cfRule type="cellIs" dxfId="6473" priority="286" operator="greaterThan">
      <formula>$F$75</formula>
    </cfRule>
  </conditionalFormatting>
  <conditionalFormatting sqref="W76">
    <cfRule type="cellIs" dxfId="6472" priority="285" operator="greaterThan">
      <formula>$F$76</formula>
    </cfRule>
  </conditionalFormatting>
  <conditionalFormatting sqref="W78">
    <cfRule type="cellIs" dxfId="6471" priority="284" operator="greaterThan">
      <formula>$G$78</formula>
    </cfRule>
  </conditionalFormatting>
  <conditionalFormatting sqref="W80">
    <cfRule type="cellIs" dxfId="6470" priority="283" operator="greaterThan">
      <formula>$F$80</formula>
    </cfRule>
  </conditionalFormatting>
  <conditionalFormatting sqref="W82">
    <cfRule type="cellIs" dxfId="6469" priority="282" operator="greaterThan">
      <formula>$F$82</formula>
    </cfRule>
  </conditionalFormatting>
  <conditionalFormatting sqref="W81">
    <cfRule type="cellIs" dxfId="6468" priority="280" operator="greaterThan">
      <formula>$G$81</formula>
    </cfRule>
    <cfRule type="cellIs" dxfId="6467" priority="281" operator="greaterThan">
      <formula>$F$81</formula>
    </cfRule>
  </conditionalFormatting>
  <conditionalFormatting sqref="W84">
    <cfRule type="cellIs" dxfId="6466" priority="279" operator="greaterThan">
      <formula>$G$84</formula>
    </cfRule>
  </conditionalFormatting>
  <conditionalFormatting sqref="W86">
    <cfRule type="cellIs" dxfId="6465" priority="277" operator="greaterThan">
      <formula>$G$86</formula>
    </cfRule>
    <cfRule type="cellIs" dxfId="6464" priority="278" operator="greaterThan">
      <formula>$F$86</formula>
    </cfRule>
  </conditionalFormatting>
  <conditionalFormatting sqref="W89">
    <cfRule type="expression" dxfId="6463" priority="189">
      <formula>$W$89&gt;$E$89</formula>
    </cfRule>
    <cfRule type="cellIs" dxfId="6462" priority="276" operator="greaterThan">
      <formula>$G$89</formula>
    </cfRule>
  </conditionalFormatting>
  <conditionalFormatting sqref="W53">
    <cfRule type="cellIs" dxfId="6461" priority="296" operator="greaterThan">
      <formula>$G$53</formula>
    </cfRule>
  </conditionalFormatting>
  <conditionalFormatting sqref="M48">
    <cfRule type="cellIs" dxfId="6460" priority="247" operator="greaterThan">
      <formula>$F$48</formula>
    </cfRule>
  </conditionalFormatting>
  <conditionalFormatting sqref="M72">
    <cfRule type="cellIs" dxfId="6459" priority="274" operator="greaterThan">
      <formula>$F$72</formula>
    </cfRule>
  </conditionalFormatting>
  <conditionalFormatting sqref="M55">
    <cfRule type="cellIs" dxfId="6458" priority="273" operator="greaterThan">
      <formula>$G$55</formula>
    </cfRule>
  </conditionalFormatting>
  <conditionalFormatting sqref="M60">
    <cfRule type="cellIs" dxfId="6457" priority="272" operator="greaterThan">
      <formula>$G$60</formula>
    </cfRule>
  </conditionalFormatting>
  <conditionalFormatting sqref="M63">
    <cfRule type="cellIs" dxfId="6456" priority="271" operator="greaterThan">
      <formula>$G$63</formula>
    </cfRule>
  </conditionalFormatting>
  <conditionalFormatting sqref="M66">
    <cfRule type="cellIs" dxfId="6455" priority="269" operator="greaterThan">
      <formula>$G$66</formula>
    </cfRule>
    <cfRule type="cellIs" dxfId="6454" priority="270" operator="greaterThan">
      <formula>$F$66</formula>
    </cfRule>
  </conditionalFormatting>
  <conditionalFormatting sqref="M53">
    <cfRule type="cellIs" dxfId="6453" priority="268" operator="greaterThan">
      <formula>$F$53</formula>
    </cfRule>
  </conditionalFormatting>
  <conditionalFormatting sqref="M52">
    <cfRule type="cellIs" dxfId="6452" priority="266" operator="greaterThan">
      <formula>$F$52</formula>
    </cfRule>
  </conditionalFormatting>
  <conditionalFormatting sqref="M61">
    <cfRule type="cellIs" dxfId="6451" priority="263" operator="greaterThan">
      <formula>$F$61</formula>
    </cfRule>
  </conditionalFormatting>
  <conditionalFormatting sqref="M62">
    <cfRule type="cellIs" dxfId="6450" priority="261" operator="greaterThan">
      <formula>$G$62</formula>
    </cfRule>
  </conditionalFormatting>
  <conditionalFormatting sqref="M54">
    <cfRule type="cellIs" dxfId="6449" priority="264" operator="greaterThan">
      <formula>$G$54</formula>
    </cfRule>
    <cfRule type="cellIs" dxfId="6448" priority="265" operator="greaterThan">
      <formula>$F$54</formula>
    </cfRule>
  </conditionalFormatting>
  <conditionalFormatting sqref="M61">
    <cfRule type="cellIs" dxfId="6447" priority="262" operator="greaterThan">
      <formula>$G$61</formula>
    </cfRule>
  </conditionalFormatting>
  <conditionalFormatting sqref="M68">
    <cfRule type="cellIs" dxfId="6446" priority="260" operator="greaterThan">
      <formula>$G$68</formula>
    </cfRule>
  </conditionalFormatting>
  <conditionalFormatting sqref="M70">
    <cfRule type="cellIs" dxfId="6445" priority="259" operator="greaterThan">
      <formula>$G$70</formula>
    </cfRule>
  </conditionalFormatting>
  <conditionalFormatting sqref="M73">
    <cfRule type="cellIs" dxfId="6444" priority="258" operator="greaterThan">
      <formula>$G$73</formula>
    </cfRule>
  </conditionalFormatting>
  <conditionalFormatting sqref="M75">
    <cfRule type="cellIs" dxfId="6443" priority="257" operator="greaterThan">
      <formula>$F$75</formula>
    </cfRule>
  </conditionalFormatting>
  <conditionalFormatting sqref="M76">
    <cfRule type="cellIs" dxfId="6442" priority="256" operator="greaterThan">
      <formula>$F$76</formula>
    </cfRule>
  </conditionalFormatting>
  <conditionalFormatting sqref="M78">
    <cfRule type="cellIs" dxfId="6441" priority="255" operator="greaterThan">
      <formula>$G$78</formula>
    </cfRule>
  </conditionalFormatting>
  <conditionalFormatting sqref="M80">
    <cfRule type="cellIs" dxfId="6440" priority="254" operator="greaterThan">
      <formula>$F$80</formula>
    </cfRule>
  </conditionalFormatting>
  <conditionalFormatting sqref="M82">
    <cfRule type="cellIs" dxfId="6439" priority="253" operator="greaterThan">
      <formula>$F$82</formula>
    </cfRule>
  </conditionalFormatting>
  <conditionalFormatting sqref="M81">
    <cfRule type="cellIs" dxfId="6438" priority="251" operator="greaterThan">
      <formula>$G$81</formula>
    </cfRule>
    <cfRule type="cellIs" dxfId="6437" priority="252" operator="greaterThan">
      <formula>$F$81</formula>
    </cfRule>
  </conditionalFormatting>
  <conditionalFormatting sqref="M84">
    <cfRule type="cellIs" dxfId="6436" priority="250" operator="greaterThan">
      <formula>$G$84</formula>
    </cfRule>
  </conditionalFormatting>
  <conditionalFormatting sqref="M86">
    <cfRule type="cellIs" dxfId="6435" priority="248" operator="greaterThan">
      <formula>$G$86</formula>
    </cfRule>
    <cfRule type="cellIs" dxfId="6434" priority="249" operator="greaterThan">
      <formula>$F$86</formula>
    </cfRule>
  </conditionalFormatting>
  <conditionalFormatting sqref="M53">
    <cfRule type="cellIs" dxfId="6433" priority="267" operator="greaterThan">
      <formula>$G$53</formula>
    </cfRule>
  </conditionalFormatting>
  <conditionalFormatting sqref="H43">
    <cfRule type="cellIs" dxfId="6432" priority="246" operator="greaterThan">
      <formula>$G$43</formula>
    </cfRule>
  </conditionalFormatting>
  <conditionalFormatting sqref="H45">
    <cfRule type="cellIs" dxfId="6431" priority="245" operator="greaterThan">
      <formula>$F$45</formula>
    </cfRule>
  </conditionalFormatting>
  <conditionalFormatting sqref="H46">
    <cfRule type="cellIs" dxfId="6430" priority="244" operator="greaterThan">
      <formula>$G$46</formula>
    </cfRule>
  </conditionalFormatting>
  <conditionalFormatting sqref="H48">
    <cfRule type="cellIs" dxfId="6429" priority="213" operator="greaterThan">
      <formula>$F$48</formula>
    </cfRule>
  </conditionalFormatting>
  <conditionalFormatting sqref="H72">
    <cfRule type="cellIs" dxfId="6428" priority="243" operator="greaterThan">
      <formula>$F$72</formula>
    </cfRule>
  </conditionalFormatting>
  <conditionalFormatting sqref="H55">
    <cfRule type="cellIs" dxfId="6427" priority="242" operator="greaterThan">
      <formula>$G$55</formula>
    </cfRule>
  </conditionalFormatting>
  <conditionalFormatting sqref="H60">
    <cfRule type="cellIs" dxfId="6426" priority="241" operator="greaterThan">
      <formula>$G$60</formula>
    </cfRule>
  </conditionalFormatting>
  <conditionalFormatting sqref="H63">
    <cfRule type="cellIs" dxfId="6425" priority="240" operator="greaterThan">
      <formula>$G$63</formula>
    </cfRule>
  </conditionalFormatting>
  <conditionalFormatting sqref="H66">
    <cfRule type="cellIs" dxfId="6424" priority="238" operator="greaterThan">
      <formula>$G$66</formula>
    </cfRule>
    <cfRule type="cellIs" dxfId="6423" priority="239" operator="greaterThan">
      <formula>$F$66</formula>
    </cfRule>
  </conditionalFormatting>
  <conditionalFormatting sqref="H53">
    <cfRule type="cellIs" dxfId="6422" priority="237" operator="greaterThan">
      <formula>$F$53</formula>
    </cfRule>
  </conditionalFormatting>
  <conditionalFormatting sqref="H52">
    <cfRule type="cellIs" dxfId="6421" priority="235" operator="greaterThan">
      <formula>$F$52</formula>
    </cfRule>
  </conditionalFormatting>
  <conditionalFormatting sqref="H61">
    <cfRule type="cellIs" dxfId="6420" priority="232" operator="greaterThan">
      <formula>$F$61</formula>
    </cfRule>
  </conditionalFormatting>
  <conditionalFormatting sqref="H62">
    <cfRule type="cellIs" dxfId="6419" priority="230" operator="greaterThan">
      <formula>$G$62</formula>
    </cfRule>
  </conditionalFormatting>
  <conditionalFormatting sqref="H54">
    <cfRule type="cellIs" dxfId="6418" priority="233" operator="greaterThan">
      <formula>$G$54</formula>
    </cfRule>
    <cfRule type="cellIs" dxfId="6417" priority="234" operator="greaterThan">
      <formula>$F$54</formula>
    </cfRule>
  </conditionalFormatting>
  <conditionalFormatting sqref="H61">
    <cfRule type="cellIs" dxfId="6416" priority="231" operator="greaterThan">
      <formula>$G$61</formula>
    </cfRule>
  </conditionalFormatting>
  <conditionalFormatting sqref="H67">
    <cfRule type="cellIs" dxfId="6415" priority="229" operator="greaterThan">
      <formula>$F$67</formula>
    </cfRule>
  </conditionalFormatting>
  <conditionalFormatting sqref="H68">
    <cfRule type="cellIs" dxfId="6414" priority="228" operator="greaterThan">
      <formula>$G$68</formula>
    </cfRule>
  </conditionalFormatting>
  <conditionalFormatting sqref="H70">
    <cfRule type="cellIs" dxfId="6413" priority="227" operator="greaterThan">
      <formula>$G$70</formula>
    </cfRule>
  </conditionalFormatting>
  <conditionalFormatting sqref="H73">
    <cfRule type="cellIs" dxfId="6412" priority="226" operator="greaterThan">
      <formula>$G$73</formula>
    </cfRule>
  </conditionalFormatting>
  <conditionalFormatting sqref="H75">
    <cfRule type="cellIs" dxfId="6411" priority="225" operator="greaterThan">
      <formula>$F$75</formula>
    </cfRule>
  </conditionalFormatting>
  <conditionalFormatting sqref="H76">
    <cfRule type="cellIs" dxfId="6410" priority="224" operator="greaterThan">
      <formula>$F$76</formula>
    </cfRule>
  </conditionalFormatting>
  <conditionalFormatting sqref="H78">
    <cfRule type="cellIs" dxfId="6409" priority="223" operator="greaterThan">
      <formula>$G$78</formula>
    </cfRule>
  </conditionalFormatting>
  <conditionalFormatting sqref="H80">
    <cfRule type="cellIs" dxfId="6408" priority="222" operator="greaterThan">
      <formula>$F$80</formula>
    </cfRule>
  </conditionalFormatting>
  <conditionalFormatting sqref="H82">
    <cfRule type="cellIs" dxfId="6407" priority="221" operator="greaterThan">
      <formula>$F$82</formula>
    </cfRule>
  </conditionalFormatting>
  <conditionalFormatting sqref="H81">
    <cfRule type="cellIs" dxfId="6406" priority="219" operator="greaterThan">
      <formula>$G$81</formula>
    </cfRule>
    <cfRule type="cellIs" dxfId="6405" priority="220" operator="greaterThan">
      <formula>$F$81</formula>
    </cfRule>
  </conditionalFormatting>
  <conditionalFormatting sqref="H84">
    <cfRule type="cellIs" dxfId="6404" priority="218" operator="greaterThan">
      <formula>$G$84</formula>
    </cfRule>
  </conditionalFormatting>
  <conditionalFormatting sqref="H86">
    <cfRule type="cellIs" dxfId="6403" priority="216" operator="greaterThan">
      <formula>$G$86</formula>
    </cfRule>
    <cfRule type="cellIs" dxfId="6402" priority="217" operator="greaterThan">
      <formula>$F$86</formula>
    </cfRule>
  </conditionalFormatting>
  <conditionalFormatting sqref="H89">
    <cfRule type="cellIs" dxfId="6401" priority="214" operator="greaterThan">
      <formula>$G$89</formula>
    </cfRule>
    <cfRule type="cellIs" dxfId="6400" priority="215" operator="greaterThan">
      <formula>$E$89</formula>
    </cfRule>
  </conditionalFormatting>
  <conditionalFormatting sqref="H53">
    <cfRule type="cellIs" dxfId="6399" priority="236" operator="greaterThan">
      <formula>$G$53</formula>
    </cfRule>
  </conditionalFormatting>
  <conditionalFormatting sqref="AG29">
    <cfRule type="cellIs" dxfId="6398" priority="211" operator="greaterThan">
      <formula>$E$29</formula>
    </cfRule>
  </conditionalFormatting>
  <conditionalFormatting sqref="AG29">
    <cfRule type="cellIs" dxfId="6397" priority="212" operator="greaterThan">
      <formula>$G$29</formula>
    </cfRule>
  </conditionalFormatting>
  <conditionalFormatting sqref="AG44">
    <cfRule type="cellIs" dxfId="6396" priority="209" operator="greaterThan">
      <formula>$E$26</formula>
    </cfRule>
    <cfRule type="cellIs" dxfId="6395" priority="210" operator="greaterThan">
      <formula>$G$26</formula>
    </cfRule>
  </conditionalFormatting>
  <conditionalFormatting sqref="AG45">
    <cfRule type="cellIs" dxfId="6394" priority="207" operator="greaterThan">
      <formula>$E$27</formula>
    </cfRule>
    <cfRule type="cellIs" dxfId="6393" priority="208" operator="greaterThan">
      <formula>$G$27</formula>
    </cfRule>
  </conditionalFormatting>
  <conditionalFormatting sqref="AG46">
    <cfRule type="cellIs" dxfId="6392" priority="205" operator="greaterThan">
      <formula>$E$28</formula>
    </cfRule>
    <cfRule type="cellIs" dxfId="6391" priority="206" operator="greaterThan">
      <formula>$G$28</formula>
    </cfRule>
  </conditionalFormatting>
  <conditionalFormatting sqref="AG49">
    <cfRule type="cellIs" dxfId="6390" priority="203" operator="greaterThan">
      <formula>$E$26</formula>
    </cfRule>
    <cfRule type="cellIs" dxfId="6389" priority="204" operator="greaterThan">
      <formula>$G$26</formula>
    </cfRule>
  </conditionalFormatting>
  <conditionalFormatting sqref="R43 M43">
    <cfRule type="cellIs" dxfId="6388" priority="202" operator="greaterThan">
      <formula>$G$43</formula>
    </cfRule>
  </conditionalFormatting>
  <conditionalFormatting sqref="R45 M45">
    <cfRule type="cellIs" dxfId="6387" priority="201" operator="greaterThan">
      <formula>$F$45</formula>
    </cfRule>
  </conditionalFormatting>
  <conditionalFormatting sqref="R46 M46">
    <cfRule type="cellIs" dxfId="6386" priority="200" operator="greaterThan">
      <formula>$G$46</formula>
    </cfRule>
  </conditionalFormatting>
  <conditionalFormatting sqref="W43">
    <cfRule type="cellIs" dxfId="6385" priority="199" operator="greaterThan">
      <formula>$G$43</formula>
    </cfRule>
  </conditionalFormatting>
  <conditionalFormatting sqref="W45">
    <cfRule type="cellIs" dxfId="6384" priority="198" operator="greaterThan">
      <formula>$F$45</formula>
    </cfRule>
  </conditionalFormatting>
  <conditionalFormatting sqref="W46">
    <cfRule type="cellIs" dxfId="6383" priority="197" operator="greaterThan">
      <formula>$G$46</formula>
    </cfRule>
  </conditionalFormatting>
  <conditionalFormatting sqref="AG30">
    <cfRule type="expression" priority="194" stopIfTrue="1">
      <formula>$S$30="U"</formula>
    </cfRule>
    <cfRule type="cellIs" dxfId="6382" priority="195" operator="greaterThan">
      <formula>$E$30</formula>
    </cfRule>
    <cfRule type="cellIs" dxfId="6381" priority="196" operator="greaterThan">
      <formula>$G$30</formula>
    </cfRule>
  </conditionalFormatting>
  <conditionalFormatting sqref="M67">
    <cfRule type="expression" priority="192" stopIfTrue="1">
      <formula>$N$67="U"</formula>
    </cfRule>
    <cfRule type="expression" dxfId="6380" priority="193">
      <formula>$M$67&gt;$E$67</formula>
    </cfRule>
  </conditionalFormatting>
  <conditionalFormatting sqref="W67">
    <cfRule type="expression" priority="190" stopIfTrue="1">
      <formula>$X$67="U"</formula>
    </cfRule>
    <cfRule type="expression" dxfId="6379" priority="191">
      <formula>$W$67&gt;$E$67</formula>
    </cfRule>
  </conditionalFormatting>
  <conditionalFormatting sqref="R67">
    <cfRule type="expression" priority="187" stopIfTrue="1">
      <formula>$S$67="U"</formula>
    </cfRule>
    <cfRule type="expression" dxfId="6378" priority="188">
      <formula>$R$67&gt;$E$67</formula>
    </cfRule>
  </conditionalFormatting>
  <conditionalFormatting sqref="AL9:AL12">
    <cfRule type="cellIs" dxfId="6377" priority="186" operator="greaterThan">
      <formula>$E9</formula>
    </cfRule>
  </conditionalFormatting>
  <conditionalFormatting sqref="AL45">
    <cfRule type="cellIs" dxfId="6376" priority="185" operator="greaterThan">
      <formula>$F$45</formula>
    </cfRule>
  </conditionalFormatting>
  <conditionalFormatting sqref="AL46">
    <cfRule type="cellIs" dxfId="6375" priority="184" operator="greaterThan">
      <formula>$G$46</formula>
    </cfRule>
  </conditionalFormatting>
  <conditionalFormatting sqref="AL72">
    <cfRule type="cellIs" dxfId="6374" priority="183" operator="greaterThan">
      <formula>$F$72</formula>
    </cfRule>
  </conditionalFormatting>
  <conditionalFormatting sqref="AL55">
    <cfRule type="cellIs" dxfId="6373" priority="182" operator="greaterThan">
      <formula>$G$55</formula>
    </cfRule>
  </conditionalFormatting>
  <conditionalFormatting sqref="AL60">
    <cfRule type="cellIs" dxfId="6372" priority="181" operator="greaterThan">
      <formula>$G$60</formula>
    </cfRule>
  </conditionalFormatting>
  <conditionalFormatting sqref="AL63">
    <cfRule type="cellIs" dxfId="6371" priority="180" operator="greaterThan">
      <formula>$G$63</formula>
    </cfRule>
  </conditionalFormatting>
  <conditionalFormatting sqref="AL66">
    <cfRule type="cellIs" dxfId="6370" priority="178" operator="greaterThan">
      <formula>$G$66</formula>
    </cfRule>
    <cfRule type="cellIs" dxfId="6369" priority="179" operator="greaterThan">
      <formula>$F$66</formula>
    </cfRule>
  </conditionalFormatting>
  <conditionalFormatting sqref="AL53">
    <cfRule type="cellIs" dxfId="6368" priority="177" operator="greaterThan">
      <formula>$F$53</formula>
    </cfRule>
  </conditionalFormatting>
  <conditionalFormatting sqref="AL52">
    <cfRule type="cellIs" dxfId="6367" priority="175" operator="greaterThan">
      <formula>$F$52</formula>
    </cfRule>
  </conditionalFormatting>
  <conditionalFormatting sqref="AL61">
    <cfRule type="cellIs" dxfId="6366" priority="172" operator="greaterThan">
      <formula>$F$61</formula>
    </cfRule>
  </conditionalFormatting>
  <conditionalFormatting sqref="AL62">
    <cfRule type="cellIs" dxfId="6365" priority="170" operator="greaterThan">
      <formula>$G$62</formula>
    </cfRule>
  </conditionalFormatting>
  <conditionalFormatting sqref="AL54">
    <cfRule type="cellIs" dxfId="6364" priority="173" operator="greaterThan">
      <formula>$G$54</formula>
    </cfRule>
    <cfRule type="cellIs" dxfId="6363" priority="174" operator="greaterThan">
      <formula>$F$54</formula>
    </cfRule>
  </conditionalFormatting>
  <conditionalFormatting sqref="AL61">
    <cfRule type="cellIs" dxfId="6362" priority="171" operator="greaterThan">
      <formula>$G$61</formula>
    </cfRule>
  </conditionalFormatting>
  <conditionalFormatting sqref="AL68">
    <cfRule type="cellIs" dxfId="6361" priority="169" operator="greaterThan">
      <formula>$G$68</formula>
    </cfRule>
  </conditionalFormatting>
  <conditionalFormatting sqref="AL70">
    <cfRule type="cellIs" dxfId="6360" priority="168" operator="greaterThan">
      <formula>$G$70</formula>
    </cfRule>
  </conditionalFormatting>
  <conditionalFormatting sqref="AL73">
    <cfRule type="cellIs" dxfId="6359" priority="167" operator="greaterThan">
      <formula>$G$73</formula>
    </cfRule>
  </conditionalFormatting>
  <conditionalFormatting sqref="AL75">
    <cfRule type="cellIs" dxfId="6358" priority="166" operator="greaterThan">
      <formula>$F$75</formula>
    </cfRule>
  </conditionalFormatting>
  <conditionalFormatting sqref="AL76">
    <cfRule type="cellIs" dxfId="6357" priority="165" operator="greaterThan">
      <formula>$F$76</formula>
    </cfRule>
  </conditionalFormatting>
  <conditionalFormatting sqref="AL78">
    <cfRule type="cellIs" dxfId="6356" priority="164" operator="greaterThan">
      <formula>$G$78</formula>
    </cfRule>
  </conditionalFormatting>
  <conditionalFormatting sqref="AL80">
    <cfRule type="cellIs" dxfId="6355" priority="163" operator="greaterThan">
      <formula>$F$80</formula>
    </cfRule>
  </conditionalFormatting>
  <conditionalFormatting sqref="AL82">
    <cfRule type="cellIs" dxfId="6354" priority="162" operator="greaterThan">
      <formula>$F$82</formula>
    </cfRule>
  </conditionalFormatting>
  <conditionalFormatting sqref="AL81">
    <cfRule type="cellIs" dxfId="6353" priority="160" operator="greaterThan">
      <formula>$G$81</formula>
    </cfRule>
    <cfRule type="cellIs" dxfId="6352" priority="161" operator="greaterThan">
      <formula>$F$81</formula>
    </cfRule>
  </conditionalFormatting>
  <conditionalFormatting sqref="AL84">
    <cfRule type="cellIs" dxfId="6351" priority="159" operator="greaterThan">
      <formula>$G$84</formula>
    </cfRule>
  </conditionalFormatting>
  <conditionalFormatting sqref="AL86">
    <cfRule type="cellIs" dxfId="6350" priority="157" operator="greaterThan">
      <formula>$G$86</formula>
    </cfRule>
    <cfRule type="cellIs" dxfId="6349" priority="158" operator="greaterThan">
      <formula>$F$86</formula>
    </cfRule>
  </conditionalFormatting>
  <conditionalFormatting sqref="AL53">
    <cfRule type="cellIs" dxfId="6348" priority="176" operator="greaterThan">
      <formula>$G$53</formula>
    </cfRule>
  </conditionalFormatting>
  <conditionalFormatting sqref="AL67">
    <cfRule type="expression" priority="155" stopIfTrue="1">
      <formula>$AC$67="U"</formula>
    </cfRule>
    <cfRule type="cellIs" dxfId="6347" priority="156" operator="greaterThan">
      <formula>$E$67</formula>
    </cfRule>
  </conditionalFormatting>
  <conditionalFormatting sqref="AL89">
    <cfRule type="cellIs" dxfId="6346" priority="153" operator="greaterThan">
      <formula>$G$89</formula>
    </cfRule>
    <cfRule type="cellIs" dxfId="6345" priority="154" operator="greaterThan">
      <formula>$E$89</formula>
    </cfRule>
  </conditionalFormatting>
  <conditionalFormatting sqref="R72">
    <cfRule type="cellIs" dxfId="6344" priority="152" operator="greaterThan">
      <formula>$G$73</formula>
    </cfRule>
  </conditionalFormatting>
  <conditionalFormatting sqref="AL20:AL22 AL16:AL17 AL14">
    <cfRule type="cellIs" dxfId="6343" priority="150" operator="greaterThan">
      <formula>$E14</formula>
    </cfRule>
    <cfRule type="cellIs" dxfId="6342" priority="151" operator="greaterThan">
      <formula>$G14</formula>
    </cfRule>
  </conditionalFormatting>
  <conditionalFormatting sqref="AL41 AL32:AL39 AL26:AL30">
    <cfRule type="cellIs" dxfId="6341" priority="148" operator="greaterThan">
      <formula>$E26</formula>
    </cfRule>
    <cfRule type="cellIs" dxfId="6340" priority="149" operator="greaterThan">
      <formula>$G26</formula>
    </cfRule>
  </conditionalFormatting>
  <conditionalFormatting sqref="AL40 AL31">
    <cfRule type="cellIs" dxfId="6339" priority="147" operator="greaterThan">
      <formula>$E31</formula>
    </cfRule>
  </conditionalFormatting>
  <conditionalFormatting sqref="AB41 AB32:AB39 AB26:AB29">
    <cfRule type="cellIs" dxfId="6338" priority="145" operator="greaterThan">
      <formula>$E26</formula>
    </cfRule>
    <cfRule type="cellIs" dxfId="6337" priority="146" operator="greaterThan">
      <formula>$G26</formula>
    </cfRule>
  </conditionalFormatting>
  <conditionalFormatting sqref="AB31">
    <cfRule type="cellIs" dxfId="6336" priority="144" operator="greaterThan">
      <formula>$E31</formula>
    </cfRule>
  </conditionalFormatting>
  <conditionalFormatting sqref="W25">
    <cfRule type="cellIs" dxfId="6335" priority="142" operator="greaterThan">
      <formula>$E25</formula>
    </cfRule>
    <cfRule type="cellIs" dxfId="6334" priority="143" operator="greaterThan">
      <formula>$G25</formula>
    </cfRule>
  </conditionalFormatting>
  <conditionalFormatting sqref="W41 W32:W39 W26:W30">
    <cfRule type="cellIs" dxfId="6333" priority="140" operator="greaterThan">
      <formula>$E26</formula>
    </cfRule>
    <cfRule type="cellIs" dxfId="6332" priority="141" operator="greaterThan">
      <formula>$G26</formula>
    </cfRule>
  </conditionalFormatting>
  <conditionalFormatting sqref="W31">
    <cfRule type="cellIs" dxfId="6331" priority="139" operator="greaterThan">
      <formula>$E31</formula>
    </cfRule>
  </conditionalFormatting>
  <conditionalFormatting sqref="R25">
    <cfRule type="cellIs" dxfId="6330" priority="137" operator="greaterThan">
      <formula>$E25</formula>
    </cfRule>
    <cfRule type="cellIs" dxfId="6329" priority="138" operator="greaterThan">
      <formula>$G25</formula>
    </cfRule>
  </conditionalFormatting>
  <conditionalFormatting sqref="R41 R32:R39 R26:R29">
    <cfRule type="cellIs" dxfId="6328" priority="135" operator="greaterThan">
      <formula>$E26</formula>
    </cfRule>
    <cfRule type="cellIs" dxfId="6327" priority="136" operator="greaterThan">
      <formula>$G26</formula>
    </cfRule>
  </conditionalFormatting>
  <conditionalFormatting sqref="R31">
    <cfRule type="cellIs" dxfId="6326" priority="134" operator="greaterThan">
      <formula>$E31</formula>
    </cfRule>
  </conditionalFormatting>
  <conditionalFormatting sqref="M25">
    <cfRule type="cellIs" dxfId="6325" priority="132" operator="greaterThan">
      <formula>$E25</formula>
    </cfRule>
    <cfRule type="cellIs" dxfId="6324" priority="133" operator="greaterThan">
      <formula>$G25</formula>
    </cfRule>
  </conditionalFormatting>
  <conditionalFormatting sqref="M41 M32:M39 M26:M29">
    <cfRule type="cellIs" dxfId="6323" priority="130" operator="greaterThan">
      <formula>$E26</formula>
    </cfRule>
    <cfRule type="cellIs" dxfId="6322" priority="131" operator="greaterThan">
      <formula>$G26</formula>
    </cfRule>
  </conditionalFormatting>
  <conditionalFormatting sqref="M31">
    <cfRule type="cellIs" dxfId="6321" priority="129" operator="greaterThan">
      <formula>$E31</formula>
    </cfRule>
  </conditionalFormatting>
  <conditionalFormatting sqref="H25">
    <cfRule type="cellIs" dxfId="6320" priority="127" operator="greaterThan">
      <formula>$E25</formula>
    </cfRule>
    <cfRule type="cellIs" dxfId="6319" priority="128" operator="greaterThan">
      <formula>$G25</formula>
    </cfRule>
  </conditionalFormatting>
  <conditionalFormatting sqref="H41 H32:H39 H26:H30">
    <cfRule type="cellIs" dxfId="6318" priority="125" operator="greaterThan">
      <formula>$E26</formula>
    </cfRule>
    <cfRule type="cellIs" dxfId="6317" priority="126" operator="greaterThan">
      <formula>$G26</formula>
    </cfRule>
  </conditionalFormatting>
  <conditionalFormatting sqref="H31">
    <cfRule type="cellIs" dxfId="6316" priority="124" operator="greaterThan">
      <formula>$E31</formula>
    </cfRule>
  </conditionalFormatting>
  <conditionalFormatting sqref="AL23 AL19 AL15">
    <cfRule type="cellIs" dxfId="6315" priority="123" operator="greaterThan">
      <formula>$E15</formula>
    </cfRule>
  </conditionalFormatting>
  <conditionalFormatting sqref="W10">
    <cfRule type="cellIs" dxfId="6314" priority="122" operator="greaterThan">
      <formula>$E$10</formula>
    </cfRule>
  </conditionalFormatting>
  <conditionalFormatting sqref="W11">
    <cfRule type="cellIs" dxfId="6313" priority="121" operator="greaterThan">
      <formula>$E$11</formula>
    </cfRule>
  </conditionalFormatting>
  <conditionalFormatting sqref="W12">
    <cfRule type="cellIs" dxfId="6312" priority="120" operator="greaterThan">
      <formula>$E$12</formula>
    </cfRule>
  </conditionalFormatting>
  <conditionalFormatting sqref="W13">
    <cfRule type="cellIs" dxfId="6311" priority="118" operator="greaterThan">
      <formula>$E13</formula>
    </cfRule>
    <cfRule type="cellIs" dxfId="6310" priority="119" operator="greaterThan">
      <formula>$G13</formula>
    </cfRule>
  </conditionalFormatting>
  <conditionalFormatting sqref="W9:W12">
    <cfRule type="cellIs" dxfId="6309" priority="117" operator="greaterThan">
      <formula>$E9</formula>
    </cfRule>
  </conditionalFormatting>
  <conditionalFormatting sqref="W20:W22 W16:W17 W14">
    <cfRule type="cellIs" dxfId="6308" priority="115" operator="greaterThan">
      <formula>$E14</formula>
    </cfRule>
    <cfRule type="cellIs" dxfId="6307" priority="116" operator="greaterThan">
      <formula>$G14</formula>
    </cfRule>
  </conditionalFormatting>
  <conditionalFormatting sqref="W23 W19 W15">
    <cfRule type="cellIs" dxfId="6306" priority="114" operator="greaterThan">
      <formula>$E15</formula>
    </cfRule>
  </conditionalFormatting>
  <conditionalFormatting sqref="R10">
    <cfRule type="cellIs" dxfId="6305" priority="113" operator="greaterThan">
      <formula>$E$10</formula>
    </cfRule>
  </conditionalFormatting>
  <conditionalFormatting sqref="R11">
    <cfRule type="cellIs" dxfId="6304" priority="112" operator="greaterThan">
      <formula>$E$11</formula>
    </cfRule>
  </conditionalFormatting>
  <conditionalFormatting sqref="R12">
    <cfRule type="cellIs" dxfId="6303" priority="111" operator="greaterThan">
      <formula>$E$12</formula>
    </cfRule>
  </conditionalFormatting>
  <conditionalFormatting sqref="R13">
    <cfRule type="cellIs" dxfId="6302" priority="109" operator="greaterThan">
      <formula>$E13</formula>
    </cfRule>
    <cfRule type="cellIs" dxfId="6301" priority="110" operator="greaterThan">
      <formula>$G13</formula>
    </cfRule>
  </conditionalFormatting>
  <conditionalFormatting sqref="R9:R12">
    <cfRule type="cellIs" dxfId="6300" priority="108" operator="greaterThan">
      <formula>$E9</formula>
    </cfRule>
  </conditionalFormatting>
  <conditionalFormatting sqref="R20:R22 R16:R17 R14">
    <cfRule type="cellIs" dxfId="6299" priority="106" operator="greaterThan">
      <formula>$E14</formula>
    </cfRule>
    <cfRule type="cellIs" dxfId="6298" priority="107" operator="greaterThan">
      <formula>$G14</formula>
    </cfRule>
  </conditionalFormatting>
  <conditionalFormatting sqref="R23 R19 R15">
    <cfRule type="cellIs" dxfId="6297" priority="105" operator="greaterThan">
      <formula>$E15</formula>
    </cfRule>
  </conditionalFormatting>
  <conditionalFormatting sqref="M10">
    <cfRule type="cellIs" dxfId="6296" priority="104" operator="greaterThan">
      <formula>$E$10</formula>
    </cfRule>
  </conditionalFormatting>
  <conditionalFormatting sqref="M11">
    <cfRule type="cellIs" dxfId="6295" priority="103" operator="greaterThan">
      <formula>$E$11</formula>
    </cfRule>
  </conditionalFormatting>
  <conditionalFormatting sqref="M12">
    <cfRule type="cellIs" dxfId="6294" priority="102" operator="greaterThan">
      <formula>$E$12</formula>
    </cfRule>
  </conditionalFormatting>
  <conditionalFormatting sqref="M13">
    <cfRule type="cellIs" dxfId="6293" priority="100" operator="greaterThan">
      <formula>$E13</formula>
    </cfRule>
    <cfRule type="cellIs" dxfId="6292" priority="101" operator="greaterThan">
      <formula>$G13</formula>
    </cfRule>
  </conditionalFormatting>
  <conditionalFormatting sqref="M9:M12">
    <cfRule type="cellIs" dxfId="6291" priority="99" operator="greaterThan">
      <formula>$E9</formula>
    </cfRule>
  </conditionalFormatting>
  <conditionalFormatting sqref="M20:M22 M16:M17 M14">
    <cfRule type="cellIs" dxfId="6290" priority="97" operator="greaterThan">
      <formula>$E14</formula>
    </cfRule>
    <cfRule type="cellIs" dxfId="6289" priority="98" operator="greaterThan">
      <formula>$G14</formula>
    </cfRule>
  </conditionalFormatting>
  <conditionalFormatting sqref="M23 M19 M15">
    <cfRule type="cellIs" dxfId="6288" priority="96" operator="greaterThan">
      <formula>$E15</formula>
    </cfRule>
  </conditionalFormatting>
  <conditionalFormatting sqref="H10">
    <cfRule type="cellIs" dxfId="6287" priority="95" operator="greaterThan">
      <formula>$E$10</formula>
    </cfRule>
  </conditionalFormatting>
  <conditionalFormatting sqref="H11">
    <cfRule type="cellIs" dxfId="6286" priority="94" operator="greaterThan">
      <formula>$E$11</formula>
    </cfRule>
  </conditionalFormatting>
  <conditionalFormatting sqref="H12">
    <cfRule type="cellIs" dxfId="6285" priority="93" operator="greaterThan">
      <formula>$E$12</formula>
    </cfRule>
  </conditionalFormatting>
  <conditionalFormatting sqref="H13">
    <cfRule type="cellIs" dxfId="6284" priority="91" operator="greaterThan">
      <formula>$E13</formula>
    </cfRule>
    <cfRule type="cellIs" dxfId="6283" priority="92" operator="greaterThan">
      <formula>$G13</formula>
    </cfRule>
  </conditionalFormatting>
  <conditionalFormatting sqref="H9:H12">
    <cfRule type="cellIs" dxfId="6282" priority="90" operator="greaterThan">
      <formula>$E9</formula>
    </cfRule>
  </conditionalFormatting>
  <conditionalFormatting sqref="H20:H22 H16:H17 H14">
    <cfRule type="cellIs" dxfId="6281" priority="88" operator="greaterThan">
      <formula>$E14</formula>
    </cfRule>
    <cfRule type="cellIs" dxfId="6280" priority="89" operator="greaterThan">
      <formula>$G14</formula>
    </cfRule>
  </conditionalFormatting>
  <conditionalFormatting sqref="H23 H19 H15">
    <cfRule type="cellIs" dxfId="6279" priority="87" operator="greaterThan">
      <formula>$E15</formula>
    </cfRule>
  </conditionalFormatting>
  <conditionalFormatting sqref="AB10">
    <cfRule type="cellIs" dxfId="6278" priority="86" operator="greaterThan">
      <formula>$E$10</formula>
    </cfRule>
  </conditionalFormatting>
  <conditionalFormatting sqref="AB11">
    <cfRule type="cellIs" dxfId="6277" priority="85" operator="greaterThan">
      <formula>$E$11</formula>
    </cfRule>
  </conditionalFormatting>
  <conditionalFormatting sqref="AB12">
    <cfRule type="cellIs" dxfId="6276" priority="84" operator="greaterThan">
      <formula>$E$12</formula>
    </cfRule>
  </conditionalFormatting>
  <conditionalFormatting sqref="AB13">
    <cfRule type="cellIs" dxfId="6275" priority="82" operator="greaterThan">
      <formula>$E13</formula>
    </cfRule>
    <cfRule type="cellIs" dxfId="6274" priority="83" operator="greaterThan">
      <formula>$G13</formula>
    </cfRule>
  </conditionalFormatting>
  <conditionalFormatting sqref="AB9:AB12">
    <cfRule type="cellIs" dxfId="6273" priority="81" operator="greaterThan">
      <formula>$E9</formula>
    </cfRule>
  </conditionalFormatting>
  <conditionalFormatting sqref="AB20:AB22 AB16:AB17 AB14">
    <cfRule type="cellIs" dxfId="6272" priority="79" operator="greaterThan">
      <formula>$E14</formula>
    </cfRule>
    <cfRule type="cellIs" dxfId="6271" priority="80" operator="greaterThan">
      <formula>$G14</formula>
    </cfRule>
  </conditionalFormatting>
  <conditionalFormatting sqref="AB23 AB19 AB15">
    <cfRule type="cellIs" dxfId="6270" priority="78" operator="greaterThan">
      <formula>$E15</formula>
    </cfRule>
  </conditionalFormatting>
  <conditionalFormatting sqref="AB18">
    <cfRule type="cellIs" dxfId="6269" priority="74" operator="lessThan">
      <formula>$AS$18</formula>
    </cfRule>
    <cfRule type="cellIs" dxfId="6268" priority="75" operator="greaterThan">
      <formula>$AT$18</formula>
    </cfRule>
    <cfRule type="cellIs" dxfId="6267" priority="76" operator="lessThan">
      <formula>$AQ$18</formula>
    </cfRule>
    <cfRule type="cellIs" dxfId="6266" priority="77" operator="greaterThan">
      <formula>$AR$18</formula>
    </cfRule>
  </conditionalFormatting>
  <conditionalFormatting sqref="H18 M18 R18 W18">
    <cfRule type="cellIs" dxfId="6265" priority="70" operator="lessThan">
      <formula>$AS$18</formula>
    </cfRule>
    <cfRule type="cellIs" dxfId="6264" priority="71" operator="greaterThan">
      <formula>$AT$18</formula>
    </cfRule>
    <cfRule type="cellIs" dxfId="6263" priority="72" operator="lessThan">
      <formula>$AQ$18</formula>
    </cfRule>
    <cfRule type="cellIs" dxfId="6262" priority="73" operator="greaterThan">
      <formula>$AR$18</formula>
    </cfRule>
  </conditionalFormatting>
  <conditionalFormatting sqref="AL30">
    <cfRule type="expression" priority="69" stopIfTrue="1">
      <formula>AM$30="U"</formula>
    </cfRule>
  </conditionalFormatting>
  <conditionalFormatting sqref="AB30">
    <cfRule type="cellIs" dxfId="6261" priority="67" operator="greaterThan">
      <formula>$E30</formula>
    </cfRule>
    <cfRule type="cellIs" dxfId="6260" priority="68" operator="greaterThan">
      <formula>$G30</formula>
    </cfRule>
  </conditionalFormatting>
  <conditionalFormatting sqref="AB30">
    <cfRule type="expression" priority="66" stopIfTrue="1">
      <formula>AC$30="U"</formula>
    </cfRule>
  </conditionalFormatting>
  <conditionalFormatting sqref="W30">
    <cfRule type="expression" priority="65" stopIfTrue="1">
      <formula>$X$30="U"</formula>
    </cfRule>
  </conditionalFormatting>
  <conditionalFormatting sqref="R30">
    <cfRule type="cellIs" dxfId="6259" priority="63" operator="greaterThan">
      <formula>$E30</formula>
    </cfRule>
    <cfRule type="cellIs" dxfId="6258" priority="64" operator="greaterThan">
      <formula>$G30</formula>
    </cfRule>
  </conditionalFormatting>
  <conditionalFormatting sqref="R30">
    <cfRule type="expression" priority="62" stopIfTrue="1">
      <formula>$S$30="U"</formula>
    </cfRule>
  </conditionalFormatting>
  <conditionalFormatting sqref="M30">
    <cfRule type="cellIs" dxfId="6257" priority="60" operator="greaterThan">
      <formula>$E30</formula>
    </cfRule>
    <cfRule type="cellIs" dxfId="6256" priority="61" operator="greaterThan">
      <formula>$G30</formula>
    </cfRule>
  </conditionalFormatting>
  <conditionalFormatting sqref="M30">
    <cfRule type="expression" priority="59" stopIfTrue="1">
      <formula>$N$30="U"</formula>
    </cfRule>
  </conditionalFormatting>
  <conditionalFormatting sqref="H30">
    <cfRule type="expression" priority="58" stopIfTrue="1">
      <formula>$I$30="U"</formula>
    </cfRule>
  </conditionalFormatting>
  <conditionalFormatting sqref="W72">
    <cfRule type="expression" dxfId="6255" priority="57">
      <formula>$W$72&gt;$E$72</formula>
    </cfRule>
  </conditionalFormatting>
  <conditionalFormatting sqref="R89">
    <cfRule type="expression" dxfId="6254" priority="50">
      <formula>$R$89&gt;$E$89</formula>
    </cfRule>
    <cfRule type="cellIs" dxfId="6253" priority="56" operator="greaterThan">
      <formula>$G$89</formula>
    </cfRule>
  </conditionalFormatting>
  <conditionalFormatting sqref="W8">
    <cfRule type="cellIs" dxfId="6252" priority="55" operator="greaterThan">
      <formula>$E8</formula>
    </cfRule>
  </conditionalFormatting>
  <conditionalFormatting sqref="R8">
    <cfRule type="cellIs" dxfId="6251" priority="54" operator="greaterThan">
      <formula>$E8</formula>
    </cfRule>
  </conditionalFormatting>
  <conditionalFormatting sqref="M89">
    <cfRule type="expression" dxfId="6250" priority="52">
      <formula>$M$89&gt;$E$89</formula>
    </cfRule>
    <cfRule type="cellIs" dxfId="6249" priority="53" operator="greaterThan">
      <formula>$G$89</formula>
    </cfRule>
  </conditionalFormatting>
  <conditionalFormatting sqref="H8 M8">
    <cfRule type="cellIs" dxfId="6248" priority="51" operator="greaterThan">
      <formula>$E8</formula>
    </cfRule>
  </conditionalFormatting>
  <conditionalFormatting sqref="AL40">
    <cfRule type="expression" priority="49" stopIfTrue="1">
      <formula>$AM$40="U"</formula>
    </cfRule>
  </conditionalFormatting>
  <conditionalFormatting sqref="W40">
    <cfRule type="cellIs" dxfId="6247" priority="48" operator="greaterThan">
      <formula>$E40</formula>
    </cfRule>
  </conditionalFormatting>
  <conditionalFormatting sqref="W40">
    <cfRule type="expression" priority="47" stopIfTrue="1">
      <formula>X$40="U"</formula>
    </cfRule>
  </conditionalFormatting>
  <conditionalFormatting sqref="AB40">
    <cfRule type="cellIs" dxfId="6246" priority="46" operator="greaterThan">
      <formula>$E40</formula>
    </cfRule>
  </conditionalFormatting>
  <conditionalFormatting sqref="AB40">
    <cfRule type="expression" priority="45" stopIfTrue="1">
      <formula>AC$40="U"</formula>
    </cfRule>
  </conditionalFormatting>
  <conditionalFormatting sqref="M40">
    <cfRule type="cellIs" dxfId="6245" priority="44" operator="greaterThan">
      <formula>$E40</formula>
    </cfRule>
  </conditionalFormatting>
  <conditionalFormatting sqref="M40">
    <cfRule type="expression" priority="43" stopIfTrue="1">
      <formula>N$40="U"</formula>
    </cfRule>
  </conditionalFormatting>
  <conditionalFormatting sqref="R40">
    <cfRule type="cellIs" dxfId="6244" priority="42" operator="greaterThan">
      <formula>$E40</formula>
    </cfRule>
  </conditionalFormatting>
  <conditionalFormatting sqref="R40">
    <cfRule type="expression" priority="41" stopIfTrue="1">
      <formula>S$40="U"</formula>
    </cfRule>
  </conditionalFormatting>
  <conditionalFormatting sqref="H40">
    <cfRule type="cellIs" dxfId="6243" priority="40" operator="greaterThan">
      <formula>$E40</formula>
    </cfRule>
  </conditionalFormatting>
  <conditionalFormatting sqref="H40">
    <cfRule type="expression" priority="39" stopIfTrue="1">
      <formula>I$40="U"</formula>
    </cfRule>
  </conditionalFormatting>
  <conditionalFormatting sqref="AB8">
    <cfRule type="cellIs" dxfId="6242" priority="38" operator="greaterThan">
      <formula>$E8</formula>
    </cfRule>
  </conditionalFormatting>
  <conditionalFormatting sqref="AB25">
    <cfRule type="cellIs" dxfId="6241" priority="36" operator="greaterThan">
      <formula>$E25</formula>
    </cfRule>
    <cfRule type="cellIs" dxfId="6240" priority="37" operator="greaterThan">
      <formula>$G25</formula>
    </cfRule>
  </conditionalFormatting>
  <conditionalFormatting sqref="AB43">
    <cfRule type="cellIs" dxfId="6239" priority="35" operator="greaterThan">
      <formula>$G$43</formula>
    </cfRule>
  </conditionalFormatting>
  <conditionalFormatting sqref="AB45">
    <cfRule type="cellIs" dxfId="6238" priority="34" operator="greaterThan">
      <formula>$F$45</formula>
    </cfRule>
  </conditionalFormatting>
  <conditionalFormatting sqref="AB46">
    <cfRule type="cellIs" dxfId="6237" priority="33" operator="greaterThan">
      <formula>$G$46</formula>
    </cfRule>
  </conditionalFormatting>
  <conditionalFormatting sqref="AB48">
    <cfRule type="cellIs" dxfId="6236" priority="5" operator="greaterThan">
      <formula>$F$48</formula>
    </cfRule>
  </conditionalFormatting>
  <conditionalFormatting sqref="AB55">
    <cfRule type="cellIs" dxfId="6235" priority="32" operator="greaterThan">
      <formula>$G$55</formula>
    </cfRule>
  </conditionalFormatting>
  <conditionalFormatting sqref="AB60">
    <cfRule type="cellIs" dxfId="6234" priority="31" operator="greaterThan">
      <formula>$G$60</formula>
    </cfRule>
  </conditionalFormatting>
  <conditionalFormatting sqref="AB63">
    <cfRule type="cellIs" dxfId="6233" priority="30" operator="greaterThan">
      <formula>$G$63</formula>
    </cfRule>
  </conditionalFormatting>
  <conditionalFormatting sqref="AB66">
    <cfRule type="cellIs" dxfId="6232" priority="28" operator="greaterThan">
      <formula>$G$66</formula>
    </cfRule>
    <cfRule type="cellIs" dxfId="6231" priority="29" operator="greaterThan">
      <formula>$F$66</formula>
    </cfRule>
  </conditionalFormatting>
  <conditionalFormatting sqref="AB53">
    <cfRule type="cellIs" dxfId="6230" priority="27" operator="greaterThan">
      <formula>$F$53</formula>
    </cfRule>
  </conditionalFormatting>
  <conditionalFormatting sqref="AB52">
    <cfRule type="cellIs" dxfId="6229" priority="25" operator="greaterThan">
      <formula>$F$52</formula>
    </cfRule>
  </conditionalFormatting>
  <conditionalFormatting sqref="AB61">
    <cfRule type="cellIs" dxfId="6228" priority="22" operator="greaterThan">
      <formula>$F$61</formula>
    </cfRule>
  </conditionalFormatting>
  <conditionalFormatting sqref="AB62">
    <cfRule type="cellIs" dxfId="6227" priority="20" operator="greaterThan">
      <formula>$G$62</formula>
    </cfRule>
  </conditionalFormatting>
  <conditionalFormatting sqref="AB54">
    <cfRule type="cellIs" dxfId="6226" priority="23" operator="greaterThan">
      <formula>$G$54</formula>
    </cfRule>
    <cfRule type="cellIs" dxfId="6225" priority="24" operator="greaterThan">
      <formula>$F$54</formula>
    </cfRule>
  </conditionalFormatting>
  <conditionalFormatting sqref="AB61">
    <cfRule type="cellIs" dxfId="6224" priority="21" operator="greaterThan">
      <formula>$G$61</formula>
    </cfRule>
  </conditionalFormatting>
  <conditionalFormatting sqref="AB68">
    <cfRule type="cellIs" dxfId="6223" priority="19" operator="greaterThan">
      <formula>$G$68</formula>
    </cfRule>
  </conditionalFormatting>
  <conditionalFormatting sqref="AB70">
    <cfRule type="cellIs" dxfId="6222" priority="18" operator="greaterThan">
      <formula>$G$70</formula>
    </cfRule>
  </conditionalFormatting>
  <conditionalFormatting sqref="AB73">
    <cfRule type="cellIs" dxfId="6221" priority="17" operator="greaterThan">
      <formula>$G$73</formula>
    </cfRule>
  </conditionalFormatting>
  <conditionalFormatting sqref="AB75">
    <cfRule type="cellIs" dxfId="6220" priority="16" operator="greaterThan">
      <formula>$F$75</formula>
    </cfRule>
  </conditionalFormatting>
  <conditionalFormatting sqref="AB76">
    <cfRule type="cellIs" dxfId="6219" priority="15" operator="greaterThan">
      <formula>$F$76</formula>
    </cfRule>
  </conditionalFormatting>
  <conditionalFormatting sqref="AB78">
    <cfRule type="cellIs" dxfId="6218" priority="14" operator="greaterThan">
      <formula>$G$78</formula>
    </cfRule>
  </conditionalFormatting>
  <conditionalFormatting sqref="AB80">
    <cfRule type="cellIs" dxfId="6217" priority="13" operator="greaterThan">
      <formula>$F$80</formula>
    </cfRule>
  </conditionalFormatting>
  <conditionalFormatting sqref="AB82">
    <cfRule type="cellIs" dxfId="6216" priority="12" operator="greaterThan">
      <formula>$F$82</formula>
    </cfRule>
  </conditionalFormatting>
  <conditionalFormatting sqref="AB81">
    <cfRule type="cellIs" dxfId="6215" priority="10" operator="greaterThan">
      <formula>$G$81</formula>
    </cfRule>
    <cfRule type="cellIs" dxfId="6214" priority="11" operator="greaterThan">
      <formula>$F$81</formula>
    </cfRule>
  </conditionalFormatting>
  <conditionalFormatting sqref="AB84">
    <cfRule type="cellIs" dxfId="6213" priority="9" operator="greaterThan">
      <formula>$G$84</formula>
    </cfRule>
  </conditionalFormatting>
  <conditionalFormatting sqref="AB86">
    <cfRule type="cellIs" dxfId="6212" priority="7" operator="greaterThan">
      <formula>$G$86</formula>
    </cfRule>
    <cfRule type="cellIs" dxfId="6211" priority="8" operator="greaterThan">
      <formula>$F$86</formula>
    </cfRule>
  </conditionalFormatting>
  <conditionalFormatting sqref="AB89">
    <cfRule type="expression" dxfId="6210" priority="2">
      <formula>$W$89&gt;$E$89</formula>
    </cfRule>
    <cfRule type="cellIs" dxfId="6209" priority="6" operator="greaterThan">
      <formula>$G$89</formula>
    </cfRule>
  </conditionalFormatting>
  <conditionalFormatting sqref="AB53">
    <cfRule type="cellIs" dxfId="6208" priority="26" operator="greaterThan">
      <formula>$G$53</formula>
    </cfRule>
  </conditionalFormatting>
  <conditionalFormatting sqref="AB67">
    <cfRule type="expression" priority="3" stopIfTrue="1">
      <formula>$AC$67="U"</formula>
    </cfRule>
    <cfRule type="expression" dxfId="6207" priority="4">
      <formula>$W$67&gt;$E$67</formula>
    </cfRule>
  </conditionalFormatting>
  <conditionalFormatting sqref="AB72">
    <cfRule type="expression" dxfId="6206" priority="1">
      <formula>$W$72&gt;$E$72</formula>
    </cfRule>
  </conditionalFormatting>
  <printOptions horizontalCentered="1"/>
  <pageMargins left="1" right="1" top="0.6" bottom="0.6" header="0.3" footer="0.3"/>
  <pageSetup paperSize="17" scale="58" orientation="landscape" r:id="rId1"/>
  <headerFooter>
    <oddFooter>&amp;L&amp;8&amp;Z&amp;F&amp;RPage &amp;P of &amp;N</oddFooter>
  </headerFooter>
  <rowBreaks count="1" manualBreakCount="1">
    <brk id="46" max="41"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BN1048557"/>
  <sheetViews>
    <sheetView view="pageBreakPreview" topLeftCell="A5" zoomScale="85" zoomScaleNormal="145" zoomScaleSheetLayoutView="85" workbookViewId="0">
      <pane xSplit="5895" ySplit="1035" topLeftCell="E1" activePane="bottomRight"/>
      <selection activeCell="N90" sqref="N90"/>
      <selection pane="topRight" activeCell="N90" sqref="N90"/>
      <selection pane="bottomLeft" activeCell="N90" sqref="N90"/>
      <selection pane="bottomRight" activeCell="N90" sqref="N90"/>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264</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07"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08"/>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09"/>
      <c r="G6" s="489"/>
      <c r="H6" s="218">
        <v>43909</v>
      </c>
      <c r="I6" s="219" t="s">
        <v>15</v>
      </c>
      <c r="J6" s="219" t="s">
        <v>16</v>
      </c>
      <c r="K6" s="219" t="s">
        <v>190</v>
      </c>
      <c r="L6" s="220" t="s">
        <v>191</v>
      </c>
      <c r="M6" s="218">
        <v>43909</v>
      </c>
      <c r="N6" s="219" t="s">
        <v>15</v>
      </c>
      <c r="O6" s="219" t="s">
        <v>16</v>
      </c>
      <c r="P6" s="219" t="s">
        <v>190</v>
      </c>
      <c r="Q6" s="220" t="s">
        <v>191</v>
      </c>
      <c r="R6" s="218">
        <v>43908</v>
      </c>
      <c r="S6" s="219" t="s">
        <v>15</v>
      </c>
      <c r="T6" s="219" t="s">
        <v>16</v>
      </c>
      <c r="U6" s="219" t="s">
        <v>190</v>
      </c>
      <c r="V6" s="220" t="s">
        <v>191</v>
      </c>
      <c r="W6" s="218">
        <v>43909</v>
      </c>
      <c r="X6" s="219" t="s">
        <v>15</v>
      </c>
      <c r="Y6" s="219" t="s">
        <v>16</v>
      </c>
      <c r="Z6" s="219" t="s">
        <v>190</v>
      </c>
      <c r="AA6" s="220" t="s">
        <v>191</v>
      </c>
      <c r="AB6" s="218">
        <v>43909</v>
      </c>
      <c r="AC6" s="219" t="s">
        <v>15</v>
      </c>
      <c r="AD6" s="219" t="s">
        <v>16</v>
      </c>
      <c r="AE6" s="219" t="s">
        <v>190</v>
      </c>
      <c r="AF6" s="220" t="s">
        <v>191</v>
      </c>
      <c r="AG6" s="218">
        <v>43908</v>
      </c>
      <c r="AH6" s="219" t="s">
        <v>15</v>
      </c>
      <c r="AI6" s="219" t="s">
        <v>16</v>
      </c>
      <c r="AJ6" s="219" t="s">
        <v>190</v>
      </c>
      <c r="AK6" s="220" t="s">
        <v>191</v>
      </c>
      <c r="AL6" s="218">
        <v>43908</v>
      </c>
      <c r="AM6" s="219" t="s">
        <v>15</v>
      </c>
      <c r="AN6" s="219" t="s">
        <v>16</v>
      </c>
      <c r="AO6" s="219" t="s">
        <v>190</v>
      </c>
      <c r="AP6" s="220" t="s">
        <v>191</v>
      </c>
      <c r="AQ6" s="218"/>
      <c r="AR6" s="219" t="s">
        <v>15</v>
      </c>
      <c r="AS6" s="219" t="s">
        <v>16</v>
      </c>
      <c r="AT6" s="219" t="s">
        <v>190</v>
      </c>
      <c r="AU6" s="220" t="s">
        <v>191</v>
      </c>
      <c r="AV6" s="218">
        <v>43908</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177.27440000000001</v>
      </c>
      <c r="F8" s="224" t="s">
        <v>22</v>
      </c>
      <c r="G8" s="225" t="s">
        <v>22</v>
      </c>
      <c r="H8" s="226">
        <v>95</v>
      </c>
      <c r="I8" s="223"/>
      <c r="J8" s="223"/>
      <c r="K8" s="223" t="s">
        <v>233</v>
      </c>
      <c r="L8" s="227"/>
      <c r="M8" s="226">
        <v>62</v>
      </c>
      <c r="N8" s="223"/>
      <c r="O8" s="223"/>
      <c r="P8" s="223"/>
      <c r="Q8" s="227"/>
      <c r="R8" s="226">
        <v>340</v>
      </c>
      <c r="S8" s="223"/>
      <c r="T8" s="223"/>
      <c r="U8" s="223"/>
      <c r="V8" s="227"/>
      <c r="W8" s="226">
        <v>98</v>
      </c>
      <c r="X8" s="223"/>
      <c r="Y8" s="223"/>
      <c r="Z8" s="223" t="s">
        <v>233</v>
      </c>
      <c r="AA8" s="227"/>
      <c r="AB8" s="226">
        <v>480</v>
      </c>
      <c r="AC8" s="223"/>
      <c r="AD8" s="223"/>
      <c r="AE8" s="223" t="s">
        <v>15</v>
      </c>
      <c r="AF8" s="227"/>
      <c r="AG8" s="226">
        <v>100</v>
      </c>
      <c r="AH8" s="223"/>
      <c r="AI8" s="223"/>
      <c r="AJ8" s="223"/>
      <c r="AK8" s="227"/>
      <c r="AL8" s="226">
        <v>110</v>
      </c>
      <c r="AM8" s="223"/>
      <c r="AN8" s="223"/>
      <c r="AO8" s="223"/>
      <c r="AP8" s="227"/>
      <c r="AQ8" s="504" t="s">
        <v>205</v>
      </c>
      <c r="AR8" s="505"/>
      <c r="AS8" s="505"/>
      <c r="AT8" s="505"/>
      <c r="AU8" s="506"/>
      <c r="AV8" s="226">
        <v>110</v>
      </c>
      <c r="AW8" s="223"/>
      <c r="AX8" s="223"/>
      <c r="AY8" s="223" t="s">
        <v>233</v>
      </c>
      <c r="AZ8" s="227"/>
      <c r="BE8" s="20" t="s">
        <v>20</v>
      </c>
    </row>
    <row r="9" spans="1:57" s="214" customFormat="1" x14ac:dyDescent="0.25">
      <c r="A9" s="228" t="s">
        <v>23</v>
      </c>
      <c r="B9" s="222" t="s">
        <v>24</v>
      </c>
      <c r="C9" s="229"/>
      <c r="D9" s="229"/>
      <c r="E9" s="325">
        <v>0.33</v>
      </c>
      <c r="F9" s="230" t="s">
        <v>22</v>
      </c>
      <c r="G9" s="231" t="s">
        <v>22</v>
      </c>
      <c r="H9" s="369">
        <v>0.02</v>
      </c>
      <c r="I9" s="229" t="s">
        <v>25</v>
      </c>
      <c r="J9" s="229"/>
      <c r="K9" s="223"/>
      <c r="L9" s="233"/>
      <c r="M9" s="369">
        <v>0.02</v>
      </c>
      <c r="N9" s="229" t="s">
        <v>25</v>
      </c>
      <c r="O9" s="229"/>
      <c r="P9" s="229"/>
      <c r="Q9" s="233"/>
      <c r="R9" s="368">
        <v>4.7E-2</v>
      </c>
      <c r="S9" s="229"/>
      <c r="T9" s="229"/>
      <c r="U9" s="229"/>
      <c r="V9" s="233"/>
      <c r="W9" s="371">
        <v>11.5</v>
      </c>
      <c r="X9" s="229"/>
      <c r="Y9" s="229"/>
      <c r="Z9" s="229"/>
      <c r="AA9" s="233"/>
      <c r="AB9" s="368">
        <v>4.4999999999999998E-2</v>
      </c>
      <c r="AC9" s="229"/>
      <c r="AD9" s="229"/>
      <c r="AE9" s="229"/>
      <c r="AF9" s="233"/>
      <c r="AG9" s="369">
        <v>0.02</v>
      </c>
      <c r="AH9" s="229" t="s">
        <v>25</v>
      </c>
      <c r="AI9" s="229"/>
      <c r="AJ9" s="229"/>
      <c r="AK9" s="233"/>
      <c r="AL9" s="369">
        <v>0.02</v>
      </c>
      <c r="AM9" s="229" t="s">
        <v>25</v>
      </c>
      <c r="AN9" s="229"/>
      <c r="AO9" s="229"/>
      <c r="AP9" s="233"/>
      <c r="AQ9" s="301"/>
      <c r="AR9" s="298"/>
      <c r="AS9" s="298"/>
      <c r="AT9" s="298"/>
      <c r="AU9" s="299"/>
      <c r="AV9" s="368">
        <v>2.1999999999999999E-2</v>
      </c>
      <c r="AW9" s="229"/>
      <c r="AX9" s="229"/>
      <c r="AY9" s="229"/>
      <c r="AZ9" s="233"/>
      <c r="BE9" s="33" t="s">
        <v>23</v>
      </c>
    </row>
    <row r="10" spans="1:57" s="214" customFormat="1" x14ac:dyDescent="0.25">
      <c r="A10" s="228" t="s">
        <v>26</v>
      </c>
      <c r="B10" s="222" t="s">
        <v>21</v>
      </c>
      <c r="C10" s="223"/>
      <c r="D10" s="223"/>
      <c r="E10" s="330">
        <v>177.45240000000001</v>
      </c>
      <c r="F10" s="235" t="s">
        <v>22</v>
      </c>
      <c r="G10" s="231" t="s">
        <v>22</v>
      </c>
      <c r="H10" s="370">
        <v>95</v>
      </c>
      <c r="I10" s="229"/>
      <c r="J10" s="229"/>
      <c r="K10" s="223" t="s">
        <v>233</v>
      </c>
      <c r="L10" s="233"/>
      <c r="M10" s="370">
        <v>62</v>
      </c>
      <c r="N10" s="229"/>
      <c r="O10" s="229"/>
      <c r="P10" s="223"/>
      <c r="Q10" s="233"/>
      <c r="R10" s="370">
        <v>340</v>
      </c>
      <c r="S10" s="229"/>
      <c r="T10" s="229"/>
      <c r="U10" s="229"/>
      <c r="V10" s="233"/>
      <c r="W10" s="370">
        <v>98</v>
      </c>
      <c r="X10" s="229"/>
      <c r="Y10" s="229"/>
      <c r="Z10" s="229" t="s">
        <v>233</v>
      </c>
      <c r="AA10" s="233"/>
      <c r="AB10" s="370">
        <v>480</v>
      </c>
      <c r="AC10" s="229"/>
      <c r="AD10" s="229"/>
      <c r="AE10" s="229" t="s">
        <v>15</v>
      </c>
      <c r="AF10" s="233"/>
      <c r="AG10" s="370">
        <v>100</v>
      </c>
      <c r="AH10" s="229"/>
      <c r="AI10" s="229"/>
      <c r="AJ10" s="229"/>
      <c r="AK10" s="233"/>
      <c r="AL10" s="370">
        <v>110</v>
      </c>
      <c r="AM10" s="229"/>
      <c r="AN10" s="229"/>
      <c r="AO10" s="229"/>
      <c r="AP10" s="233"/>
      <c r="AQ10" s="297"/>
      <c r="AR10" s="298"/>
      <c r="AS10" s="298"/>
      <c r="AT10" s="298"/>
      <c r="AU10" s="299"/>
      <c r="AV10" s="370">
        <v>110</v>
      </c>
      <c r="AW10" s="229"/>
      <c r="AX10" s="229"/>
      <c r="AY10" s="223" t="s">
        <v>233</v>
      </c>
      <c r="AZ10" s="233"/>
      <c r="BE10" s="33" t="s">
        <v>26</v>
      </c>
    </row>
    <row r="11" spans="1:57" s="214" customFormat="1" x14ac:dyDescent="0.25">
      <c r="A11" s="228" t="s">
        <v>27</v>
      </c>
      <c r="B11" s="222" t="s">
        <v>21</v>
      </c>
      <c r="C11" s="229"/>
      <c r="D11" s="229"/>
      <c r="E11" s="325">
        <v>32.673999999999999</v>
      </c>
      <c r="F11" s="230" t="s">
        <v>22</v>
      </c>
      <c r="G11" s="231" t="s">
        <v>22</v>
      </c>
      <c r="H11" s="371">
        <v>17.8</v>
      </c>
      <c r="I11" s="229"/>
      <c r="J11" s="229"/>
      <c r="K11" s="223"/>
      <c r="L11" s="233"/>
      <c r="M11" s="371">
        <v>12.9</v>
      </c>
      <c r="N11" s="229"/>
      <c r="O11" s="229"/>
      <c r="P11" s="223"/>
      <c r="Q11" s="233"/>
      <c r="R11" s="371">
        <v>47.7</v>
      </c>
      <c r="S11" s="229"/>
      <c r="T11" s="229"/>
      <c r="U11" s="229"/>
      <c r="V11" s="233"/>
      <c r="W11" s="371">
        <v>12.2</v>
      </c>
      <c r="X11" s="229"/>
      <c r="Y11" s="229"/>
      <c r="Z11" s="229" t="s">
        <v>233</v>
      </c>
      <c r="AA11" s="233"/>
      <c r="AB11" s="371">
        <v>60.5</v>
      </c>
      <c r="AC11" s="229"/>
      <c r="AD11" s="229"/>
      <c r="AE11" s="229"/>
      <c r="AF11" s="233"/>
      <c r="AG11" s="371">
        <v>13.2</v>
      </c>
      <c r="AH11" s="229"/>
      <c r="AI11" s="229"/>
      <c r="AJ11" s="229" t="s">
        <v>15</v>
      </c>
      <c r="AK11" s="233"/>
      <c r="AL11" s="371">
        <v>16.2</v>
      </c>
      <c r="AM11" s="229"/>
      <c r="AN11" s="229"/>
      <c r="AO11" s="229" t="s">
        <v>15</v>
      </c>
      <c r="AP11" s="233"/>
      <c r="AQ11" s="300"/>
      <c r="AR11" s="298"/>
      <c r="AS11" s="298"/>
      <c r="AT11" s="298"/>
      <c r="AU11" s="299"/>
      <c r="AV11" s="371">
        <v>18.8</v>
      </c>
      <c r="AW11" s="229"/>
      <c r="AX11" s="229"/>
      <c r="AY11" s="223"/>
      <c r="AZ11" s="233"/>
      <c r="BE11" s="33" t="s">
        <v>27</v>
      </c>
    </row>
    <row r="12" spans="1:57" s="214" customFormat="1" x14ac:dyDescent="0.25">
      <c r="A12" s="238" t="s">
        <v>28</v>
      </c>
      <c r="B12" s="222" t="s">
        <v>24</v>
      </c>
      <c r="C12" s="229"/>
      <c r="D12" s="229"/>
      <c r="E12" s="325">
        <v>28</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15</v>
      </c>
      <c r="X12" s="229"/>
      <c r="Y12" s="229"/>
      <c r="Z12" s="229"/>
      <c r="AA12" s="233"/>
      <c r="AB12" s="370">
        <v>15</v>
      </c>
      <c r="AC12" s="229"/>
      <c r="AD12" s="229"/>
      <c r="AE12" s="229"/>
      <c r="AF12" s="233"/>
      <c r="AG12" s="370">
        <v>10</v>
      </c>
      <c r="AH12" s="229" t="s">
        <v>25</v>
      </c>
      <c r="AI12" s="229"/>
      <c r="AJ12" s="229"/>
      <c r="AK12" s="233"/>
      <c r="AL12" s="370">
        <v>10</v>
      </c>
      <c r="AM12" s="229" t="s">
        <v>25</v>
      </c>
      <c r="AN12" s="229"/>
      <c r="AO12" s="229" t="s">
        <v>15</v>
      </c>
      <c r="AP12" s="233"/>
      <c r="AQ12" s="297"/>
      <c r="AR12" s="298"/>
      <c r="AS12" s="298"/>
      <c r="AT12" s="298"/>
      <c r="AU12" s="299"/>
      <c r="AV12" s="370">
        <v>10</v>
      </c>
      <c r="AW12" s="229" t="s">
        <v>25</v>
      </c>
      <c r="AX12" s="229"/>
      <c r="AY12" s="229"/>
      <c r="AZ12" s="233"/>
      <c r="BE12" s="50" t="s">
        <v>28</v>
      </c>
    </row>
    <row r="13" spans="1:57" s="214" customFormat="1" x14ac:dyDescent="0.25">
      <c r="A13" s="228" t="s">
        <v>29</v>
      </c>
      <c r="B13" s="222" t="s">
        <v>21</v>
      </c>
      <c r="C13" s="229"/>
      <c r="D13" s="229"/>
      <c r="E13" s="325">
        <v>13.964399999999999</v>
      </c>
      <c r="F13" s="239">
        <v>250</v>
      </c>
      <c r="G13" s="231">
        <v>250</v>
      </c>
      <c r="H13" s="369">
        <v>9.67</v>
      </c>
      <c r="I13" s="229"/>
      <c r="J13" s="229"/>
      <c r="K13" s="223"/>
      <c r="L13" s="233"/>
      <c r="M13" s="369">
        <v>5.88</v>
      </c>
      <c r="N13" s="229"/>
      <c r="O13" s="229"/>
      <c r="P13" s="223"/>
      <c r="Q13" s="233"/>
      <c r="R13" s="369">
        <v>8.6199999999999992</v>
      </c>
      <c r="S13" s="229"/>
      <c r="T13" s="229"/>
      <c r="U13" s="229"/>
      <c r="V13" s="233"/>
      <c r="W13" s="371">
        <v>16.2</v>
      </c>
      <c r="X13" s="229"/>
      <c r="Y13" s="229"/>
      <c r="Z13" s="229"/>
      <c r="AA13" s="233"/>
      <c r="AB13" s="369">
        <v>6.04</v>
      </c>
      <c r="AC13" s="229"/>
      <c r="AD13" s="229"/>
      <c r="AE13" s="229" t="s">
        <v>15</v>
      </c>
      <c r="AF13" s="233"/>
      <c r="AG13" s="369">
        <v>6.06</v>
      </c>
      <c r="AH13" s="229"/>
      <c r="AI13" s="229"/>
      <c r="AJ13" s="229" t="s">
        <v>15</v>
      </c>
      <c r="AK13" s="233"/>
      <c r="AL13" s="369">
        <v>7.02</v>
      </c>
      <c r="AM13" s="229"/>
      <c r="AN13" s="229"/>
      <c r="AO13" s="229" t="s">
        <v>15</v>
      </c>
      <c r="AP13" s="233"/>
      <c r="AQ13" s="300"/>
      <c r="AR13" s="298"/>
      <c r="AS13" s="298"/>
      <c r="AT13" s="298"/>
      <c r="AU13" s="299"/>
      <c r="AV13" s="369">
        <v>9.0299999999999994</v>
      </c>
      <c r="AW13" s="229"/>
      <c r="AX13" s="229"/>
      <c r="AY13" s="229" t="s">
        <v>15</v>
      </c>
      <c r="AZ13" s="233"/>
      <c r="BE13" s="33" t="s">
        <v>29</v>
      </c>
    </row>
    <row r="14" spans="1:57" s="214" customFormat="1" x14ac:dyDescent="0.25">
      <c r="A14" s="228" t="s">
        <v>31</v>
      </c>
      <c r="B14" s="222" t="s">
        <v>21</v>
      </c>
      <c r="C14" s="223"/>
      <c r="D14" s="223"/>
      <c r="E14" s="325">
        <v>425.4434</v>
      </c>
      <c r="F14" s="230" t="s">
        <v>22</v>
      </c>
      <c r="G14" s="240">
        <v>700</v>
      </c>
      <c r="H14" s="370">
        <v>260</v>
      </c>
      <c r="I14" s="229"/>
      <c r="J14" s="229"/>
      <c r="K14" s="223" t="s">
        <v>233</v>
      </c>
      <c r="L14" s="233"/>
      <c r="M14" s="370">
        <v>170</v>
      </c>
      <c r="N14" s="229"/>
      <c r="O14" s="229"/>
      <c r="P14" s="223"/>
      <c r="Q14" s="233"/>
      <c r="R14" s="370">
        <v>620</v>
      </c>
      <c r="S14" s="229"/>
      <c r="T14" s="229"/>
      <c r="U14" s="229"/>
      <c r="V14" s="233"/>
      <c r="W14" s="370">
        <v>280</v>
      </c>
      <c r="X14" s="229"/>
      <c r="Y14" s="229"/>
      <c r="Z14" s="229" t="s">
        <v>233</v>
      </c>
      <c r="AA14" s="233"/>
      <c r="AB14" s="370">
        <v>830</v>
      </c>
      <c r="AC14" s="229"/>
      <c r="AD14" s="229"/>
      <c r="AE14" s="229" t="s">
        <v>15</v>
      </c>
      <c r="AF14" s="233"/>
      <c r="AG14" s="370">
        <v>240</v>
      </c>
      <c r="AH14" s="229"/>
      <c r="AI14" s="229"/>
      <c r="AJ14" s="229"/>
      <c r="AK14" s="233"/>
      <c r="AL14" s="370">
        <v>260</v>
      </c>
      <c r="AM14" s="229"/>
      <c r="AN14" s="229"/>
      <c r="AO14" s="229"/>
      <c r="AP14" s="233"/>
      <c r="AQ14" s="297"/>
      <c r="AR14" s="298"/>
      <c r="AS14" s="298"/>
      <c r="AT14" s="298"/>
      <c r="AU14" s="299"/>
      <c r="AV14" s="370">
        <v>300</v>
      </c>
      <c r="AW14" s="229"/>
      <c r="AX14" s="229"/>
      <c r="AY14" s="229" t="s">
        <v>233</v>
      </c>
      <c r="AZ14" s="233"/>
      <c r="BE14" s="33" t="s">
        <v>31</v>
      </c>
    </row>
    <row r="15" spans="1:57" s="214" customFormat="1" x14ac:dyDescent="0.25">
      <c r="A15" s="228" t="s">
        <v>32</v>
      </c>
      <c r="B15" s="222" t="s">
        <v>21</v>
      </c>
      <c r="C15" s="229"/>
      <c r="D15" s="229"/>
      <c r="E15" s="325">
        <v>28.926300000000001</v>
      </c>
      <c r="F15" s="230" t="s">
        <v>22</v>
      </c>
      <c r="G15" s="231" t="s">
        <v>22</v>
      </c>
      <c r="H15" s="371">
        <v>15.8</v>
      </c>
      <c r="I15" s="229"/>
      <c r="J15" s="229"/>
      <c r="K15" s="223"/>
      <c r="L15" s="233"/>
      <c r="M15" s="369">
        <v>6.25</v>
      </c>
      <c r="N15" s="229"/>
      <c r="O15" s="229"/>
      <c r="P15" s="223"/>
      <c r="Q15" s="233"/>
      <c r="R15" s="371">
        <v>41</v>
      </c>
      <c r="S15" s="229"/>
      <c r="T15" s="229"/>
      <c r="U15" s="229"/>
      <c r="V15" s="233"/>
      <c r="W15" s="369">
        <v>8.91</v>
      </c>
      <c r="X15" s="229"/>
      <c r="Y15" s="229"/>
      <c r="Z15" s="229" t="s">
        <v>233</v>
      </c>
      <c r="AA15" s="233"/>
      <c r="AB15" s="371">
        <v>60.6</v>
      </c>
      <c r="AC15" s="229"/>
      <c r="AD15" s="229"/>
      <c r="AE15" s="229"/>
      <c r="AF15" s="233"/>
      <c r="AG15" s="371">
        <v>12.7</v>
      </c>
      <c r="AH15" s="229"/>
      <c r="AI15" s="229"/>
      <c r="AJ15" s="229" t="s">
        <v>15</v>
      </c>
      <c r="AK15" s="233"/>
      <c r="AL15" s="371">
        <v>14.8</v>
      </c>
      <c r="AM15" s="229"/>
      <c r="AN15" s="229"/>
      <c r="AO15" s="229" t="s">
        <v>15</v>
      </c>
      <c r="AP15" s="233"/>
      <c r="AQ15" s="300"/>
      <c r="AR15" s="298"/>
      <c r="AS15" s="298"/>
      <c r="AT15" s="298"/>
      <c r="AU15" s="299"/>
      <c r="AV15" s="371">
        <v>17.8</v>
      </c>
      <c r="AW15" s="229"/>
      <c r="AX15" s="229"/>
      <c r="AY15" s="223" t="s">
        <v>233</v>
      </c>
      <c r="AZ15" s="233"/>
      <c r="BE15" s="33" t="s">
        <v>32</v>
      </c>
    </row>
    <row r="16" spans="1:57" s="214" customFormat="1" x14ac:dyDescent="0.25">
      <c r="A16" s="228" t="s">
        <v>33</v>
      </c>
      <c r="B16" s="222" t="s">
        <v>24</v>
      </c>
      <c r="C16" s="229"/>
      <c r="D16" s="229"/>
      <c r="E16" s="325">
        <v>6.1</v>
      </c>
      <c r="F16" s="239">
        <v>10</v>
      </c>
      <c r="G16" s="240">
        <v>10</v>
      </c>
      <c r="H16" s="371">
        <v>3.2</v>
      </c>
      <c r="I16" s="229"/>
      <c r="J16" s="229"/>
      <c r="K16" s="229"/>
      <c r="L16" s="233"/>
      <c r="M16" s="369">
        <v>0.64</v>
      </c>
      <c r="N16" s="229"/>
      <c r="O16" s="229"/>
      <c r="P16" s="229" t="s">
        <v>15</v>
      </c>
      <c r="Q16" s="233"/>
      <c r="R16" s="369">
        <v>0.01</v>
      </c>
      <c r="S16" s="229" t="s">
        <v>25</v>
      </c>
      <c r="T16" s="229"/>
      <c r="U16" s="229"/>
      <c r="V16" s="233"/>
      <c r="W16" s="369">
        <v>0.01</v>
      </c>
      <c r="X16" s="229" t="s">
        <v>25</v>
      </c>
      <c r="Y16" s="229"/>
      <c r="Z16" s="229"/>
      <c r="AA16" s="233"/>
      <c r="AB16" s="369">
        <v>0.01</v>
      </c>
      <c r="AC16" s="229" t="s">
        <v>25</v>
      </c>
      <c r="AD16" s="229"/>
      <c r="AE16" s="229"/>
      <c r="AF16" s="233"/>
      <c r="AG16" s="369">
        <v>0.46</v>
      </c>
      <c r="AH16" s="229"/>
      <c r="AI16" s="229"/>
      <c r="AJ16" s="229" t="s">
        <v>233</v>
      </c>
      <c r="AK16" s="233"/>
      <c r="AL16" s="371">
        <v>0.8</v>
      </c>
      <c r="AM16" s="229"/>
      <c r="AN16" s="229"/>
      <c r="AO16" s="229" t="s">
        <v>233</v>
      </c>
      <c r="AP16" s="233"/>
      <c r="AQ16" s="300"/>
      <c r="AR16" s="298"/>
      <c r="AS16" s="298"/>
      <c r="AT16" s="298"/>
      <c r="AU16" s="299"/>
      <c r="AV16" s="371">
        <v>2.8</v>
      </c>
      <c r="AW16" s="229"/>
      <c r="AX16" s="229"/>
      <c r="AY16" s="229"/>
      <c r="AZ16" s="233"/>
      <c r="BE16" s="33" t="s">
        <v>33</v>
      </c>
    </row>
    <row r="17" spans="1:57" s="214" customFormat="1" x14ac:dyDescent="0.25">
      <c r="A17" s="228" t="s">
        <v>34</v>
      </c>
      <c r="B17" s="222" t="s">
        <v>24</v>
      </c>
      <c r="C17" s="229"/>
      <c r="D17" s="229"/>
      <c r="E17" s="325">
        <v>2E-3</v>
      </c>
      <c r="F17" s="239">
        <v>1</v>
      </c>
      <c r="G17" s="240">
        <v>1</v>
      </c>
      <c r="H17" s="368">
        <v>2E-3</v>
      </c>
      <c r="I17" s="229" t="s">
        <v>25</v>
      </c>
      <c r="J17" s="229"/>
      <c r="K17" s="229"/>
      <c r="L17" s="233"/>
      <c r="M17" s="368">
        <v>2E-3</v>
      </c>
      <c r="N17" s="229" t="s">
        <v>25</v>
      </c>
      <c r="O17" s="229"/>
      <c r="P17" s="229"/>
      <c r="Q17" s="233"/>
      <c r="R17" s="368">
        <v>2E-3</v>
      </c>
      <c r="S17" s="229" t="s">
        <v>25</v>
      </c>
      <c r="T17" s="229"/>
      <c r="U17" s="229"/>
      <c r="V17" s="233"/>
      <c r="W17" s="368">
        <v>2E-3</v>
      </c>
      <c r="X17" s="229" t="s">
        <v>25</v>
      </c>
      <c r="Y17" s="229"/>
      <c r="Z17" s="229"/>
      <c r="AA17" s="233"/>
      <c r="AB17" s="368">
        <v>2E-3</v>
      </c>
      <c r="AC17" s="229" t="s">
        <v>25</v>
      </c>
      <c r="AD17" s="229"/>
      <c r="AE17" s="229"/>
      <c r="AF17" s="233"/>
      <c r="AG17" s="368">
        <v>2E-3</v>
      </c>
      <c r="AH17" s="229"/>
      <c r="AI17" s="229"/>
      <c r="AJ17" s="229"/>
      <c r="AK17" s="233"/>
      <c r="AL17" s="368">
        <v>2E-3</v>
      </c>
      <c r="AM17" s="229" t="s">
        <v>25</v>
      </c>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21</v>
      </c>
      <c r="C18" s="229"/>
      <c r="D18" s="229"/>
      <c r="E18" s="325" t="s">
        <v>269</v>
      </c>
      <c r="F18" s="239" t="s">
        <v>37</v>
      </c>
      <c r="G18" s="240" t="s">
        <v>37</v>
      </c>
      <c r="H18" s="369">
        <v>7.38</v>
      </c>
      <c r="I18" s="229"/>
      <c r="J18" s="229"/>
      <c r="K18" s="229"/>
      <c r="L18" s="233"/>
      <c r="M18" s="369">
        <v>6.54</v>
      </c>
      <c r="N18" s="229"/>
      <c r="O18" s="229"/>
      <c r="P18" s="229"/>
      <c r="Q18" s="233"/>
      <c r="R18" s="369">
        <v>6.92</v>
      </c>
      <c r="S18" s="229"/>
      <c r="T18" s="229"/>
      <c r="U18" s="229"/>
      <c r="V18" s="233"/>
      <c r="W18" s="369">
        <v>7.22</v>
      </c>
      <c r="X18" s="229"/>
      <c r="Y18" s="229"/>
      <c r="Z18" s="229"/>
      <c r="AA18" s="233"/>
      <c r="AB18" s="369">
        <v>7.87</v>
      </c>
      <c r="AC18" s="229"/>
      <c r="AD18" s="229"/>
      <c r="AE18" s="229"/>
      <c r="AF18" s="233"/>
      <c r="AG18" s="369">
        <v>7.11</v>
      </c>
      <c r="AH18" s="229"/>
      <c r="AI18" s="229"/>
      <c r="AJ18" s="229"/>
      <c r="AK18" s="233"/>
      <c r="AL18" s="369">
        <v>7.19</v>
      </c>
      <c r="AM18" s="229"/>
      <c r="AN18" s="229"/>
      <c r="AO18" s="229"/>
      <c r="AP18" s="233"/>
      <c r="AQ18" s="300"/>
      <c r="AR18" s="298"/>
      <c r="AS18" s="298"/>
      <c r="AT18" s="298"/>
      <c r="AU18" s="299"/>
      <c r="AV18" s="369">
        <v>7.24</v>
      </c>
      <c r="AW18" s="229"/>
      <c r="AX18" s="229"/>
      <c r="AY18" s="229"/>
      <c r="AZ18" s="233"/>
      <c r="BA18" s="241">
        <v>6.5</v>
      </c>
      <c r="BB18" s="214">
        <v>8.5</v>
      </c>
      <c r="BC18" s="214">
        <v>6.39</v>
      </c>
      <c r="BD18" s="340">
        <v>8.1</v>
      </c>
      <c r="BE18" s="33" t="s">
        <v>35</v>
      </c>
    </row>
    <row r="19" spans="1:57" s="214" customFormat="1" x14ac:dyDescent="0.25">
      <c r="A19" s="228" t="s">
        <v>38</v>
      </c>
      <c r="B19" s="222" t="s">
        <v>24</v>
      </c>
      <c r="C19" s="229"/>
      <c r="D19" s="229"/>
      <c r="E19" s="325">
        <v>3.38</v>
      </c>
      <c r="F19" s="230" t="s">
        <v>22</v>
      </c>
      <c r="G19" s="231" t="s">
        <v>22</v>
      </c>
      <c r="H19" s="369">
        <v>2.89</v>
      </c>
      <c r="I19" s="229"/>
      <c r="J19" s="229"/>
      <c r="K19" s="223"/>
      <c r="L19" s="233"/>
      <c r="M19" s="369">
        <v>1.1000000000000001</v>
      </c>
      <c r="N19" s="229"/>
      <c r="O19" s="229"/>
      <c r="P19" s="223"/>
      <c r="Q19" s="233"/>
      <c r="R19" s="369">
        <v>2.0499999999999998</v>
      </c>
      <c r="S19" s="229"/>
      <c r="T19" s="229"/>
      <c r="U19" s="229"/>
      <c r="V19" s="233"/>
      <c r="W19" s="369">
        <v>5.28</v>
      </c>
      <c r="X19" s="229"/>
      <c r="Y19" s="229"/>
      <c r="Z19" s="229"/>
      <c r="AA19" s="233"/>
      <c r="AB19" s="369">
        <v>3.57</v>
      </c>
      <c r="AC19" s="229"/>
      <c r="AD19" s="229"/>
      <c r="AE19" s="229" t="s">
        <v>15</v>
      </c>
      <c r="AF19" s="233"/>
      <c r="AG19" s="369">
        <v>1.41</v>
      </c>
      <c r="AH19" s="229"/>
      <c r="AI19" s="229"/>
      <c r="AJ19" s="229" t="s">
        <v>15</v>
      </c>
      <c r="AK19" s="233"/>
      <c r="AL19" s="369">
        <v>1.45</v>
      </c>
      <c r="AM19" s="229"/>
      <c r="AN19" s="229"/>
      <c r="AO19" s="229"/>
      <c r="AP19" s="233"/>
      <c r="AQ19" s="300"/>
      <c r="AR19" s="298"/>
      <c r="AS19" s="298"/>
      <c r="AT19" s="298"/>
      <c r="AU19" s="299"/>
      <c r="AV19" s="371">
        <v>2.8</v>
      </c>
      <c r="AW19" s="229"/>
      <c r="AX19" s="229"/>
      <c r="AY19" s="223"/>
      <c r="AZ19" s="233"/>
      <c r="BE19" s="33" t="s">
        <v>38</v>
      </c>
    </row>
    <row r="20" spans="1:57" s="214" customFormat="1" x14ac:dyDescent="0.25">
      <c r="A20" s="228" t="s">
        <v>39</v>
      </c>
      <c r="B20" s="222" t="s">
        <v>21</v>
      </c>
      <c r="C20" s="229"/>
      <c r="D20" s="229"/>
      <c r="E20" s="325">
        <v>8.2308000000000003</v>
      </c>
      <c r="F20" s="230" t="s">
        <v>22</v>
      </c>
      <c r="G20" s="240">
        <v>20</v>
      </c>
      <c r="H20" s="369">
        <v>6.81</v>
      </c>
      <c r="I20" s="229"/>
      <c r="J20" s="229"/>
      <c r="K20" s="223"/>
      <c r="L20" s="233"/>
      <c r="M20" s="369">
        <v>8.85</v>
      </c>
      <c r="N20" s="229"/>
      <c r="O20" s="229"/>
      <c r="P20" s="229"/>
      <c r="Q20" s="233"/>
      <c r="R20" s="369">
        <v>7.83</v>
      </c>
      <c r="S20" s="229"/>
      <c r="T20" s="229"/>
      <c r="U20" s="229"/>
      <c r="V20" s="233"/>
      <c r="W20" s="369">
        <v>6.2</v>
      </c>
      <c r="X20" s="229"/>
      <c r="Y20" s="229"/>
      <c r="Z20" s="229" t="s">
        <v>233</v>
      </c>
      <c r="AA20" s="233"/>
      <c r="AB20" s="371">
        <v>20.3</v>
      </c>
      <c r="AC20" s="229"/>
      <c r="AD20" s="229"/>
      <c r="AE20" s="229" t="s">
        <v>15</v>
      </c>
      <c r="AF20" s="233"/>
      <c r="AG20" s="369">
        <v>5.69</v>
      </c>
      <c r="AH20" s="229"/>
      <c r="AI20" s="229"/>
      <c r="AJ20" s="229" t="s">
        <v>15</v>
      </c>
      <c r="AK20" s="233"/>
      <c r="AL20" s="369">
        <v>6.34</v>
      </c>
      <c r="AM20" s="229"/>
      <c r="AN20" s="229"/>
      <c r="AO20" s="229" t="s">
        <v>15</v>
      </c>
      <c r="AP20" s="233"/>
      <c r="AQ20" s="297"/>
      <c r="AR20" s="298"/>
      <c r="AS20" s="298"/>
      <c r="AT20" s="298"/>
      <c r="AU20" s="299"/>
      <c r="AV20" s="369">
        <v>6.44</v>
      </c>
      <c r="AW20" s="229"/>
      <c r="AX20" s="229"/>
      <c r="AY20" s="229"/>
      <c r="AZ20" s="233"/>
      <c r="BE20" s="33" t="s">
        <v>39</v>
      </c>
    </row>
    <row r="21" spans="1:57" s="214" customFormat="1" x14ac:dyDescent="0.25">
      <c r="A21" s="228" t="s">
        <v>40</v>
      </c>
      <c r="B21" s="222" t="s">
        <v>30</v>
      </c>
      <c r="C21" s="229"/>
      <c r="D21" s="229"/>
      <c r="E21" s="325">
        <v>21.218800000000002</v>
      </c>
      <c r="F21" s="239">
        <v>250</v>
      </c>
      <c r="G21" s="240">
        <v>250</v>
      </c>
      <c r="H21" s="371">
        <v>12.9</v>
      </c>
      <c r="I21" s="229"/>
      <c r="J21" s="229"/>
      <c r="K21" s="229"/>
      <c r="L21" s="233"/>
      <c r="M21" s="369">
        <v>8.07</v>
      </c>
      <c r="N21" s="229"/>
      <c r="O21" s="229"/>
      <c r="P21" s="229"/>
      <c r="Q21" s="233"/>
      <c r="R21" s="369">
        <v>4.8099999999999996</v>
      </c>
      <c r="S21" s="229"/>
      <c r="T21" s="229"/>
      <c r="U21" s="229"/>
      <c r="V21" s="233"/>
      <c r="W21" s="369">
        <v>8.89</v>
      </c>
      <c r="X21" s="229"/>
      <c r="Y21" s="229"/>
      <c r="Z21" s="229"/>
      <c r="AA21" s="233"/>
      <c r="AB21" s="369">
        <v>0.62</v>
      </c>
      <c r="AC21" s="229"/>
      <c r="AD21" s="229"/>
      <c r="AE21" s="229" t="s">
        <v>15</v>
      </c>
      <c r="AF21" s="233"/>
      <c r="AG21" s="369">
        <v>8.8699999999999992</v>
      </c>
      <c r="AH21" s="229"/>
      <c r="AI21" s="229"/>
      <c r="AJ21" s="229"/>
      <c r="AK21" s="233"/>
      <c r="AL21" s="369">
        <v>8.17</v>
      </c>
      <c r="AM21" s="229"/>
      <c r="AN21" s="229"/>
      <c r="AO21" s="229"/>
      <c r="AP21" s="233"/>
      <c r="AQ21" s="300"/>
      <c r="AR21" s="298"/>
      <c r="AS21" s="298"/>
      <c r="AT21" s="298"/>
      <c r="AU21" s="299"/>
      <c r="AV21" s="371">
        <v>14</v>
      </c>
      <c r="AW21" s="229"/>
      <c r="AX21" s="229"/>
      <c r="AY21" s="229"/>
      <c r="AZ21" s="233"/>
      <c r="BE21" s="33" t="s">
        <v>40</v>
      </c>
    </row>
    <row r="22" spans="1:57" s="214" customFormat="1" x14ac:dyDescent="0.25">
      <c r="A22" s="228" t="s">
        <v>41</v>
      </c>
      <c r="B22" s="222" t="s">
        <v>24</v>
      </c>
      <c r="C22" s="229"/>
      <c r="D22" s="229"/>
      <c r="E22" s="326">
        <v>250</v>
      </c>
      <c r="F22" s="242">
        <v>500</v>
      </c>
      <c r="G22" s="231">
        <v>500</v>
      </c>
      <c r="H22" s="370">
        <v>170</v>
      </c>
      <c r="I22" s="229"/>
      <c r="J22" s="229"/>
      <c r="K22" s="229"/>
      <c r="L22" s="233"/>
      <c r="M22" s="370">
        <v>100</v>
      </c>
      <c r="N22" s="229"/>
      <c r="O22" s="229"/>
      <c r="P22" s="229"/>
      <c r="Q22" s="233"/>
      <c r="R22" s="370">
        <v>410</v>
      </c>
      <c r="S22" s="229"/>
      <c r="T22" s="229"/>
      <c r="U22" s="229"/>
      <c r="V22" s="233"/>
      <c r="W22" s="370">
        <v>190</v>
      </c>
      <c r="X22" s="229"/>
      <c r="Y22" s="229"/>
      <c r="Z22" s="229"/>
      <c r="AA22" s="233"/>
      <c r="AB22" s="370">
        <v>550</v>
      </c>
      <c r="AC22" s="229"/>
      <c r="AD22" s="229"/>
      <c r="AE22" s="229" t="s">
        <v>15</v>
      </c>
      <c r="AF22" s="233"/>
      <c r="AG22" s="370">
        <v>160</v>
      </c>
      <c r="AH22" s="229"/>
      <c r="AI22" s="229"/>
      <c r="AJ22" s="229"/>
      <c r="AK22" s="233"/>
      <c r="AL22" s="370">
        <v>170</v>
      </c>
      <c r="AM22" s="229"/>
      <c r="AN22" s="229"/>
      <c r="AO22" s="229"/>
      <c r="AP22" s="233"/>
      <c r="AQ22" s="297"/>
      <c r="AR22" s="298"/>
      <c r="AS22" s="298"/>
      <c r="AT22" s="298"/>
      <c r="AU22" s="299"/>
      <c r="AV22" s="370">
        <v>200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338">
        <v>0.62</v>
      </c>
      <c r="I23" s="244"/>
      <c r="J23" s="244"/>
      <c r="K23" s="244"/>
      <c r="L23" s="248"/>
      <c r="M23" s="338">
        <v>0.59</v>
      </c>
      <c r="N23" s="244"/>
      <c r="O23" s="244"/>
      <c r="P23" s="244"/>
      <c r="Q23" s="248"/>
      <c r="R23" s="247">
        <v>2.5</v>
      </c>
      <c r="S23" s="244"/>
      <c r="T23" s="244"/>
      <c r="U23" s="244"/>
      <c r="V23" s="248"/>
      <c r="W23" s="247">
        <v>4.5</v>
      </c>
      <c r="X23" s="244"/>
      <c r="Y23" s="244"/>
      <c r="Z23" s="244"/>
      <c r="AA23" s="248"/>
      <c r="AB23" s="247">
        <v>7.3</v>
      </c>
      <c r="AC23" s="244"/>
      <c r="AD23" s="244"/>
      <c r="AE23" s="244" t="s">
        <v>15</v>
      </c>
      <c r="AF23" s="248"/>
      <c r="AG23" s="338">
        <v>0.72</v>
      </c>
      <c r="AH23" s="244"/>
      <c r="AI23" s="244"/>
      <c r="AJ23" s="244"/>
      <c r="AK23" s="248"/>
      <c r="AL23" s="338">
        <v>1.2</v>
      </c>
      <c r="AM23" s="244"/>
      <c r="AN23" s="244"/>
      <c r="AO23" s="244"/>
      <c r="AP23" s="248"/>
      <c r="AQ23" s="302"/>
      <c r="AR23" s="303"/>
      <c r="AS23" s="303"/>
      <c r="AT23" s="303"/>
      <c r="AU23" s="304"/>
      <c r="AV23" s="338">
        <v>0.53</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2.5999999999999999E-3</v>
      </c>
      <c r="F26" s="239">
        <v>0.01</v>
      </c>
      <c r="G26" s="231">
        <v>5.0000000000000002E-5</v>
      </c>
      <c r="H26" s="374">
        <v>1.3699999999999999E-3</v>
      </c>
      <c r="I26" s="375"/>
      <c r="J26" s="229"/>
      <c r="K26" s="229" t="s">
        <v>233</v>
      </c>
      <c r="L26" s="233"/>
      <c r="M26" s="372">
        <v>2.4899999999999998E-4</v>
      </c>
      <c r="N26" s="229"/>
      <c r="O26" s="229"/>
      <c r="P26" s="229" t="s">
        <v>233</v>
      </c>
      <c r="Q26" s="233"/>
      <c r="R26" s="373">
        <v>1.32E-2</v>
      </c>
      <c r="S26" s="229"/>
      <c r="T26" s="229"/>
      <c r="U26" s="229"/>
      <c r="V26" s="233"/>
      <c r="W26" s="373">
        <v>5.4999999999999997E-3</v>
      </c>
      <c r="X26" s="375"/>
      <c r="Y26" s="229"/>
      <c r="Z26" s="229"/>
      <c r="AA26" s="233"/>
      <c r="AB26" s="373">
        <v>1.18E-2</v>
      </c>
      <c r="AC26" s="375"/>
      <c r="AD26" s="229"/>
      <c r="AE26" s="229"/>
      <c r="AF26" s="233"/>
      <c r="AG26" s="372">
        <v>4.9299999999999995E-4</v>
      </c>
      <c r="AH26" s="375"/>
      <c r="AI26" s="229"/>
      <c r="AJ26" s="229" t="s">
        <v>233</v>
      </c>
      <c r="AK26" s="233"/>
      <c r="AL26" s="372">
        <v>3.3799999999999998E-4</v>
      </c>
      <c r="AM26" s="375"/>
      <c r="AN26" s="229"/>
      <c r="AO26" s="229"/>
      <c r="AP26" s="233"/>
      <c r="AQ26" s="301"/>
      <c r="AR26" s="298"/>
      <c r="AS26" s="298"/>
      <c r="AT26" s="298"/>
      <c r="AU26" s="299"/>
      <c r="AV26" s="374">
        <v>1.6800000000000001E-3</v>
      </c>
      <c r="AW26" s="229"/>
      <c r="AX26" s="229"/>
      <c r="AY26" s="229" t="s">
        <v>233</v>
      </c>
      <c r="AZ26" s="233"/>
      <c r="BE26" s="77" t="s">
        <v>46</v>
      </c>
    </row>
    <row r="27" spans="1:57" s="214" customFormat="1" x14ac:dyDescent="0.25">
      <c r="A27" s="228" t="s">
        <v>47</v>
      </c>
      <c r="B27" s="222" t="s">
        <v>24</v>
      </c>
      <c r="C27" s="229"/>
      <c r="D27" s="229"/>
      <c r="E27" s="325">
        <v>2.06E-2</v>
      </c>
      <c r="F27" s="239">
        <v>2</v>
      </c>
      <c r="G27" s="231">
        <v>1</v>
      </c>
      <c r="H27" s="373">
        <v>7.7000000000000002E-3</v>
      </c>
      <c r="I27" s="375"/>
      <c r="J27" s="229"/>
      <c r="K27" s="229"/>
      <c r="L27" s="233"/>
      <c r="M27" s="373">
        <v>7.9000000000000008E-3</v>
      </c>
      <c r="N27" s="229"/>
      <c r="O27" s="229"/>
      <c r="P27" s="229"/>
      <c r="Q27" s="233"/>
      <c r="R27" s="373">
        <v>3.3599999999999998E-2</v>
      </c>
      <c r="S27" s="229"/>
      <c r="T27" s="229"/>
      <c r="U27" s="229" t="s">
        <v>233</v>
      </c>
      <c r="V27" s="233"/>
      <c r="W27" s="373">
        <v>1.9099999999999999E-2</v>
      </c>
      <c r="X27" s="375"/>
      <c r="Y27" s="229"/>
      <c r="Z27" s="229" t="s">
        <v>233</v>
      </c>
      <c r="AA27" s="233"/>
      <c r="AB27" s="373">
        <v>3.4299999999999997E-2</v>
      </c>
      <c r="AC27" s="375"/>
      <c r="AD27" s="229"/>
      <c r="AE27" s="229" t="s">
        <v>15</v>
      </c>
      <c r="AF27" s="233"/>
      <c r="AG27" s="373">
        <v>2.23E-2</v>
      </c>
      <c r="AH27" s="375"/>
      <c r="AI27" s="229"/>
      <c r="AJ27" s="229"/>
      <c r="AK27" s="233"/>
      <c r="AL27" s="373">
        <v>2.3699999999999999E-2</v>
      </c>
      <c r="AM27" s="385"/>
      <c r="AN27" s="229"/>
      <c r="AO27" s="229"/>
      <c r="AP27" s="233"/>
      <c r="AQ27" s="306"/>
      <c r="AR27" s="298"/>
      <c r="AS27" s="298"/>
      <c r="AT27" s="298"/>
      <c r="AU27" s="299"/>
      <c r="AV27" s="373">
        <v>2.06E-2</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68">
        <v>5.0000000000000001E-3</v>
      </c>
      <c r="I28" s="385" t="s">
        <v>25</v>
      </c>
      <c r="J28" s="229"/>
      <c r="K28" s="229"/>
      <c r="L28" s="233"/>
      <c r="M28" s="368">
        <v>5.0000000000000001E-3</v>
      </c>
      <c r="N28" s="223" t="s">
        <v>25</v>
      </c>
      <c r="O28" s="229"/>
      <c r="P28" s="229"/>
      <c r="Q28" s="233"/>
      <c r="R28" s="368">
        <v>5.0000000000000001E-3</v>
      </c>
      <c r="S28" s="223" t="s">
        <v>25</v>
      </c>
      <c r="T28" s="229"/>
      <c r="U28" s="229"/>
      <c r="V28" s="233"/>
      <c r="W28" s="368">
        <v>5.0000000000000001E-3</v>
      </c>
      <c r="X28" s="385" t="s">
        <v>25</v>
      </c>
      <c r="Y28" s="229"/>
      <c r="Z28" s="229"/>
      <c r="AA28" s="233"/>
      <c r="AB28" s="368">
        <v>5.0000000000000001E-3</v>
      </c>
      <c r="AC28" s="375" t="s">
        <v>25</v>
      </c>
      <c r="AD28" s="229"/>
      <c r="AE28" s="229"/>
      <c r="AF28" s="233"/>
      <c r="AG28" s="368">
        <v>5.0000000000000001E-3</v>
      </c>
      <c r="AH28" s="375" t="s">
        <v>25</v>
      </c>
      <c r="AI28" s="229"/>
      <c r="AJ28" s="229"/>
      <c r="AK28" s="233"/>
      <c r="AL28" s="368">
        <v>5.0000000000000001E-3</v>
      </c>
      <c r="AM28" s="385" t="s">
        <v>25</v>
      </c>
      <c r="AN28" s="229"/>
      <c r="AO28" s="229"/>
      <c r="AP28" s="233"/>
      <c r="AQ28" s="306"/>
      <c r="AR28" s="298"/>
      <c r="AS28" s="298"/>
      <c r="AT28" s="298"/>
      <c r="AU28" s="299"/>
      <c r="AV28" s="368">
        <v>5.0000000000000001E-3</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21</v>
      </c>
      <c r="C30" s="229"/>
      <c r="D30" s="229"/>
      <c r="E30" s="325">
        <v>7.7000000000000002E-3</v>
      </c>
      <c r="F30" s="239">
        <v>0.1</v>
      </c>
      <c r="G30" s="231">
        <v>0.05</v>
      </c>
      <c r="H30" s="369">
        <v>0.01</v>
      </c>
      <c r="I30" s="385" t="s">
        <v>25</v>
      </c>
      <c r="J30" s="229"/>
      <c r="K30" s="229"/>
      <c r="L30" s="233"/>
      <c r="M30" s="369">
        <v>0.01</v>
      </c>
      <c r="N30" s="223" t="s">
        <v>25</v>
      </c>
      <c r="O30" s="229"/>
      <c r="P30" s="229"/>
      <c r="Q30" s="233"/>
      <c r="R30" s="369">
        <v>0.01</v>
      </c>
      <c r="S30" s="223" t="s">
        <v>25</v>
      </c>
      <c r="T30" s="229"/>
      <c r="U30" s="229"/>
      <c r="V30" s="233"/>
      <c r="W30" s="369">
        <v>0.01</v>
      </c>
      <c r="X30" s="385" t="s">
        <v>25</v>
      </c>
      <c r="Y30" s="229"/>
      <c r="Z30" s="229"/>
      <c r="AA30" s="233"/>
      <c r="AB30" s="369">
        <v>0.01</v>
      </c>
      <c r="AC30" s="375" t="s">
        <v>25</v>
      </c>
      <c r="AD30" s="229"/>
      <c r="AE30" s="229"/>
      <c r="AF30" s="233"/>
      <c r="AG30" s="369">
        <v>0.01</v>
      </c>
      <c r="AH30" s="375" t="s">
        <v>25</v>
      </c>
      <c r="AI30" s="229"/>
      <c r="AJ30" s="229"/>
      <c r="AK30" s="233"/>
      <c r="AL30" s="369">
        <v>0.01</v>
      </c>
      <c r="AM30" s="385" t="s">
        <v>25</v>
      </c>
      <c r="AN30" s="229"/>
      <c r="AO30" s="229"/>
      <c r="AP30" s="233"/>
      <c r="AQ30" s="306"/>
      <c r="AR30" s="298"/>
      <c r="AS30" s="298"/>
      <c r="AT30" s="298"/>
      <c r="AU30" s="299"/>
      <c r="AV30" s="369">
        <v>0.01</v>
      </c>
      <c r="AW30" s="229" t="s">
        <v>25</v>
      </c>
      <c r="AX30" s="229"/>
      <c r="AY30" s="229" t="s">
        <v>233</v>
      </c>
      <c r="AZ30" s="233"/>
      <c r="BE30" s="77" t="s">
        <v>50</v>
      </c>
    </row>
    <row r="31" spans="1:57" s="214" customFormat="1" x14ac:dyDescent="0.25">
      <c r="A31" s="228" t="s">
        <v>51</v>
      </c>
      <c r="B31" s="222" t="s">
        <v>24</v>
      </c>
      <c r="C31" s="229"/>
      <c r="D31" s="229"/>
      <c r="E31" s="325">
        <v>5.4999999999999997E-3</v>
      </c>
      <c r="F31" s="239" t="s">
        <v>22</v>
      </c>
      <c r="G31" s="231" t="s">
        <v>22</v>
      </c>
      <c r="H31" s="369">
        <v>0.01</v>
      </c>
      <c r="I31" s="385" t="s">
        <v>25</v>
      </c>
      <c r="J31" s="229"/>
      <c r="K31" s="229"/>
      <c r="L31" s="233"/>
      <c r="M31" s="369">
        <v>0.01</v>
      </c>
      <c r="N31" s="223" t="s">
        <v>25</v>
      </c>
      <c r="O31" s="229"/>
      <c r="P31" s="229"/>
      <c r="Q31" s="233"/>
      <c r="R31" s="369">
        <v>0.01</v>
      </c>
      <c r="S31" s="223" t="s">
        <v>25</v>
      </c>
      <c r="T31" s="229"/>
      <c r="U31" s="229"/>
      <c r="V31" s="233"/>
      <c r="W31" s="369">
        <v>0.01</v>
      </c>
      <c r="X31" s="385" t="s">
        <v>25</v>
      </c>
      <c r="Y31" s="229"/>
      <c r="Z31" s="229"/>
      <c r="AA31" s="233"/>
      <c r="AB31" s="369">
        <v>0.01</v>
      </c>
      <c r="AC31" s="375" t="s">
        <v>25</v>
      </c>
      <c r="AD31" s="229"/>
      <c r="AE31" s="229"/>
      <c r="AF31" s="233"/>
      <c r="AG31" s="369">
        <v>0.01</v>
      </c>
      <c r="AH31" s="375" t="s">
        <v>25</v>
      </c>
      <c r="AI31" s="229"/>
      <c r="AJ31" s="229"/>
      <c r="AK31" s="233"/>
      <c r="AL31" s="369">
        <v>0.01</v>
      </c>
      <c r="AM31" s="385" t="s">
        <v>25</v>
      </c>
      <c r="AN31" s="229"/>
      <c r="AO31" s="229"/>
      <c r="AP31" s="233"/>
      <c r="AQ31" s="301"/>
      <c r="AR31" s="298"/>
      <c r="AS31" s="298"/>
      <c r="AT31" s="298"/>
      <c r="AU31" s="299"/>
      <c r="AV31" s="369">
        <v>0.01</v>
      </c>
      <c r="AW31" s="229" t="s">
        <v>25</v>
      </c>
      <c r="AX31" s="229"/>
      <c r="AY31" s="229"/>
      <c r="AZ31" s="233"/>
      <c r="BE31" s="77" t="s">
        <v>51</v>
      </c>
    </row>
    <row r="32" spans="1:57" s="214" customFormat="1" x14ac:dyDescent="0.25">
      <c r="A32" s="228" t="s">
        <v>52</v>
      </c>
      <c r="B32" s="222" t="s">
        <v>30</v>
      </c>
      <c r="C32" s="229"/>
      <c r="D32" s="229"/>
      <c r="E32" s="325">
        <v>72.577399999999997</v>
      </c>
      <c r="F32" s="239">
        <v>1.3</v>
      </c>
      <c r="G32" s="231">
        <v>1</v>
      </c>
      <c r="H32" s="369">
        <v>0.01</v>
      </c>
      <c r="I32" s="385" t="s">
        <v>25</v>
      </c>
      <c r="J32" s="229"/>
      <c r="K32" s="229"/>
      <c r="L32" s="233"/>
      <c r="M32" s="369">
        <v>0.01</v>
      </c>
      <c r="N32" s="223" t="s">
        <v>25</v>
      </c>
      <c r="O32" s="229"/>
      <c r="P32" s="229"/>
      <c r="Q32" s="233"/>
      <c r="R32" s="369">
        <v>0.01</v>
      </c>
      <c r="S32" s="223" t="s">
        <v>25</v>
      </c>
      <c r="T32" s="229"/>
      <c r="U32" s="229"/>
      <c r="V32" s="233"/>
      <c r="W32" s="369">
        <v>0.01</v>
      </c>
      <c r="X32" s="385" t="s">
        <v>25</v>
      </c>
      <c r="Y32" s="229"/>
      <c r="Z32" s="229"/>
      <c r="AA32" s="233"/>
      <c r="AB32" s="369">
        <v>0.01</v>
      </c>
      <c r="AC32" s="375" t="s">
        <v>25</v>
      </c>
      <c r="AD32" s="229"/>
      <c r="AE32" s="229"/>
      <c r="AF32" s="233"/>
      <c r="AG32" s="369">
        <v>0.01</v>
      </c>
      <c r="AH32" s="375" t="s">
        <v>25</v>
      </c>
      <c r="AI32" s="229"/>
      <c r="AJ32" s="229"/>
      <c r="AK32" s="233"/>
      <c r="AL32" s="369">
        <v>0.01</v>
      </c>
      <c r="AM32" s="385" t="s">
        <v>25</v>
      </c>
      <c r="AN32" s="229"/>
      <c r="AO32" s="229"/>
      <c r="AP32" s="233"/>
      <c r="AQ32" s="301"/>
      <c r="AR32" s="298"/>
      <c r="AS32" s="298"/>
      <c r="AT32" s="298"/>
      <c r="AU32" s="299"/>
      <c r="AV32" s="369">
        <v>0.01</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369">
        <v>0.05</v>
      </c>
      <c r="I33" s="385" t="s">
        <v>25</v>
      </c>
      <c r="J33" s="229"/>
      <c r="K33" s="229"/>
      <c r="L33" s="233"/>
      <c r="M33" s="369">
        <v>0.05</v>
      </c>
      <c r="N33" s="223" t="s">
        <v>25</v>
      </c>
      <c r="O33" s="229"/>
      <c r="P33" s="229"/>
      <c r="Q33" s="233"/>
      <c r="R33" s="368">
        <v>0.57099999999999995</v>
      </c>
      <c r="S33" s="229"/>
      <c r="T33" s="229"/>
      <c r="U33" s="229"/>
      <c r="V33" s="233"/>
      <c r="W33" s="368">
        <v>0.158</v>
      </c>
      <c r="X33" s="375"/>
      <c r="Y33" s="229"/>
      <c r="Z33" s="229" t="s">
        <v>233</v>
      </c>
      <c r="AA33" s="233"/>
      <c r="AB33" s="369">
        <v>0.76</v>
      </c>
      <c r="AC33" s="375"/>
      <c r="AD33" s="229"/>
      <c r="AE33" s="229"/>
      <c r="AF33" s="233"/>
      <c r="AG33" s="369">
        <v>0.05</v>
      </c>
      <c r="AH33" s="375" t="s">
        <v>25</v>
      </c>
      <c r="AI33" s="229"/>
      <c r="AJ33" s="229"/>
      <c r="AK33" s="233"/>
      <c r="AL33" s="369">
        <v>0.05</v>
      </c>
      <c r="AM33" s="375" t="s">
        <v>25</v>
      </c>
      <c r="AN33" s="229"/>
      <c r="AO33" s="229"/>
      <c r="AP33" s="233"/>
      <c r="AQ33" s="301"/>
      <c r="AR33" s="298"/>
      <c r="AS33" s="298"/>
      <c r="AT33" s="298"/>
      <c r="AU33" s="299"/>
      <c r="AV33" s="369">
        <v>0.05</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30</v>
      </c>
      <c r="C35" s="229"/>
      <c r="D35" s="229"/>
      <c r="E35" s="325">
        <v>25.824200000000001</v>
      </c>
      <c r="F35" s="239">
        <v>0.05</v>
      </c>
      <c r="G35" s="231">
        <v>0.05</v>
      </c>
      <c r="H35" s="368">
        <v>5.0000000000000001E-3</v>
      </c>
      <c r="I35" s="375" t="s">
        <v>25</v>
      </c>
      <c r="J35" s="229"/>
      <c r="K35" s="229"/>
      <c r="L35" s="233"/>
      <c r="M35" s="368">
        <v>5.1999999999999998E-2</v>
      </c>
      <c r="N35" s="229"/>
      <c r="O35" s="229"/>
      <c r="P35" s="229"/>
      <c r="Q35" s="233"/>
      <c r="R35" s="369">
        <v>2.04</v>
      </c>
      <c r="S35" s="229"/>
      <c r="T35" s="229"/>
      <c r="U35" s="229" t="s">
        <v>15</v>
      </c>
      <c r="V35" s="233"/>
      <c r="W35" s="369">
        <v>1.21</v>
      </c>
      <c r="X35" s="375"/>
      <c r="Y35" s="229"/>
      <c r="Z35" s="229" t="s">
        <v>233</v>
      </c>
      <c r="AA35" s="233"/>
      <c r="AB35" s="369">
        <v>1.69</v>
      </c>
      <c r="AC35" s="375"/>
      <c r="AD35" s="229"/>
      <c r="AE35" s="229" t="s">
        <v>15</v>
      </c>
      <c r="AF35" s="233"/>
      <c r="AG35" s="368">
        <v>7.0000000000000001E-3</v>
      </c>
      <c r="AH35" s="375"/>
      <c r="AI35" s="229"/>
      <c r="AJ35" s="229"/>
      <c r="AK35" s="233"/>
      <c r="AL35" s="368">
        <v>6.0000000000000001E-3</v>
      </c>
      <c r="AM35" s="375"/>
      <c r="AN35" s="229"/>
      <c r="AO35" s="229"/>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69">
        <v>0.01</v>
      </c>
      <c r="I36" s="385" t="s">
        <v>25</v>
      </c>
      <c r="J36" s="229"/>
      <c r="K36" s="229"/>
      <c r="L36" s="233"/>
      <c r="M36" s="369">
        <v>0.01</v>
      </c>
      <c r="N36" s="223" t="s">
        <v>25</v>
      </c>
      <c r="O36" s="229"/>
      <c r="P36" s="229"/>
      <c r="Q36" s="233"/>
      <c r="R36" s="369">
        <v>0.01</v>
      </c>
      <c r="S36" s="229" t="s">
        <v>25</v>
      </c>
      <c r="T36" s="229"/>
      <c r="U36" s="229"/>
      <c r="V36" s="233"/>
      <c r="W36" s="368">
        <v>1.0999999999999999E-2</v>
      </c>
      <c r="X36" s="385"/>
      <c r="Y36" s="229"/>
      <c r="Z36" s="229"/>
      <c r="AA36" s="233"/>
      <c r="AB36" s="368">
        <v>1.2E-2</v>
      </c>
      <c r="AC36" s="375"/>
      <c r="AD36" s="229"/>
      <c r="AE36" s="229"/>
      <c r="AF36" s="233"/>
      <c r="AG36" s="369">
        <v>0.01</v>
      </c>
      <c r="AH36" s="375" t="s">
        <v>25</v>
      </c>
      <c r="AI36" s="229"/>
      <c r="AJ36" s="229"/>
      <c r="AK36" s="233"/>
      <c r="AL36" s="369">
        <v>0.01</v>
      </c>
      <c r="AM36" s="385" t="s">
        <v>25</v>
      </c>
      <c r="AN36" s="229"/>
      <c r="AO36" s="229"/>
      <c r="AP36" s="233"/>
      <c r="AQ36" s="301"/>
      <c r="AR36" s="298"/>
      <c r="AS36" s="298"/>
      <c r="AT36" s="298"/>
      <c r="AU36" s="299"/>
      <c r="AV36" s="369">
        <v>0.01</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374">
        <v>9.1E-4</v>
      </c>
      <c r="I37" s="375"/>
      <c r="J37" s="229"/>
      <c r="K37" s="229"/>
      <c r="L37" s="233"/>
      <c r="M37" s="373">
        <v>2.9999999999999997E-4</v>
      </c>
      <c r="N37" s="223" t="s">
        <v>25</v>
      </c>
      <c r="O37" s="229"/>
      <c r="P37" s="229"/>
      <c r="Q37" s="233"/>
      <c r="R37" s="373">
        <v>2.9999999999999997E-4</v>
      </c>
      <c r="S37" s="229" t="s">
        <v>25</v>
      </c>
      <c r="T37" s="229"/>
      <c r="U37" s="229"/>
      <c r="V37" s="233"/>
      <c r="W37" s="373">
        <v>2.9999999999999997E-4</v>
      </c>
      <c r="X37" s="385" t="s">
        <v>25</v>
      </c>
      <c r="Y37" s="229"/>
      <c r="Z37" s="229"/>
      <c r="AA37" s="233"/>
      <c r="AB37" s="373">
        <v>2.9999999999999997E-4</v>
      </c>
      <c r="AC37" s="375" t="s">
        <v>25</v>
      </c>
      <c r="AD37" s="229"/>
      <c r="AE37" s="229"/>
      <c r="AF37" s="233"/>
      <c r="AG37" s="373">
        <v>2.9999999999999997E-4</v>
      </c>
      <c r="AH37" s="375" t="s">
        <v>25</v>
      </c>
      <c r="AI37" s="229"/>
      <c r="AJ37" s="229"/>
      <c r="AK37" s="233"/>
      <c r="AL37" s="373">
        <v>2.9999999999999997E-4</v>
      </c>
      <c r="AM37" s="375" t="s">
        <v>25</v>
      </c>
      <c r="AN37" s="229"/>
      <c r="AO37" s="229"/>
      <c r="AP37" s="233"/>
      <c r="AQ37" s="307"/>
      <c r="AR37" s="298"/>
      <c r="AS37" s="298"/>
      <c r="AT37" s="298"/>
      <c r="AU37" s="299"/>
      <c r="AV37" s="373">
        <v>2.9999999999999997E-4</v>
      </c>
      <c r="AW37" s="229" t="s">
        <v>25</v>
      </c>
      <c r="AX37" s="229"/>
      <c r="AY37" s="229"/>
      <c r="AZ37" s="233"/>
      <c r="BE37" s="77" t="s">
        <v>57</v>
      </c>
    </row>
    <row r="38" spans="1:57" s="214" customFormat="1" x14ac:dyDescent="0.25">
      <c r="A38" s="228" t="s">
        <v>58</v>
      </c>
      <c r="B38" s="222" t="s">
        <v>24</v>
      </c>
      <c r="C38" s="229"/>
      <c r="D38" s="229"/>
      <c r="E38" s="325">
        <v>5.0000000000000001E-4</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2.1000000000000001E-2</v>
      </c>
      <c r="F40" s="239" t="s">
        <v>22</v>
      </c>
      <c r="G40" s="231" t="s">
        <v>22</v>
      </c>
      <c r="H40" s="368">
        <v>1.4999999999999999E-2</v>
      </c>
      <c r="I40" s="385"/>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c r="AX40" s="229"/>
      <c r="AY40" s="229"/>
      <c r="AZ40" s="233"/>
      <c r="BE40" s="77" t="s">
        <v>60</v>
      </c>
    </row>
    <row r="41" spans="1:57" s="214" customFormat="1" ht="15.75" thickBot="1" x14ac:dyDescent="0.3">
      <c r="A41" s="243" t="s">
        <v>61</v>
      </c>
      <c r="B41" s="222" t="s">
        <v>24</v>
      </c>
      <c r="C41" s="244"/>
      <c r="D41" s="244"/>
      <c r="E41" s="328">
        <v>0.02</v>
      </c>
      <c r="F41" s="245">
        <v>5</v>
      </c>
      <c r="G41" s="246">
        <v>5</v>
      </c>
      <c r="H41" s="369">
        <v>0.01</v>
      </c>
      <c r="I41" s="385" t="s">
        <v>25</v>
      </c>
      <c r="J41" s="263"/>
      <c r="K41" s="263"/>
      <c r="L41" s="264"/>
      <c r="M41" s="369">
        <v>0.01</v>
      </c>
      <c r="N41" s="244" t="s">
        <v>25</v>
      </c>
      <c r="O41" s="244"/>
      <c r="P41" s="244"/>
      <c r="Q41" s="248"/>
      <c r="R41" s="369">
        <v>0.01</v>
      </c>
      <c r="S41" s="229" t="s">
        <v>25</v>
      </c>
      <c r="T41" s="244"/>
      <c r="U41" s="244"/>
      <c r="V41" s="248"/>
      <c r="W41" s="369">
        <v>0.01</v>
      </c>
      <c r="X41" s="385" t="s">
        <v>25</v>
      </c>
      <c r="Y41" s="244"/>
      <c r="Z41" s="244"/>
      <c r="AA41" s="248"/>
      <c r="AB41" s="369">
        <v>0.01</v>
      </c>
      <c r="AC41" s="375" t="s">
        <v>25</v>
      </c>
      <c r="AD41" s="244"/>
      <c r="AE41" s="244"/>
      <c r="AF41" s="248"/>
      <c r="AG41" s="369">
        <v>0.01</v>
      </c>
      <c r="AH41" s="386" t="s">
        <v>25</v>
      </c>
      <c r="AI41" s="244"/>
      <c r="AJ41" s="244"/>
      <c r="AK41" s="248"/>
      <c r="AL41" s="369">
        <v>0.01</v>
      </c>
      <c r="AM41" s="385" t="s">
        <v>25</v>
      </c>
      <c r="AN41" s="244"/>
      <c r="AO41" s="244"/>
      <c r="AP41" s="248"/>
      <c r="AQ41" s="308"/>
      <c r="AR41" s="303"/>
      <c r="AS41" s="303"/>
      <c r="AT41" s="303"/>
      <c r="AU41" s="304"/>
      <c r="AV41" s="369">
        <v>0.01</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1.08</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99">
        <v>1.1000000000000001</v>
      </c>
      <c r="S72" s="229"/>
      <c r="T72" s="267"/>
      <c r="U72" s="267"/>
      <c r="V72" s="273"/>
      <c r="W72" s="371">
        <v>0.2</v>
      </c>
      <c r="X72" s="229" t="s">
        <v>25</v>
      </c>
      <c r="Y72" s="267"/>
      <c r="Z72" s="267"/>
      <c r="AA72" s="273"/>
      <c r="AB72" s="295">
        <v>0.35</v>
      </c>
      <c r="AC72" s="229"/>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69">
        <v>0.01</v>
      </c>
      <c r="AH74" s="229" t="s">
        <v>25</v>
      </c>
      <c r="AI74" s="267"/>
      <c r="AJ74" s="267"/>
      <c r="AK74" s="273"/>
      <c r="AL74" s="369">
        <v>0.01</v>
      </c>
      <c r="AM74" s="229" t="s">
        <v>25</v>
      </c>
      <c r="AN74" s="267"/>
      <c r="AO74" s="267"/>
      <c r="AP74" s="273"/>
      <c r="AQ74" s="300"/>
      <c r="AR74" s="298"/>
      <c r="AS74" s="310"/>
      <c r="AT74" s="310"/>
      <c r="AU74" s="311"/>
      <c r="AV74" s="369">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3.5</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71">
        <v>0.8</v>
      </c>
      <c r="AH81" s="229" t="s">
        <v>25</v>
      </c>
      <c r="AI81" s="267"/>
      <c r="AJ81" s="267"/>
      <c r="AK81" s="273"/>
      <c r="AL81" s="371">
        <v>0.8</v>
      </c>
      <c r="AM81" s="229" t="s">
        <v>25</v>
      </c>
      <c r="AN81" s="267"/>
      <c r="AO81" s="267"/>
      <c r="AP81" s="273"/>
      <c r="AQ81" s="312"/>
      <c r="AR81" s="298"/>
      <c r="AS81" s="310"/>
      <c r="AT81" s="310"/>
      <c r="AU81" s="311"/>
      <c r="AV81" s="371">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21</v>
      </c>
      <c r="C86" s="229"/>
      <c r="D86" s="229"/>
      <c r="E86" s="395">
        <v>1.9744999999999999</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8">
        <v>0.8</v>
      </c>
      <c r="S89" s="263"/>
      <c r="T89" s="275"/>
      <c r="U89" s="275" t="s">
        <v>15</v>
      </c>
      <c r="V89" s="276"/>
      <c r="W89" s="377">
        <v>0.01</v>
      </c>
      <c r="X89" s="263" t="s">
        <v>25</v>
      </c>
      <c r="Y89" s="275"/>
      <c r="Z89" s="275"/>
      <c r="AA89" s="276"/>
      <c r="AB89" s="387">
        <v>5</v>
      </c>
      <c r="AC89" s="263"/>
      <c r="AD89" s="275"/>
      <c r="AE89" s="275" t="s">
        <v>15</v>
      </c>
      <c r="AF89" s="276"/>
      <c r="AG89" s="377">
        <v>0.18</v>
      </c>
      <c r="AH89" s="263"/>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1:AZ1"/>
    <mergeCell ref="A2:AZ2"/>
    <mergeCell ref="B4:B6"/>
    <mergeCell ref="C4:C6"/>
    <mergeCell ref="D4:D6"/>
    <mergeCell ref="E4:E6"/>
    <mergeCell ref="G4:G6"/>
    <mergeCell ref="H4:AP4"/>
    <mergeCell ref="AQ4:AZ4"/>
    <mergeCell ref="H5:L5"/>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s>
  <conditionalFormatting sqref="AV10">
    <cfRule type="cellIs" dxfId="6205" priority="513" operator="greaterThan">
      <formula>$E$10</formula>
    </cfRule>
  </conditionalFormatting>
  <conditionalFormatting sqref="AV11">
    <cfRule type="cellIs" dxfId="6204" priority="512" operator="greaterThan">
      <formula>$E$11</formula>
    </cfRule>
  </conditionalFormatting>
  <conditionalFormatting sqref="AV12">
    <cfRule type="cellIs" dxfId="6203" priority="511" operator="greaterThan">
      <formula>$E$12</formula>
    </cfRule>
  </conditionalFormatting>
  <conditionalFormatting sqref="AV13:AV14">
    <cfRule type="cellIs" dxfId="6202" priority="509" operator="greaterThan">
      <formula>$E13</formula>
    </cfRule>
    <cfRule type="cellIs" dxfId="6201" priority="510" operator="greaterThan">
      <formula>$G13</formula>
    </cfRule>
  </conditionalFormatting>
  <conditionalFormatting sqref="AV14">
    <cfRule type="cellIs" dxfId="6200" priority="507" operator="greaterThan">
      <formula>$E$14</formula>
    </cfRule>
    <cfRule type="cellIs" dxfId="6199" priority="508" operator="greaterThan">
      <formula>$G$14</formula>
    </cfRule>
  </conditionalFormatting>
  <conditionalFormatting sqref="AV15">
    <cfRule type="cellIs" dxfId="6198" priority="506" operator="greaterThan">
      <formula>$E$15</formula>
    </cfRule>
  </conditionalFormatting>
  <conditionalFormatting sqref="AV19">
    <cfRule type="cellIs" dxfId="6197" priority="505" operator="greaterThan">
      <formula>$E$19</formula>
    </cfRule>
  </conditionalFormatting>
  <conditionalFormatting sqref="AV23">
    <cfRule type="cellIs" dxfId="6196" priority="504" operator="greaterThan">
      <formula>$E$23</formula>
    </cfRule>
  </conditionalFormatting>
  <conditionalFormatting sqref="AV8">
    <cfRule type="cellIs" dxfId="6195" priority="503" operator="greaterThan">
      <formula>$E$8</formula>
    </cfRule>
  </conditionalFormatting>
  <conditionalFormatting sqref="AV9">
    <cfRule type="cellIs" dxfId="6194" priority="502" operator="greaterThan">
      <formula>$E$9</formula>
    </cfRule>
  </conditionalFormatting>
  <conditionalFormatting sqref="AV18">
    <cfRule type="cellIs" dxfId="6193" priority="498" operator="lessThan">
      <formula>$BC$18</formula>
    </cfRule>
    <cfRule type="cellIs" dxfId="6192" priority="499" operator="greaterThan">
      <formula>$BD$18</formula>
    </cfRule>
    <cfRule type="cellIs" dxfId="6191" priority="500" operator="lessThan">
      <formula>$BA$18</formula>
    </cfRule>
    <cfRule type="cellIs" dxfId="6190" priority="501" operator="greaterThan">
      <formula>$BB$18</formula>
    </cfRule>
  </conditionalFormatting>
  <conditionalFormatting sqref="AV48">
    <cfRule type="cellIs" dxfId="6189" priority="467" operator="greaterThan">
      <formula>$F$48</formula>
    </cfRule>
  </conditionalFormatting>
  <conditionalFormatting sqref="AV72">
    <cfRule type="cellIs" dxfId="6188" priority="497" operator="greaterThan">
      <formula>$F$72</formula>
    </cfRule>
  </conditionalFormatting>
  <conditionalFormatting sqref="AV55">
    <cfRule type="cellIs" dxfId="6187" priority="496" operator="greaterThan">
      <formula>$G$55</formula>
    </cfRule>
  </conditionalFormatting>
  <conditionalFormatting sqref="AV60">
    <cfRule type="cellIs" dxfId="6186" priority="495" operator="greaterThan">
      <formula>$G$60</formula>
    </cfRule>
  </conditionalFormatting>
  <conditionalFormatting sqref="AV63">
    <cfRule type="cellIs" dxfId="6185" priority="494" operator="greaterThan">
      <formula>$G$63</formula>
    </cfRule>
  </conditionalFormatting>
  <conditionalFormatting sqref="AV66">
    <cfRule type="cellIs" dxfId="6184" priority="492" operator="greaterThan">
      <formula>$G$66</formula>
    </cfRule>
    <cfRule type="cellIs" dxfId="6183" priority="493" operator="greaterThan">
      <formula>$F$66</formula>
    </cfRule>
  </conditionalFormatting>
  <conditionalFormatting sqref="AV53">
    <cfRule type="cellIs" dxfId="6182" priority="491" operator="greaterThan">
      <formula>$F$53</formula>
    </cfRule>
  </conditionalFormatting>
  <conditionalFormatting sqref="AV52">
    <cfRule type="cellIs" dxfId="6181" priority="489" operator="greaterThan">
      <formula>$F$52</formula>
    </cfRule>
  </conditionalFormatting>
  <conditionalFormatting sqref="AV61">
    <cfRule type="cellIs" dxfId="6180" priority="486" operator="greaterThan">
      <formula>$F$61</formula>
    </cfRule>
  </conditionalFormatting>
  <conditionalFormatting sqref="AV62">
    <cfRule type="cellIs" dxfId="6179" priority="484" operator="greaterThan">
      <formula>$G$62</formula>
    </cfRule>
  </conditionalFormatting>
  <conditionalFormatting sqref="AV54">
    <cfRule type="cellIs" dxfId="6178" priority="487" operator="greaterThan">
      <formula>$G$54</formula>
    </cfRule>
    <cfRule type="cellIs" dxfId="6177" priority="488" operator="greaterThan">
      <formula>$F$54</formula>
    </cfRule>
  </conditionalFormatting>
  <conditionalFormatting sqref="AV61">
    <cfRule type="cellIs" dxfId="6176" priority="485" operator="greaterThan">
      <formula>$G$61</formula>
    </cfRule>
  </conditionalFormatting>
  <conditionalFormatting sqref="AV67">
    <cfRule type="cellIs" dxfId="6175" priority="483" operator="greaterThan">
      <formula>$F$67</formula>
    </cfRule>
  </conditionalFormatting>
  <conditionalFormatting sqref="AV68">
    <cfRule type="cellIs" dxfId="6174" priority="482" operator="greaterThan">
      <formula>$G$68</formula>
    </cfRule>
  </conditionalFormatting>
  <conditionalFormatting sqref="AV70">
    <cfRule type="cellIs" dxfId="6173" priority="481" operator="greaterThan">
      <formula>$G$70</formula>
    </cfRule>
  </conditionalFormatting>
  <conditionalFormatting sqref="AV73">
    <cfRule type="cellIs" dxfId="6172" priority="480" operator="greaterThan">
      <formula>$G$73</formula>
    </cfRule>
  </conditionalFormatting>
  <conditionalFormatting sqref="AV75">
    <cfRule type="cellIs" dxfId="6171" priority="479" operator="greaterThan">
      <formula>$F$75</formula>
    </cfRule>
  </conditionalFormatting>
  <conditionalFormatting sqref="AV76">
    <cfRule type="cellIs" dxfId="6170" priority="478" operator="greaterThan">
      <formula>$F$76</formula>
    </cfRule>
  </conditionalFormatting>
  <conditionalFormatting sqref="AV78">
    <cfRule type="cellIs" dxfId="6169" priority="477" operator="greaterThan">
      <formula>$G$78</formula>
    </cfRule>
  </conditionalFormatting>
  <conditionalFormatting sqref="AV80">
    <cfRule type="cellIs" dxfId="6168" priority="476" operator="greaterThan">
      <formula>$F$80</formula>
    </cfRule>
  </conditionalFormatting>
  <conditionalFormatting sqref="AV82">
    <cfRule type="cellIs" dxfId="6167" priority="475" operator="greaterThan">
      <formula>$F$82</formula>
    </cfRule>
  </conditionalFormatting>
  <conditionalFormatting sqref="AV81">
    <cfRule type="cellIs" dxfId="6166" priority="473" operator="greaterThan">
      <formula>$G$81</formula>
    </cfRule>
    <cfRule type="cellIs" dxfId="6165" priority="474" operator="greaterThan">
      <formula>$F$81</formula>
    </cfRule>
  </conditionalFormatting>
  <conditionalFormatting sqref="AV84">
    <cfRule type="cellIs" dxfId="6164" priority="472" operator="greaterThan">
      <formula>$G$84</formula>
    </cfRule>
  </conditionalFormatting>
  <conditionalFormatting sqref="AV86">
    <cfRule type="cellIs" dxfId="6163" priority="470" operator="greaterThan">
      <formula>$G$86</formula>
    </cfRule>
    <cfRule type="cellIs" dxfId="6162" priority="471" operator="greaterThan">
      <formula>$F$86</formula>
    </cfRule>
  </conditionalFormatting>
  <conditionalFormatting sqref="AV89">
    <cfRule type="cellIs" dxfId="6161" priority="468" operator="greaterThan">
      <formula>$G$89</formula>
    </cfRule>
    <cfRule type="cellIs" dxfId="6160" priority="469" operator="greaterThan">
      <formula>$F$89</formula>
    </cfRule>
  </conditionalFormatting>
  <conditionalFormatting sqref="AV53">
    <cfRule type="cellIs" dxfId="6159" priority="490" operator="greaterThan">
      <formula>$G$53</formula>
    </cfRule>
  </conditionalFormatting>
  <conditionalFormatting sqref="AQ27">
    <cfRule type="cellIs" dxfId="6158" priority="465" operator="greaterThan">
      <formula>$E$27</formula>
    </cfRule>
    <cfRule type="cellIs" dxfId="6157" priority="466" operator="greaterThan">
      <formula>$G$27</formula>
    </cfRule>
  </conditionalFormatting>
  <conditionalFormatting sqref="AQ28">
    <cfRule type="cellIs" dxfId="6156" priority="463" operator="greaterThan">
      <formula>$E$28</formula>
    </cfRule>
    <cfRule type="cellIs" dxfId="6155" priority="464" operator="greaterThan">
      <formula>$G$28</formula>
    </cfRule>
  </conditionalFormatting>
  <conditionalFormatting sqref="AQ30">
    <cfRule type="cellIs" dxfId="6154" priority="461" operator="greaterThan">
      <formula>$E$30</formula>
    </cfRule>
    <cfRule type="cellIs" dxfId="6153" priority="462" operator="greaterThan">
      <formula>$G$30</formula>
    </cfRule>
  </conditionalFormatting>
  <conditionalFormatting sqref="AQ31">
    <cfRule type="cellIs" dxfId="6152" priority="460" operator="greaterThan">
      <formula>$E$31</formula>
    </cfRule>
  </conditionalFormatting>
  <conditionalFormatting sqref="AQ32">
    <cfRule type="cellIs" dxfId="6151" priority="458" operator="greaterThan">
      <formula>$E$32</formula>
    </cfRule>
    <cfRule type="cellIs" dxfId="6150" priority="459" operator="greaterThan">
      <formula>$G$32</formula>
    </cfRule>
  </conditionalFormatting>
  <conditionalFormatting sqref="AQ33">
    <cfRule type="cellIs" dxfId="6149" priority="456" operator="greaterThan">
      <formula>$E$33</formula>
    </cfRule>
    <cfRule type="cellIs" dxfId="6148" priority="457" operator="greaterThan">
      <formula>$G$33</formula>
    </cfRule>
  </conditionalFormatting>
  <conditionalFormatting sqref="AQ34">
    <cfRule type="cellIs" dxfId="6147" priority="453" operator="greaterThan">
      <formula>$E$34</formula>
    </cfRule>
    <cfRule type="cellIs" dxfId="6146" priority="454" operator="greaterThan">
      <formula>$G$34</formula>
    </cfRule>
    <cfRule type="cellIs" dxfId="6145" priority="455" operator="greaterThan">
      <formula>$F$34</formula>
    </cfRule>
  </conditionalFormatting>
  <conditionalFormatting sqref="AQ35">
    <cfRule type="cellIs" dxfId="6144" priority="451" operator="greaterThan">
      <formula>$E$35</formula>
    </cfRule>
    <cfRule type="cellIs" dxfId="6143" priority="452" operator="greaterThan">
      <formula>$G$35</formula>
    </cfRule>
  </conditionalFormatting>
  <conditionalFormatting sqref="AQ36">
    <cfRule type="cellIs" dxfId="6142" priority="449" operator="greaterThan">
      <formula>$E$36</formula>
    </cfRule>
    <cfRule type="cellIs" dxfId="6141" priority="450" operator="greaterThan">
      <formula>$G$36</formula>
    </cfRule>
  </conditionalFormatting>
  <conditionalFormatting sqref="AQ37">
    <cfRule type="cellIs" dxfId="6140" priority="448" operator="greaterThan">
      <formula>$E$37</formula>
    </cfRule>
  </conditionalFormatting>
  <conditionalFormatting sqref="AQ38">
    <cfRule type="cellIs" dxfId="6139" priority="446" operator="greaterThan">
      <formula>$E$38</formula>
    </cfRule>
    <cfRule type="cellIs" dxfId="6138" priority="447" operator="greaterThan">
      <formula>$G$38</formula>
    </cfRule>
  </conditionalFormatting>
  <conditionalFormatting sqref="AQ39">
    <cfRule type="cellIs" dxfId="6137" priority="444" operator="greaterThan">
      <formula>$E$39</formula>
    </cfRule>
    <cfRule type="cellIs" dxfId="6136" priority="445" operator="greaterThan">
      <formula>$G$39</formula>
    </cfRule>
  </conditionalFormatting>
  <conditionalFormatting sqref="AQ40">
    <cfRule type="cellIs" dxfId="6135" priority="442" operator="greaterThan">
      <formula>$E$40</formula>
    </cfRule>
    <cfRule type="cellIs" dxfId="6134" priority="443" operator="greaterThan">
      <formula>$G$40</formula>
    </cfRule>
  </conditionalFormatting>
  <conditionalFormatting sqref="AQ41">
    <cfRule type="cellIs" dxfId="6133" priority="440" operator="greaterThan">
      <formula>$E$41</formula>
    </cfRule>
    <cfRule type="cellIs" dxfId="6132" priority="441" operator="greaterThan">
      <formula>$G$41</formula>
    </cfRule>
  </conditionalFormatting>
  <conditionalFormatting sqref="AQ37">
    <cfRule type="cellIs" dxfId="6131" priority="439" operator="greaterThan">
      <formula>$G$37</formula>
    </cfRule>
  </conditionalFormatting>
  <conditionalFormatting sqref="AQ72">
    <cfRule type="cellIs" dxfId="6130" priority="438" operator="greaterThan">
      <formula>$F$72</formula>
    </cfRule>
  </conditionalFormatting>
  <conditionalFormatting sqref="AQ55">
    <cfRule type="cellIs" dxfId="6129" priority="437" operator="greaterThan">
      <formula>$G$55</formula>
    </cfRule>
  </conditionalFormatting>
  <conditionalFormatting sqref="AQ60">
    <cfRule type="cellIs" dxfId="6128" priority="436" operator="greaterThan">
      <formula>$G$60</formula>
    </cfRule>
  </conditionalFormatting>
  <conditionalFormatting sqref="AQ63">
    <cfRule type="cellIs" dxfId="6127" priority="435" operator="greaterThan">
      <formula>$G$63</formula>
    </cfRule>
  </conditionalFormatting>
  <conditionalFormatting sqref="AQ66">
    <cfRule type="cellIs" dxfId="6126" priority="433" operator="greaterThan">
      <formula>$G$66</formula>
    </cfRule>
    <cfRule type="cellIs" dxfId="6125" priority="434" operator="greaterThan">
      <formula>$F$66</formula>
    </cfRule>
  </conditionalFormatting>
  <conditionalFormatting sqref="AQ53">
    <cfRule type="cellIs" dxfId="6124" priority="432" operator="greaterThan">
      <formula>$F$53</formula>
    </cfRule>
  </conditionalFormatting>
  <conditionalFormatting sqref="AQ52">
    <cfRule type="cellIs" dxfId="6123" priority="430" operator="greaterThan">
      <formula>$F$52</formula>
    </cfRule>
  </conditionalFormatting>
  <conditionalFormatting sqref="AQ61">
    <cfRule type="cellIs" dxfId="6122" priority="427" operator="greaterThan">
      <formula>$F$61</formula>
    </cfRule>
  </conditionalFormatting>
  <conditionalFormatting sqref="AQ62">
    <cfRule type="cellIs" dxfId="6121" priority="425" operator="greaterThan">
      <formula>$G$62</formula>
    </cfRule>
  </conditionalFormatting>
  <conditionalFormatting sqref="AQ54">
    <cfRule type="cellIs" dxfId="6120" priority="428" operator="greaterThan">
      <formula>$G$54</formula>
    </cfRule>
    <cfRule type="cellIs" dxfId="6119" priority="429" operator="greaterThan">
      <formula>$F$54</formula>
    </cfRule>
  </conditionalFormatting>
  <conditionalFormatting sqref="AQ61">
    <cfRule type="cellIs" dxfId="6118" priority="426" operator="greaterThan">
      <formula>$G$61</formula>
    </cfRule>
  </conditionalFormatting>
  <conditionalFormatting sqref="AQ67">
    <cfRule type="cellIs" dxfId="6117" priority="424" operator="greaterThan">
      <formula>$F$67</formula>
    </cfRule>
  </conditionalFormatting>
  <conditionalFormatting sqref="AQ68">
    <cfRule type="cellIs" dxfId="6116" priority="423" operator="greaterThan">
      <formula>$G$68</formula>
    </cfRule>
  </conditionalFormatting>
  <conditionalFormatting sqref="AQ70">
    <cfRule type="cellIs" dxfId="6115" priority="422" operator="greaterThan">
      <formula>$G$70</formula>
    </cfRule>
  </conditionalFormatting>
  <conditionalFormatting sqref="AQ73">
    <cfRule type="cellIs" dxfId="6114" priority="421" operator="greaterThan">
      <formula>$G$73</formula>
    </cfRule>
  </conditionalFormatting>
  <conditionalFormatting sqref="AQ75">
    <cfRule type="cellIs" dxfId="6113" priority="420" operator="greaterThan">
      <formula>$F$75</formula>
    </cfRule>
  </conditionalFormatting>
  <conditionalFormatting sqref="AQ76">
    <cfRule type="cellIs" dxfId="6112" priority="419" operator="greaterThan">
      <formula>$F$76</formula>
    </cfRule>
  </conditionalFormatting>
  <conditionalFormatting sqref="AQ78">
    <cfRule type="cellIs" dxfId="6111" priority="418" operator="greaterThan">
      <formula>$G$78</formula>
    </cfRule>
  </conditionalFormatting>
  <conditionalFormatting sqref="AQ80">
    <cfRule type="cellIs" dxfId="6110" priority="417" operator="greaterThan">
      <formula>$F$80</formula>
    </cfRule>
  </conditionalFormatting>
  <conditionalFormatting sqref="AQ82">
    <cfRule type="cellIs" dxfId="6109" priority="416" operator="greaterThan">
      <formula>$F$82</formula>
    </cfRule>
  </conditionalFormatting>
  <conditionalFormatting sqref="AQ81">
    <cfRule type="cellIs" dxfId="6108" priority="414" operator="greaterThan">
      <formula>$G$81</formula>
    </cfRule>
    <cfRule type="cellIs" dxfId="6107" priority="415" operator="greaterThan">
      <formula>$F$81</formula>
    </cfRule>
  </conditionalFormatting>
  <conditionalFormatting sqref="AQ84">
    <cfRule type="cellIs" dxfId="6106" priority="413" operator="greaterThan">
      <formula>$G$84</formula>
    </cfRule>
  </conditionalFormatting>
  <conditionalFormatting sqref="AQ86">
    <cfRule type="cellIs" dxfId="6105" priority="411" operator="greaterThan">
      <formula>$G$86</formula>
    </cfRule>
    <cfRule type="cellIs" dxfId="6104" priority="412" operator="greaterThan">
      <formula>$F$86</formula>
    </cfRule>
  </conditionalFormatting>
  <conditionalFormatting sqref="AQ89">
    <cfRule type="cellIs" dxfId="6103" priority="409" operator="greaterThan">
      <formula>$G$89</formula>
    </cfRule>
    <cfRule type="cellIs" dxfId="6102" priority="410" operator="greaterThan">
      <formula>$F$89</formula>
    </cfRule>
  </conditionalFormatting>
  <conditionalFormatting sqref="AQ53">
    <cfRule type="cellIs" dxfId="6101" priority="431" operator="greaterThan">
      <formula>$G$53</formula>
    </cfRule>
  </conditionalFormatting>
  <conditionalFormatting sqref="AB48">
    <cfRule type="cellIs" dxfId="6100" priority="380" operator="greaterThan">
      <formula>$F$48</formula>
    </cfRule>
  </conditionalFormatting>
  <conditionalFormatting sqref="AB72">
    <cfRule type="cellIs" dxfId="6099" priority="408" operator="greaterThan">
      <formula>$F$72</formula>
    </cfRule>
  </conditionalFormatting>
  <conditionalFormatting sqref="AB55">
    <cfRule type="cellIs" dxfId="6098" priority="407" operator="greaterThan">
      <formula>$G$55</formula>
    </cfRule>
  </conditionalFormatting>
  <conditionalFormatting sqref="AB60">
    <cfRule type="cellIs" dxfId="6097" priority="406" operator="greaterThan">
      <formula>$G$60</formula>
    </cfRule>
  </conditionalFormatting>
  <conditionalFormatting sqref="AB63">
    <cfRule type="cellIs" dxfId="6096" priority="405" operator="greaterThan">
      <formula>$G$63</formula>
    </cfRule>
  </conditionalFormatting>
  <conditionalFormatting sqref="AB66">
    <cfRule type="cellIs" dxfId="6095" priority="403" operator="greaterThan">
      <formula>$G$66</formula>
    </cfRule>
    <cfRule type="cellIs" dxfId="6094" priority="404" operator="greaterThan">
      <formula>$F$66</formula>
    </cfRule>
  </conditionalFormatting>
  <conditionalFormatting sqref="AB53">
    <cfRule type="cellIs" dxfId="6093" priority="402" operator="greaterThan">
      <formula>$F$53</formula>
    </cfRule>
  </conditionalFormatting>
  <conditionalFormatting sqref="AB52">
    <cfRule type="cellIs" dxfId="6092" priority="400" operator="greaterThan">
      <formula>$F$52</formula>
    </cfRule>
  </conditionalFormatting>
  <conditionalFormatting sqref="AB61">
    <cfRule type="cellIs" dxfId="6091" priority="397" operator="greaterThan">
      <formula>$F$61</formula>
    </cfRule>
  </conditionalFormatting>
  <conditionalFormatting sqref="AB62">
    <cfRule type="cellIs" dxfId="6090" priority="395" operator="greaterThan">
      <formula>$G$62</formula>
    </cfRule>
  </conditionalFormatting>
  <conditionalFormatting sqref="AB54">
    <cfRule type="cellIs" dxfId="6089" priority="398" operator="greaterThan">
      <formula>$G$54</formula>
    </cfRule>
    <cfRule type="cellIs" dxfId="6088" priority="399" operator="greaterThan">
      <formula>$F$54</formula>
    </cfRule>
  </conditionalFormatting>
  <conditionalFormatting sqref="AB61">
    <cfRule type="cellIs" dxfId="6087" priority="396" operator="greaterThan">
      <formula>$G$61</formula>
    </cfRule>
  </conditionalFormatting>
  <conditionalFormatting sqref="AB67">
    <cfRule type="cellIs" dxfId="6086" priority="394" operator="greaterThan">
      <formula>$F$67</formula>
    </cfRule>
  </conditionalFormatting>
  <conditionalFormatting sqref="AB68">
    <cfRule type="cellIs" dxfId="6085" priority="393" operator="greaterThan">
      <formula>$G$68</formula>
    </cfRule>
  </conditionalFormatting>
  <conditionalFormatting sqref="AB70">
    <cfRule type="cellIs" dxfId="6084" priority="392" operator="greaterThan">
      <formula>$G$70</formula>
    </cfRule>
  </conditionalFormatting>
  <conditionalFormatting sqref="AB73">
    <cfRule type="cellIs" dxfId="6083" priority="391" operator="greaterThan">
      <formula>$G$73</formula>
    </cfRule>
  </conditionalFormatting>
  <conditionalFormatting sqref="AB75">
    <cfRule type="cellIs" dxfId="6082" priority="390" operator="greaterThan">
      <formula>$F$75</formula>
    </cfRule>
  </conditionalFormatting>
  <conditionalFormatting sqref="AB76">
    <cfRule type="cellIs" dxfId="6081" priority="389" operator="greaterThan">
      <formula>$F$76</formula>
    </cfRule>
  </conditionalFormatting>
  <conditionalFormatting sqref="AB78">
    <cfRule type="cellIs" dxfId="6080" priority="388" operator="greaterThan">
      <formula>$G$78</formula>
    </cfRule>
  </conditionalFormatting>
  <conditionalFormatting sqref="AB80">
    <cfRule type="cellIs" dxfId="6079" priority="387" operator="greaterThan">
      <formula>$F$80</formula>
    </cfRule>
  </conditionalFormatting>
  <conditionalFormatting sqref="AB82">
    <cfRule type="cellIs" dxfId="6078" priority="386" operator="greaterThan">
      <formula>$F$82</formula>
    </cfRule>
  </conditionalFormatting>
  <conditionalFormatting sqref="AB81">
    <cfRule type="cellIs" dxfId="6077" priority="384" operator="greaterThan">
      <formula>$G$81</formula>
    </cfRule>
    <cfRule type="cellIs" dxfId="6076" priority="385" operator="greaterThan">
      <formula>$F$81</formula>
    </cfRule>
  </conditionalFormatting>
  <conditionalFormatting sqref="AB84">
    <cfRule type="cellIs" dxfId="6075" priority="383" operator="greaterThan">
      <formula>$G$84</formula>
    </cfRule>
  </conditionalFormatting>
  <conditionalFormatting sqref="AB86">
    <cfRule type="cellIs" dxfId="6074" priority="381" operator="greaterThan">
      <formula>$G$86</formula>
    </cfRule>
    <cfRule type="cellIs" dxfId="6073" priority="382" operator="greaterThan">
      <formula>$F$86</formula>
    </cfRule>
  </conditionalFormatting>
  <conditionalFormatting sqref="AB53">
    <cfRule type="cellIs" dxfId="6072" priority="401" operator="greaterThan">
      <formula>$G$53</formula>
    </cfRule>
  </conditionalFormatting>
  <conditionalFormatting sqref="AL48">
    <cfRule type="cellIs" dxfId="6071" priority="349" operator="greaterThan">
      <formula>$F$48</formula>
    </cfRule>
  </conditionalFormatting>
  <conditionalFormatting sqref="AL72">
    <cfRule type="cellIs" dxfId="6070" priority="379" operator="greaterThan">
      <formula>$F$72</formula>
    </cfRule>
  </conditionalFormatting>
  <conditionalFormatting sqref="AL55">
    <cfRule type="cellIs" dxfId="6069" priority="378" operator="greaterThan">
      <formula>$G$55</formula>
    </cfRule>
  </conditionalFormatting>
  <conditionalFormatting sqref="AL60">
    <cfRule type="cellIs" dxfId="6068" priority="377" operator="greaterThan">
      <formula>$G$60</formula>
    </cfRule>
  </conditionalFormatting>
  <conditionalFormatting sqref="AL63">
    <cfRule type="cellIs" dxfId="6067" priority="376" operator="greaterThan">
      <formula>$G$63</formula>
    </cfRule>
  </conditionalFormatting>
  <conditionalFormatting sqref="AL66">
    <cfRule type="cellIs" dxfId="6066" priority="374" operator="greaterThan">
      <formula>$G$66</formula>
    </cfRule>
    <cfRule type="cellIs" dxfId="6065" priority="375" operator="greaterThan">
      <formula>$F$66</formula>
    </cfRule>
  </conditionalFormatting>
  <conditionalFormatting sqref="AL53">
    <cfRule type="cellIs" dxfId="6064" priority="373" operator="greaterThan">
      <formula>$F$53</formula>
    </cfRule>
  </conditionalFormatting>
  <conditionalFormatting sqref="AL52">
    <cfRule type="cellIs" dxfId="6063" priority="371" operator="greaterThan">
      <formula>$F$52</formula>
    </cfRule>
  </conditionalFormatting>
  <conditionalFormatting sqref="AL61">
    <cfRule type="cellIs" dxfId="6062" priority="368" operator="greaterThan">
      <formula>$F$61</formula>
    </cfRule>
  </conditionalFormatting>
  <conditionalFormatting sqref="AL62">
    <cfRule type="cellIs" dxfId="6061" priority="366" operator="greaterThan">
      <formula>$G$62</formula>
    </cfRule>
  </conditionalFormatting>
  <conditionalFormatting sqref="AL54">
    <cfRule type="cellIs" dxfId="6060" priority="369" operator="greaterThan">
      <formula>$G$54</formula>
    </cfRule>
    <cfRule type="cellIs" dxfId="6059" priority="370" operator="greaterThan">
      <formula>$F$54</formula>
    </cfRule>
  </conditionalFormatting>
  <conditionalFormatting sqref="AL61">
    <cfRule type="cellIs" dxfId="6058" priority="367" operator="greaterThan">
      <formula>$G$61</formula>
    </cfRule>
  </conditionalFormatting>
  <conditionalFormatting sqref="AL67">
    <cfRule type="cellIs" dxfId="6057" priority="365" operator="greaterThan">
      <formula>$F$67</formula>
    </cfRule>
  </conditionalFormatting>
  <conditionalFormatting sqref="AL68">
    <cfRule type="cellIs" dxfId="6056" priority="364" operator="greaterThan">
      <formula>$G$68</formula>
    </cfRule>
  </conditionalFormatting>
  <conditionalFormatting sqref="AL70">
    <cfRule type="cellIs" dxfId="6055" priority="363" operator="greaterThan">
      <formula>$G$70</formula>
    </cfRule>
  </conditionalFormatting>
  <conditionalFormatting sqref="AL73">
    <cfRule type="cellIs" dxfId="6054" priority="362" operator="greaterThan">
      <formula>$G$73</formula>
    </cfRule>
  </conditionalFormatting>
  <conditionalFormatting sqref="AL75">
    <cfRule type="cellIs" dxfId="6053" priority="361" operator="greaterThan">
      <formula>$F$75</formula>
    </cfRule>
  </conditionalFormatting>
  <conditionalFormatting sqref="AL76">
    <cfRule type="cellIs" dxfId="6052" priority="360" operator="greaterThan">
      <formula>$F$76</formula>
    </cfRule>
  </conditionalFormatting>
  <conditionalFormatting sqref="AL78">
    <cfRule type="cellIs" dxfId="6051" priority="359" operator="greaterThan">
      <formula>$G$78</formula>
    </cfRule>
  </conditionalFormatting>
  <conditionalFormatting sqref="AL80">
    <cfRule type="cellIs" dxfId="6050" priority="358" operator="greaterThan">
      <formula>$F$80</formula>
    </cfRule>
  </conditionalFormatting>
  <conditionalFormatting sqref="AL82">
    <cfRule type="cellIs" dxfId="6049" priority="357" operator="greaterThan">
      <formula>$F$82</formula>
    </cfRule>
  </conditionalFormatting>
  <conditionalFormatting sqref="AL81">
    <cfRule type="cellIs" dxfId="6048" priority="355" operator="greaterThan">
      <formula>$G$81</formula>
    </cfRule>
    <cfRule type="cellIs" dxfId="6047" priority="356" operator="greaterThan">
      <formula>$F$81</formula>
    </cfRule>
  </conditionalFormatting>
  <conditionalFormatting sqref="AL84">
    <cfRule type="cellIs" dxfId="6046" priority="354" operator="greaterThan">
      <formula>$G$84</formula>
    </cfRule>
  </conditionalFormatting>
  <conditionalFormatting sqref="AL86">
    <cfRule type="cellIs" dxfId="6045" priority="352" operator="greaterThan">
      <formula>$G$86</formula>
    </cfRule>
    <cfRule type="cellIs" dxfId="6044" priority="353" operator="greaterThan">
      <formula>$F$86</formula>
    </cfRule>
  </conditionalFormatting>
  <conditionalFormatting sqref="AL89">
    <cfRule type="cellIs" dxfId="6043" priority="350" operator="greaterThan">
      <formula>$G$89</formula>
    </cfRule>
    <cfRule type="cellIs" dxfId="6042" priority="351" operator="greaterThan">
      <formula>$F$89</formula>
    </cfRule>
  </conditionalFormatting>
  <conditionalFormatting sqref="AL53">
    <cfRule type="cellIs" dxfId="6041" priority="372" operator="greaterThan">
      <formula>$G$53</formula>
    </cfRule>
  </conditionalFormatting>
  <conditionalFormatting sqref="AG48">
    <cfRule type="cellIs" dxfId="6040" priority="318" operator="greaterThan">
      <formula>$F$48</formula>
    </cfRule>
  </conditionalFormatting>
  <conditionalFormatting sqref="AG72">
    <cfRule type="cellIs" dxfId="6039" priority="348" operator="greaterThan">
      <formula>$F$72</formula>
    </cfRule>
  </conditionalFormatting>
  <conditionalFormatting sqref="AG55">
    <cfRule type="cellIs" dxfId="6038" priority="347" operator="greaterThan">
      <formula>$G$55</formula>
    </cfRule>
  </conditionalFormatting>
  <conditionalFormatting sqref="AG60">
    <cfRule type="cellIs" dxfId="6037" priority="346" operator="greaterThan">
      <formula>$G$60</formula>
    </cfRule>
  </conditionalFormatting>
  <conditionalFormatting sqref="AG63">
    <cfRule type="cellIs" dxfId="6036" priority="345" operator="greaterThan">
      <formula>$G$63</formula>
    </cfRule>
  </conditionalFormatting>
  <conditionalFormatting sqref="AG66">
    <cfRule type="cellIs" dxfId="6035" priority="343" operator="greaterThan">
      <formula>$G$66</formula>
    </cfRule>
    <cfRule type="cellIs" dxfId="6034" priority="344" operator="greaterThan">
      <formula>$F$66</formula>
    </cfRule>
  </conditionalFormatting>
  <conditionalFormatting sqref="AG53">
    <cfRule type="cellIs" dxfId="6033" priority="342" operator="greaterThan">
      <formula>$F$53</formula>
    </cfRule>
  </conditionalFormatting>
  <conditionalFormatting sqref="AG52">
    <cfRule type="cellIs" dxfId="6032" priority="340" operator="greaterThan">
      <formula>$F$52</formula>
    </cfRule>
  </conditionalFormatting>
  <conditionalFormatting sqref="AG61">
    <cfRule type="cellIs" dxfId="6031" priority="337" operator="greaterThan">
      <formula>$F$61</formula>
    </cfRule>
  </conditionalFormatting>
  <conditionalFormatting sqref="AG62">
    <cfRule type="cellIs" dxfId="6030" priority="335" operator="greaterThan">
      <formula>$G$62</formula>
    </cfRule>
  </conditionalFormatting>
  <conditionalFormatting sqref="AG54">
    <cfRule type="cellIs" dxfId="6029" priority="338" operator="greaterThan">
      <formula>$G$54</formula>
    </cfRule>
    <cfRule type="cellIs" dxfId="6028" priority="339" operator="greaterThan">
      <formula>$F$54</formula>
    </cfRule>
  </conditionalFormatting>
  <conditionalFormatting sqref="AG61">
    <cfRule type="cellIs" dxfId="6027" priority="336" operator="greaterThan">
      <formula>$G$61</formula>
    </cfRule>
  </conditionalFormatting>
  <conditionalFormatting sqref="AG67">
    <cfRule type="cellIs" dxfId="6026" priority="334" operator="greaterThan">
      <formula>$F$67</formula>
    </cfRule>
  </conditionalFormatting>
  <conditionalFormatting sqref="AG68">
    <cfRule type="cellIs" dxfId="6025" priority="333" operator="greaterThan">
      <formula>$G$68</formula>
    </cfRule>
  </conditionalFormatting>
  <conditionalFormatting sqref="AG70">
    <cfRule type="cellIs" dxfId="6024" priority="332" operator="greaterThan">
      <formula>$G$70</formula>
    </cfRule>
  </conditionalFormatting>
  <conditionalFormatting sqref="AG73">
    <cfRule type="cellIs" dxfId="6023" priority="331" operator="greaterThan">
      <formula>$G$73</formula>
    </cfRule>
  </conditionalFormatting>
  <conditionalFormatting sqref="AG75">
    <cfRule type="cellIs" dxfId="6022" priority="330" operator="greaterThan">
      <formula>$F$75</formula>
    </cfRule>
  </conditionalFormatting>
  <conditionalFormatting sqref="AG76">
    <cfRule type="cellIs" dxfId="6021" priority="329" operator="greaterThan">
      <formula>$F$76</formula>
    </cfRule>
  </conditionalFormatting>
  <conditionalFormatting sqref="AG78">
    <cfRule type="cellIs" dxfId="6020" priority="328" operator="greaterThan">
      <formula>$G$78</formula>
    </cfRule>
  </conditionalFormatting>
  <conditionalFormatting sqref="AG80">
    <cfRule type="cellIs" dxfId="6019" priority="327" operator="greaterThan">
      <formula>$F$80</formula>
    </cfRule>
  </conditionalFormatting>
  <conditionalFormatting sqref="AG82">
    <cfRule type="cellIs" dxfId="6018" priority="326" operator="greaterThan">
      <formula>$F$82</formula>
    </cfRule>
  </conditionalFormatting>
  <conditionalFormatting sqref="AG81">
    <cfRule type="cellIs" dxfId="6017" priority="324" operator="greaterThan">
      <formula>$G$81</formula>
    </cfRule>
    <cfRule type="cellIs" dxfId="6016" priority="325" operator="greaterThan">
      <formula>$F$81</formula>
    </cfRule>
  </conditionalFormatting>
  <conditionalFormatting sqref="AG84">
    <cfRule type="cellIs" dxfId="6015" priority="323" operator="greaterThan">
      <formula>$G$84</formula>
    </cfRule>
  </conditionalFormatting>
  <conditionalFormatting sqref="AG86">
    <cfRule type="cellIs" dxfId="6014" priority="321" operator="greaterThan">
      <formula>$G$86</formula>
    </cfRule>
    <cfRule type="cellIs" dxfId="6013" priority="322" operator="greaterThan">
      <formula>$F$86</formula>
    </cfRule>
  </conditionalFormatting>
  <conditionalFormatting sqref="AG89">
    <cfRule type="cellIs" dxfId="6012" priority="319" operator="greaterThan">
      <formula>$G$89</formula>
    </cfRule>
    <cfRule type="cellIs" dxfId="6011" priority="320" operator="greaterThan">
      <formula>$F$89</formula>
    </cfRule>
  </conditionalFormatting>
  <conditionalFormatting sqref="AG53">
    <cfRule type="cellIs" dxfId="6010" priority="341" operator="greaterThan">
      <formula>$G$53</formula>
    </cfRule>
  </conditionalFormatting>
  <conditionalFormatting sqref="M48">
    <cfRule type="cellIs" dxfId="6009" priority="287" operator="greaterThan">
      <formula>$F$48</formula>
    </cfRule>
  </conditionalFormatting>
  <conditionalFormatting sqref="M72">
    <cfRule type="cellIs" dxfId="6008" priority="317" operator="greaterThan">
      <formula>$F$72</formula>
    </cfRule>
  </conditionalFormatting>
  <conditionalFormatting sqref="M55">
    <cfRule type="cellIs" dxfId="6007" priority="316" operator="greaterThan">
      <formula>$G$55</formula>
    </cfRule>
  </conditionalFormatting>
  <conditionalFormatting sqref="M60">
    <cfRule type="cellIs" dxfId="6006" priority="315" operator="greaterThan">
      <formula>$G$60</formula>
    </cfRule>
  </conditionalFormatting>
  <conditionalFormatting sqref="M63">
    <cfRule type="cellIs" dxfId="6005" priority="314" operator="greaterThan">
      <formula>$G$63</formula>
    </cfRule>
  </conditionalFormatting>
  <conditionalFormatting sqref="M66">
    <cfRule type="cellIs" dxfId="6004" priority="312" operator="greaterThan">
      <formula>$G$66</formula>
    </cfRule>
    <cfRule type="cellIs" dxfId="6003" priority="313" operator="greaterThan">
      <formula>$F$66</formula>
    </cfRule>
  </conditionalFormatting>
  <conditionalFormatting sqref="M53">
    <cfRule type="cellIs" dxfId="6002" priority="311" operator="greaterThan">
      <formula>$F$53</formula>
    </cfRule>
  </conditionalFormatting>
  <conditionalFormatting sqref="M52">
    <cfRule type="cellIs" dxfId="6001" priority="309" operator="greaterThan">
      <formula>$F$52</formula>
    </cfRule>
  </conditionalFormatting>
  <conditionalFormatting sqref="M61">
    <cfRule type="cellIs" dxfId="6000" priority="306" operator="greaterThan">
      <formula>$F$61</formula>
    </cfRule>
  </conditionalFormatting>
  <conditionalFormatting sqref="M62">
    <cfRule type="cellIs" dxfId="5999" priority="304" operator="greaterThan">
      <formula>$G$62</formula>
    </cfRule>
  </conditionalFormatting>
  <conditionalFormatting sqref="M54">
    <cfRule type="cellIs" dxfId="5998" priority="307" operator="greaterThan">
      <formula>$G$54</formula>
    </cfRule>
    <cfRule type="cellIs" dxfId="5997" priority="308" operator="greaterThan">
      <formula>$F$54</formula>
    </cfRule>
  </conditionalFormatting>
  <conditionalFormatting sqref="M61">
    <cfRule type="cellIs" dxfId="5996" priority="305" operator="greaterThan">
      <formula>$G$61</formula>
    </cfRule>
  </conditionalFormatting>
  <conditionalFormatting sqref="M67">
    <cfRule type="cellIs" dxfId="5995" priority="303" operator="greaterThan">
      <formula>$F$67</formula>
    </cfRule>
  </conditionalFormatting>
  <conditionalFormatting sqref="M68">
    <cfRule type="cellIs" dxfId="5994" priority="302" operator="greaterThan">
      <formula>$G$68</formula>
    </cfRule>
  </conditionalFormatting>
  <conditionalFormatting sqref="M70">
    <cfRule type="cellIs" dxfId="5993" priority="301" operator="greaterThan">
      <formula>$G$70</formula>
    </cfRule>
  </conditionalFormatting>
  <conditionalFormatting sqref="M73">
    <cfRule type="cellIs" dxfId="5992" priority="300" operator="greaterThan">
      <formula>$G$73</formula>
    </cfRule>
  </conditionalFormatting>
  <conditionalFormatting sqref="M75">
    <cfRule type="cellIs" dxfId="5991" priority="299" operator="greaterThan">
      <formula>$F$75</formula>
    </cfRule>
  </conditionalFormatting>
  <conditionalFormatting sqref="M76">
    <cfRule type="cellIs" dxfId="5990" priority="298" operator="greaterThan">
      <formula>$F$76</formula>
    </cfRule>
  </conditionalFormatting>
  <conditionalFormatting sqref="M78">
    <cfRule type="cellIs" dxfId="5989" priority="297" operator="greaterThan">
      <formula>$G$78</formula>
    </cfRule>
  </conditionalFormatting>
  <conditionalFormatting sqref="M80">
    <cfRule type="cellIs" dxfId="5988" priority="296" operator="greaterThan">
      <formula>$F$80</formula>
    </cfRule>
  </conditionalFormatting>
  <conditionalFormatting sqref="M82">
    <cfRule type="cellIs" dxfId="5987" priority="295" operator="greaterThan">
      <formula>$F$82</formula>
    </cfRule>
  </conditionalFormatting>
  <conditionalFormatting sqref="M81">
    <cfRule type="cellIs" dxfId="5986" priority="293" operator="greaterThan">
      <formula>$G$81</formula>
    </cfRule>
    <cfRule type="cellIs" dxfId="5985" priority="294" operator="greaterThan">
      <formula>$F$81</formula>
    </cfRule>
  </conditionalFormatting>
  <conditionalFormatting sqref="M84">
    <cfRule type="cellIs" dxfId="5984" priority="292" operator="greaterThan">
      <formula>$G$84</formula>
    </cfRule>
  </conditionalFormatting>
  <conditionalFormatting sqref="M86">
    <cfRule type="cellIs" dxfId="5983" priority="290" operator="greaterThan">
      <formula>$G$86</formula>
    </cfRule>
    <cfRule type="cellIs" dxfId="5982" priority="291" operator="greaterThan">
      <formula>$F$86</formula>
    </cfRule>
  </conditionalFormatting>
  <conditionalFormatting sqref="M89">
    <cfRule type="cellIs" dxfId="5981" priority="288" operator="greaterThan">
      <formula>$G$89</formula>
    </cfRule>
    <cfRule type="cellIs" dxfId="5980" priority="289" operator="greaterThan">
      <formula>$F$89</formula>
    </cfRule>
  </conditionalFormatting>
  <conditionalFormatting sqref="M53">
    <cfRule type="cellIs" dxfId="5979" priority="310" operator="greaterThan">
      <formula>$G$53</formula>
    </cfRule>
  </conditionalFormatting>
  <conditionalFormatting sqref="H48">
    <cfRule type="cellIs" dxfId="5978" priority="256" operator="greaterThan">
      <formula>$F$48</formula>
    </cfRule>
  </conditionalFormatting>
  <conditionalFormatting sqref="H72">
    <cfRule type="cellIs" dxfId="5977" priority="286" operator="greaterThan">
      <formula>$F$72</formula>
    </cfRule>
  </conditionalFormatting>
  <conditionalFormatting sqref="H55">
    <cfRule type="cellIs" dxfId="5976" priority="285" operator="greaterThan">
      <formula>$G$55</formula>
    </cfRule>
  </conditionalFormatting>
  <conditionalFormatting sqref="H60">
    <cfRule type="cellIs" dxfId="5975" priority="284" operator="greaterThan">
      <formula>$G$60</formula>
    </cfRule>
  </conditionalFormatting>
  <conditionalFormatting sqref="H63">
    <cfRule type="cellIs" dxfId="5974" priority="283" operator="greaterThan">
      <formula>$G$63</formula>
    </cfRule>
  </conditionalFormatting>
  <conditionalFormatting sqref="H66">
    <cfRule type="cellIs" dxfId="5973" priority="281" operator="greaterThan">
      <formula>$G$66</formula>
    </cfRule>
    <cfRule type="cellIs" dxfId="5972" priority="282" operator="greaterThan">
      <formula>$F$66</formula>
    </cfRule>
  </conditionalFormatting>
  <conditionalFormatting sqref="H53">
    <cfRule type="cellIs" dxfId="5971" priority="280" operator="greaterThan">
      <formula>$F$53</formula>
    </cfRule>
  </conditionalFormatting>
  <conditionalFormatting sqref="H52">
    <cfRule type="cellIs" dxfId="5970" priority="278" operator="greaterThan">
      <formula>$F$52</formula>
    </cfRule>
  </conditionalFormatting>
  <conditionalFormatting sqref="H61">
    <cfRule type="cellIs" dxfId="5969" priority="275" operator="greaterThan">
      <formula>$F$61</formula>
    </cfRule>
  </conditionalFormatting>
  <conditionalFormatting sqref="H62">
    <cfRule type="cellIs" dxfId="5968" priority="273" operator="greaterThan">
      <formula>$G$62</formula>
    </cfRule>
  </conditionalFormatting>
  <conditionalFormatting sqref="H54">
    <cfRule type="cellIs" dxfId="5967" priority="276" operator="greaterThan">
      <formula>$G$54</formula>
    </cfRule>
    <cfRule type="cellIs" dxfId="5966" priority="277" operator="greaterThan">
      <formula>$F$54</formula>
    </cfRule>
  </conditionalFormatting>
  <conditionalFormatting sqref="H61">
    <cfRule type="cellIs" dxfId="5965" priority="274" operator="greaterThan">
      <formula>$G$61</formula>
    </cfRule>
  </conditionalFormatting>
  <conditionalFormatting sqref="H67">
    <cfRule type="cellIs" dxfId="5964" priority="272" operator="greaterThan">
      <formula>$F$67</formula>
    </cfRule>
  </conditionalFormatting>
  <conditionalFormatting sqref="H68">
    <cfRule type="cellIs" dxfId="5963" priority="271" operator="greaterThan">
      <formula>$G$68</formula>
    </cfRule>
  </conditionalFormatting>
  <conditionalFormatting sqref="H70">
    <cfRule type="cellIs" dxfId="5962" priority="270" operator="greaterThan">
      <formula>$G$70</formula>
    </cfRule>
  </conditionalFormatting>
  <conditionalFormatting sqref="H73">
    <cfRule type="cellIs" dxfId="5961" priority="269" operator="greaterThan">
      <formula>$G$73</formula>
    </cfRule>
  </conditionalFormatting>
  <conditionalFormatting sqref="H75">
    <cfRule type="cellIs" dxfId="5960" priority="268" operator="greaterThan">
      <formula>$F$75</formula>
    </cfRule>
  </conditionalFormatting>
  <conditionalFormatting sqref="H76">
    <cfRule type="cellIs" dxfId="5959" priority="267" operator="greaterThan">
      <formula>$F$76</formula>
    </cfRule>
  </conditionalFormatting>
  <conditionalFormatting sqref="H78">
    <cfRule type="cellIs" dxfId="5958" priority="266" operator="greaterThan">
      <formula>$G$78</formula>
    </cfRule>
  </conditionalFormatting>
  <conditionalFormatting sqref="H80">
    <cfRule type="cellIs" dxfId="5957" priority="265" operator="greaterThan">
      <formula>$F$80</formula>
    </cfRule>
  </conditionalFormatting>
  <conditionalFormatting sqref="H82">
    <cfRule type="cellIs" dxfId="5956" priority="264" operator="greaterThan">
      <formula>$F$82</formula>
    </cfRule>
  </conditionalFormatting>
  <conditionalFormatting sqref="H81">
    <cfRule type="cellIs" dxfId="5955" priority="262" operator="greaterThan">
      <formula>$G$81</formula>
    </cfRule>
    <cfRule type="cellIs" dxfId="5954" priority="263" operator="greaterThan">
      <formula>$F$81</formula>
    </cfRule>
  </conditionalFormatting>
  <conditionalFormatting sqref="H84">
    <cfRule type="cellIs" dxfId="5953" priority="261" operator="greaterThan">
      <formula>$G$84</formula>
    </cfRule>
  </conditionalFormatting>
  <conditionalFormatting sqref="H86">
    <cfRule type="cellIs" dxfId="5952" priority="259" operator="greaterThan">
      <formula>$G$86</formula>
    </cfRule>
    <cfRule type="cellIs" dxfId="5951" priority="260" operator="greaterThan">
      <formula>$F$86</formula>
    </cfRule>
  </conditionalFormatting>
  <conditionalFormatting sqref="H89">
    <cfRule type="cellIs" dxfId="5950" priority="257" operator="greaterThan">
      <formula>$G$89</formula>
    </cfRule>
    <cfRule type="cellIs" dxfId="5949" priority="258" operator="greaterThan">
      <formula>$F$89</formula>
    </cfRule>
  </conditionalFormatting>
  <conditionalFormatting sqref="H53">
    <cfRule type="cellIs" dxfId="5948" priority="279" operator="greaterThan">
      <formula>$G$53</formula>
    </cfRule>
  </conditionalFormatting>
  <conditionalFormatting sqref="AQ29">
    <cfRule type="cellIs" dxfId="5947" priority="254" operator="greaterThan">
      <formula>$E$29</formula>
    </cfRule>
  </conditionalFormatting>
  <conditionalFormatting sqref="AQ29">
    <cfRule type="cellIs" dxfId="5946" priority="255" operator="greaterThan">
      <formula>$G$29</formula>
    </cfRule>
  </conditionalFormatting>
  <conditionalFormatting sqref="R43">
    <cfRule type="cellIs" dxfId="5945" priority="253" operator="greaterThan">
      <formula>$G$43</formula>
    </cfRule>
  </conditionalFormatting>
  <conditionalFormatting sqref="R45">
    <cfRule type="cellIs" dxfId="5944" priority="252" operator="greaterThan">
      <formula>$F$45</formula>
    </cfRule>
  </conditionalFormatting>
  <conditionalFormatting sqref="R46">
    <cfRule type="cellIs" dxfId="5943" priority="251" operator="greaterThan">
      <formula>$G$46</formula>
    </cfRule>
  </conditionalFormatting>
  <conditionalFormatting sqref="R48">
    <cfRule type="cellIs" dxfId="5942" priority="222" operator="greaterThan">
      <formula>$F$48</formula>
    </cfRule>
  </conditionalFormatting>
  <conditionalFormatting sqref="R72">
    <cfRule type="cellIs" dxfId="5941" priority="250" operator="greaterThan">
      <formula>$F$72</formula>
    </cfRule>
  </conditionalFormatting>
  <conditionalFormatting sqref="R55">
    <cfRule type="cellIs" dxfId="5940" priority="249" operator="greaterThan">
      <formula>$G$55</formula>
    </cfRule>
  </conditionalFormatting>
  <conditionalFormatting sqref="R60">
    <cfRule type="cellIs" dxfId="5939" priority="248" operator="greaterThan">
      <formula>$G$60</formula>
    </cfRule>
  </conditionalFormatting>
  <conditionalFormatting sqref="R63">
    <cfRule type="cellIs" dxfId="5938" priority="247" operator="greaterThan">
      <formula>$G$63</formula>
    </cfRule>
  </conditionalFormatting>
  <conditionalFormatting sqref="R66">
    <cfRule type="cellIs" dxfId="5937" priority="245" operator="greaterThan">
      <formula>$G$66</formula>
    </cfRule>
    <cfRule type="cellIs" dxfId="5936" priority="246" operator="greaterThan">
      <formula>$F$66</formula>
    </cfRule>
  </conditionalFormatting>
  <conditionalFormatting sqref="R53">
    <cfRule type="cellIs" dxfId="5935" priority="244" operator="greaterThan">
      <formula>$F$53</formula>
    </cfRule>
  </conditionalFormatting>
  <conditionalFormatting sqref="R52">
    <cfRule type="cellIs" dxfId="5934" priority="242" operator="greaterThan">
      <formula>$F$52</formula>
    </cfRule>
  </conditionalFormatting>
  <conditionalFormatting sqref="R61">
    <cfRule type="cellIs" dxfId="5933" priority="239" operator="greaterThan">
      <formula>$F$61</formula>
    </cfRule>
  </conditionalFormatting>
  <conditionalFormatting sqref="R62">
    <cfRule type="cellIs" dxfId="5932" priority="237" operator="greaterThan">
      <formula>$G$62</formula>
    </cfRule>
  </conditionalFormatting>
  <conditionalFormatting sqref="R54">
    <cfRule type="cellIs" dxfId="5931" priority="240" operator="greaterThan">
      <formula>$G$54</formula>
    </cfRule>
    <cfRule type="cellIs" dxfId="5930" priority="241" operator="greaterThan">
      <formula>$F$54</formula>
    </cfRule>
  </conditionalFormatting>
  <conditionalFormatting sqref="R61">
    <cfRule type="cellIs" dxfId="5929" priority="238" operator="greaterThan">
      <formula>$G$61</formula>
    </cfRule>
  </conditionalFormatting>
  <conditionalFormatting sqref="R67">
    <cfRule type="cellIs" dxfId="5928" priority="236" operator="greaterThan">
      <formula>$F$67</formula>
    </cfRule>
  </conditionalFormatting>
  <conditionalFormatting sqref="R68">
    <cfRule type="cellIs" dxfId="5927" priority="235" operator="greaterThan">
      <formula>$G$68</formula>
    </cfRule>
  </conditionalFormatting>
  <conditionalFormatting sqref="R70">
    <cfRule type="cellIs" dxfId="5926" priority="234" operator="greaterThan">
      <formula>$G$70</formula>
    </cfRule>
  </conditionalFormatting>
  <conditionalFormatting sqref="R73">
    <cfRule type="cellIs" dxfId="5925" priority="233" operator="greaterThan">
      <formula>$G$73</formula>
    </cfRule>
  </conditionalFormatting>
  <conditionalFormatting sqref="R75">
    <cfRule type="cellIs" dxfId="5924" priority="232" operator="greaterThan">
      <formula>$F$75</formula>
    </cfRule>
  </conditionalFormatting>
  <conditionalFormatting sqref="R76">
    <cfRule type="cellIs" dxfId="5923" priority="231" operator="greaterThan">
      <formula>$F$76</formula>
    </cfRule>
  </conditionalFormatting>
  <conditionalFormatting sqref="R78">
    <cfRule type="cellIs" dxfId="5922" priority="230" operator="greaterThan">
      <formula>$G$78</formula>
    </cfRule>
  </conditionalFormatting>
  <conditionalFormatting sqref="R80">
    <cfRule type="cellIs" dxfId="5921" priority="229" operator="greaterThan">
      <formula>$F$80</formula>
    </cfRule>
  </conditionalFormatting>
  <conditionalFormatting sqref="R82">
    <cfRule type="cellIs" dxfId="5920" priority="228" operator="greaterThan">
      <formula>$F$82</formula>
    </cfRule>
  </conditionalFormatting>
  <conditionalFormatting sqref="R81">
    <cfRule type="cellIs" dxfId="5919" priority="226" operator="greaterThan">
      <formula>$G$81</formula>
    </cfRule>
    <cfRule type="cellIs" dxfId="5918" priority="227" operator="greaterThan">
      <formula>$F$81</formula>
    </cfRule>
  </conditionalFormatting>
  <conditionalFormatting sqref="R84">
    <cfRule type="cellIs" dxfId="5917" priority="225" operator="greaterThan">
      <formula>$G$84</formula>
    </cfRule>
  </conditionalFormatting>
  <conditionalFormatting sqref="R86">
    <cfRule type="cellIs" dxfId="5916" priority="223" operator="greaterThan">
      <formula>$G$86</formula>
    </cfRule>
    <cfRule type="cellIs" dxfId="5915" priority="224" operator="greaterThan">
      <formula>$F$86</formula>
    </cfRule>
  </conditionalFormatting>
  <conditionalFormatting sqref="R53">
    <cfRule type="cellIs" dxfId="5914" priority="243" operator="greaterThan">
      <formula>$G$53</formula>
    </cfRule>
  </conditionalFormatting>
  <conditionalFormatting sqref="W48">
    <cfRule type="cellIs" dxfId="5913" priority="191" operator="greaterThan">
      <formula>$F$48</formula>
    </cfRule>
  </conditionalFormatting>
  <conditionalFormatting sqref="W72">
    <cfRule type="cellIs" dxfId="5912" priority="221" operator="greaterThan">
      <formula>$F$72</formula>
    </cfRule>
  </conditionalFormatting>
  <conditionalFormatting sqref="W55">
    <cfRule type="cellIs" dxfId="5911" priority="220" operator="greaterThan">
      <formula>$G$55</formula>
    </cfRule>
  </conditionalFormatting>
  <conditionalFormatting sqref="W60">
    <cfRule type="cellIs" dxfId="5910" priority="219" operator="greaterThan">
      <formula>$G$60</formula>
    </cfRule>
  </conditionalFormatting>
  <conditionalFormatting sqref="W63">
    <cfRule type="cellIs" dxfId="5909" priority="218" operator="greaterThan">
      <formula>$G$63</formula>
    </cfRule>
  </conditionalFormatting>
  <conditionalFormatting sqref="W66">
    <cfRule type="cellIs" dxfId="5908" priority="216" operator="greaterThan">
      <formula>$G$66</formula>
    </cfRule>
    <cfRule type="cellIs" dxfId="5907" priority="217" operator="greaterThan">
      <formula>$F$66</formula>
    </cfRule>
  </conditionalFormatting>
  <conditionalFormatting sqref="W53">
    <cfRule type="cellIs" dxfId="5906" priority="215" operator="greaterThan">
      <formula>$F$53</formula>
    </cfRule>
  </conditionalFormatting>
  <conditionalFormatting sqref="W52">
    <cfRule type="cellIs" dxfId="5905" priority="213" operator="greaterThan">
      <formula>$F$52</formula>
    </cfRule>
  </conditionalFormatting>
  <conditionalFormatting sqref="W61">
    <cfRule type="cellIs" dxfId="5904" priority="210" operator="greaterThan">
      <formula>$F$61</formula>
    </cfRule>
  </conditionalFormatting>
  <conditionalFormatting sqref="W62">
    <cfRule type="cellIs" dxfId="5903" priority="208" operator="greaterThan">
      <formula>$G$62</formula>
    </cfRule>
  </conditionalFormatting>
  <conditionalFormatting sqref="W54">
    <cfRule type="cellIs" dxfId="5902" priority="211" operator="greaterThan">
      <formula>$G$54</formula>
    </cfRule>
    <cfRule type="cellIs" dxfId="5901" priority="212" operator="greaterThan">
      <formula>$F$54</formula>
    </cfRule>
  </conditionalFormatting>
  <conditionalFormatting sqref="W61">
    <cfRule type="cellIs" dxfId="5900" priority="209" operator="greaterThan">
      <formula>$G$61</formula>
    </cfRule>
  </conditionalFormatting>
  <conditionalFormatting sqref="W67">
    <cfRule type="cellIs" dxfId="5899" priority="207" operator="greaterThan">
      <formula>$F$67</formula>
    </cfRule>
  </conditionalFormatting>
  <conditionalFormatting sqref="W68">
    <cfRule type="cellIs" dxfId="5898" priority="206" operator="greaterThan">
      <formula>$G$68</formula>
    </cfRule>
  </conditionalFormatting>
  <conditionalFormatting sqref="W70">
    <cfRule type="cellIs" dxfId="5897" priority="205" operator="greaterThan">
      <formula>$G$70</formula>
    </cfRule>
  </conditionalFormatting>
  <conditionalFormatting sqref="W73">
    <cfRule type="cellIs" dxfId="5896" priority="204" operator="greaterThan">
      <formula>$G$73</formula>
    </cfRule>
  </conditionalFormatting>
  <conditionalFormatting sqref="W75">
    <cfRule type="cellIs" dxfId="5895" priority="203" operator="greaterThan">
      <formula>$F$75</formula>
    </cfRule>
  </conditionalFormatting>
  <conditionalFormatting sqref="W76">
    <cfRule type="cellIs" dxfId="5894" priority="202" operator="greaterThan">
      <formula>$F$76</formula>
    </cfRule>
  </conditionalFormatting>
  <conditionalFormatting sqref="W78">
    <cfRule type="cellIs" dxfId="5893" priority="201" operator="greaterThan">
      <formula>$G$78</formula>
    </cfRule>
  </conditionalFormatting>
  <conditionalFormatting sqref="W80">
    <cfRule type="cellIs" dxfId="5892" priority="200" operator="greaterThan">
      <formula>$F$80</formula>
    </cfRule>
  </conditionalFormatting>
  <conditionalFormatting sqref="W82">
    <cfRule type="cellIs" dxfId="5891" priority="199" operator="greaterThan">
      <formula>$F$82</formula>
    </cfRule>
  </conditionalFormatting>
  <conditionalFormatting sqref="W81">
    <cfRule type="cellIs" dxfId="5890" priority="197" operator="greaterThan">
      <formula>$G$81</formula>
    </cfRule>
    <cfRule type="cellIs" dxfId="5889" priority="198" operator="greaterThan">
      <formula>$F$81</formula>
    </cfRule>
  </conditionalFormatting>
  <conditionalFormatting sqref="W84">
    <cfRule type="cellIs" dxfId="5888" priority="196" operator="greaterThan">
      <formula>$G$84</formula>
    </cfRule>
  </conditionalFormatting>
  <conditionalFormatting sqref="W86">
    <cfRule type="cellIs" dxfId="5887" priority="194" operator="greaterThan">
      <formula>$G$86</formula>
    </cfRule>
    <cfRule type="cellIs" dxfId="5886" priority="195" operator="greaterThan">
      <formula>$F$86</formula>
    </cfRule>
  </conditionalFormatting>
  <conditionalFormatting sqref="W89">
    <cfRule type="cellIs" dxfId="5885" priority="192" operator="greaterThan">
      <formula>$G$89</formula>
    </cfRule>
    <cfRule type="cellIs" dxfId="5884" priority="193" operator="greaterThan">
      <formula>$F$89</formula>
    </cfRule>
  </conditionalFormatting>
  <conditionalFormatting sqref="W53">
    <cfRule type="cellIs" dxfId="5883" priority="214" operator="greaterThan">
      <formula>$G$53</formula>
    </cfRule>
  </conditionalFormatting>
  <conditionalFormatting sqref="AQ10">
    <cfRule type="cellIs" dxfId="5882" priority="190" operator="greaterThan">
      <formula>$E$10</formula>
    </cfRule>
  </conditionalFormatting>
  <conditionalFormatting sqref="AQ11">
    <cfRule type="cellIs" dxfId="5881" priority="189" operator="greaterThan">
      <formula>$E$11</formula>
    </cfRule>
  </conditionalFormatting>
  <conditionalFormatting sqref="AQ12">
    <cfRule type="cellIs" dxfId="5880" priority="188" operator="greaterThan">
      <formula>$E$12</formula>
    </cfRule>
  </conditionalFormatting>
  <conditionalFormatting sqref="AQ13">
    <cfRule type="cellIs" dxfId="5879" priority="186" operator="greaterThan">
      <formula>$E$13</formula>
    </cfRule>
    <cfRule type="cellIs" dxfId="5878" priority="187" operator="greaterThan">
      <formula>$G$13</formula>
    </cfRule>
  </conditionalFormatting>
  <conditionalFormatting sqref="AQ14">
    <cfRule type="cellIs" dxfId="5877" priority="184" operator="greaterThan">
      <formula>$E$14</formula>
    </cfRule>
    <cfRule type="cellIs" dxfId="5876" priority="185" operator="greaterThan">
      <formula>$G$14</formula>
    </cfRule>
  </conditionalFormatting>
  <conditionalFormatting sqref="AQ15">
    <cfRule type="cellIs" dxfId="5875" priority="183" operator="greaterThan">
      <formula>$E$15</formula>
    </cfRule>
  </conditionalFormatting>
  <conditionalFormatting sqref="AQ16">
    <cfRule type="cellIs" dxfId="5874" priority="182" operator="greaterThan">
      <formula>$E$16</formula>
    </cfRule>
  </conditionalFormatting>
  <conditionalFormatting sqref="AQ16">
    <cfRule type="cellIs" dxfId="5873" priority="181" operator="greaterThan">
      <formula>$G$16</formula>
    </cfRule>
  </conditionalFormatting>
  <conditionalFormatting sqref="AQ17">
    <cfRule type="cellIs" dxfId="5872" priority="179" operator="greaterThan">
      <formula>$E$17</formula>
    </cfRule>
  </conditionalFormatting>
  <conditionalFormatting sqref="AQ17">
    <cfRule type="cellIs" dxfId="5871" priority="180" operator="greaterThan">
      <formula>$G$17</formula>
    </cfRule>
  </conditionalFormatting>
  <conditionalFormatting sqref="AQ19">
    <cfRule type="cellIs" dxfId="5870" priority="178" operator="greaterThan">
      <formula>$E$19</formula>
    </cfRule>
  </conditionalFormatting>
  <conditionalFormatting sqref="AQ20">
    <cfRule type="cellIs" dxfId="5869" priority="176" operator="greaterThan">
      <formula>$E$20</formula>
    </cfRule>
    <cfRule type="cellIs" dxfId="5868" priority="177" operator="greaterThan">
      <formula>$G$20</formula>
    </cfRule>
  </conditionalFormatting>
  <conditionalFormatting sqref="AQ21">
    <cfRule type="cellIs" dxfId="5867" priority="174" operator="greaterThan">
      <formula>$E$21</formula>
    </cfRule>
    <cfRule type="cellIs" dxfId="5866" priority="175" operator="greaterThan">
      <formula>$G$21</formula>
    </cfRule>
  </conditionalFormatting>
  <conditionalFormatting sqref="AQ22">
    <cfRule type="cellIs" dxfId="5865" priority="172" operator="greaterThan">
      <formula>$E$22</formula>
    </cfRule>
    <cfRule type="cellIs" dxfId="5864" priority="173" operator="greaterThan">
      <formula>$G$22</formula>
    </cfRule>
  </conditionalFormatting>
  <conditionalFormatting sqref="AQ23">
    <cfRule type="cellIs" dxfId="5863" priority="171" operator="greaterThan">
      <formula>$E$23</formula>
    </cfRule>
  </conditionalFormatting>
  <conditionalFormatting sqref="AQ9">
    <cfRule type="cellIs" dxfId="5862" priority="170" operator="greaterThan">
      <formula>$E$9</formula>
    </cfRule>
  </conditionalFormatting>
  <conditionalFormatting sqref="AQ18">
    <cfRule type="cellIs" dxfId="5861" priority="166" operator="lessThan">
      <formula>$AS$18</formula>
    </cfRule>
    <cfRule type="cellIs" dxfId="5860" priority="167" operator="greaterThan">
      <formula>$AT$18</formula>
    </cfRule>
    <cfRule type="cellIs" dxfId="5859" priority="168" operator="lessThan">
      <formula>$AQ$18</formula>
    </cfRule>
    <cfRule type="cellIs" dxfId="5858" priority="169" operator="greaterThan">
      <formula>$AR$18</formula>
    </cfRule>
  </conditionalFormatting>
  <conditionalFormatting sqref="M43">
    <cfRule type="cellIs" dxfId="5857" priority="165" operator="greaterThan">
      <formula>$G$43</formula>
    </cfRule>
  </conditionalFormatting>
  <conditionalFormatting sqref="M45 H45">
    <cfRule type="cellIs" dxfId="5856" priority="164" operator="greaterThan">
      <formula>$F$45</formula>
    </cfRule>
  </conditionalFormatting>
  <conditionalFormatting sqref="M46 H46">
    <cfRule type="cellIs" dxfId="5855" priority="163" operator="greaterThan">
      <formula>$G$46</formula>
    </cfRule>
  </conditionalFormatting>
  <conditionalFormatting sqref="AL43 AG43 AB43 W43">
    <cfRule type="cellIs" dxfId="5854" priority="162" operator="greaterThan">
      <formula>$G$43</formula>
    </cfRule>
  </conditionalFormatting>
  <conditionalFormatting sqref="AL45 AG45 AB45 W45">
    <cfRule type="cellIs" dxfId="5853" priority="161" operator="greaterThan">
      <formula>$F$45</formula>
    </cfRule>
  </conditionalFormatting>
  <conditionalFormatting sqref="AL46 AG46 AB46 W46">
    <cfRule type="cellIs" dxfId="5852" priority="160" operator="greaterThan">
      <formula>$G$46</formula>
    </cfRule>
  </conditionalFormatting>
  <conditionalFormatting sqref="AV43">
    <cfRule type="cellIs" dxfId="5851" priority="159" operator="greaterThan">
      <formula>$G$43</formula>
    </cfRule>
  </conditionalFormatting>
  <conditionalFormatting sqref="AV45 AQ45">
    <cfRule type="cellIs" dxfId="5850" priority="158" operator="greaterThan">
      <formula>$F$45</formula>
    </cfRule>
  </conditionalFormatting>
  <conditionalFormatting sqref="AV46 AQ46">
    <cfRule type="cellIs" dxfId="5849" priority="157" operator="greaterThan">
      <formula>$G$46</formula>
    </cfRule>
  </conditionalFormatting>
  <conditionalFormatting sqref="AQ26">
    <cfRule type="cellIs" dxfId="5848" priority="156" operator="greaterThan">
      <formula>$E$9</formula>
    </cfRule>
  </conditionalFormatting>
  <conditionalFormatting sqref="AQ44">
    <cfRule type="cellIs" dxfId="5847" priority="155" operator="greaterThan">
      <formula>$E$9</formula>
    </cfRule>
  </conditionalFormatting>
  <conditionalFormatting sqref="AQ49">
    <cfRule type="cellIs" dxfId="5846" priority="154" operator="greaterThan">
      <formula>$E$9</formula>
    </cfRule>
  </conditionalFormatting>
  <conditionalFormatting sqref="AB89">
    <cfRule type="cellIs" dxfId="5845" priority="152" operator="greaterThan">
      <formula>$E$89</formula>
    </cfRule>
    <cfRule type="cellIs" dxfId="5844" priority="153" operator="greaterThan">
      <formula>$G$89</formula>
    </cfRule>
  </conditionalFormatting>
  <conditionalFormatting sqref="AV20:AV22 AV16:AV17">
    <cfRule type="cellIs" dxfId="5843" priority="150" operator="greaterThan">
      <formula>$E16</formula>
    </cfRule>
    <cfRule type="cellIs" dxfId="5842" priority="151" operator="greaterThan">
      <formula>$G16</formula>
    </cfRule>
  </conditionalFormatting>
  <conditionalFormatting sqref="AL10">
    <cfRule type="cellIs" dxfId="5841" priority="149" operator="greaterThan">
      <formula>$E$10</formula>
    </cfRule>
  </conditionalFormatting>
  <conditionalFormatting sqref="AL11">
    <cfRule type="cellIs" dxfId="5840" priority="148" operator="greaterThan">
      <formula>$E$11</formula>
    </cfRule>
  </conditionalFormatting>
  <conditionalFormatting sqref="AL12">
    <cfRule type="cellIs" dxfId="5839" priority="147" operator="greaterThan">
      <formula>$E$12</formula>
    </cfRule>
  </conditionalFormatting>
  <conditionalFormatting sqref="AL13:AL14">
    <cfRule type="cellIs" dxfId="5838" priority="145" operator="greaterThan">
      <formula>$E13</formula>
    </cfRule>
    <cfRule type="cellIs" dxfId="5837" priority="146" operator="greaterThan">
      <formula>$G13</formula>
    </cfRule>
  </conditionalFormatting>
  <conditionalFormatting sqref="AL14">
    <cfRule type="cellIs" dxfId="5836" priority="143" operator="greaterThan">
      <formula>$E$14</formula>
    </cfRule>
    <cfRule type="cellIs" dxfId="5835" priority="144" operator="greaterThan">
      <formula>$G$14</formula>
    </cfRule>
  </conditionalFormatting>
  <conditionalFormatting sqref="AL15">
    <cfRule type="cellIs" dxfId="5834" priority="142" operator="greaterThan">
      <formula>$E$15</formula>
    </cfRule>
  </conditionalFormatting>
  <conditionalFormatting sqref="AL19">
    <cfRule type="cellIs" dxfId="5833" priority="141" operator="greaterThan">
      <formula>$E$19</formula>
    </cfRule>
  </conditionalFormatting>
  <conditionalFormatting sqref="AL23">
    <cfRule type="cellIs" dxfId="5832" priority="140" operator="greaterThan">
      <formula>$E$23</formula>
    </cfRule>
  </conditionalFormatting>
  <conditionalFormatting sqref="AL8">
    <cfRule type="cellIs" dxfId="5831" priority="139" operator="greaterThan">
      <formula>$E$8</formula>
    </cfRule>
  </conditionalFormatting>
  <conditionalFormatting sqref="AL9">
    <cfRule type="cellIs" dxfId="5830" priority="138" operator="greaterThan">
      <formula>$E$9</formula>
    </cfRule>
  </conditionalFormatting>
  <conditionalFormatting sqref="AL18">
    <cfRule type="cellIs" dxfId="5829" priority="134" operator="lessThan">
      <formula>$BC$18</formula>
    </cfRule>
    <cfRule type="cellIs" dxfId="5828" priority="135" operator="greaterThan">
      <formula>$BD$18</formula>
    </cfRule>
    <cfRule type="cellIs" dxfId="5827" priority="136" operator="lessThan">
      <formula>$BA$18</formula>
    </cfRule>
    <cfRule type="cellIs" dxfId="5826" priority="137" operator="greaterThan">
      <formula>$BB$18</formula>
    </cfRule>
  </conditionalFormatting>
  <conditionalFormatting sqref="AL20:AL22 AL16:AL17">
    <cfRule type="cellIs" dxfId="5825" priority="132" operator="greaterThan">
      <formula>$E16</formula>
    </cfRule>
    <cfRule type="cellIs" dxfId="5824" priority="133" operator="greaterThan">
      <formula>$G16</formula>
    </cfRule>
  </conditionalFormatting>
  <conditionalFormatting sqref="AG10">
    <cfRule type="cellIs" dxfId="5823" priority="131" operator="greaterThan">
      <formula>$E$10</formula>
    </cfRule>
  </conditionalFormatting>
  <conditionalFormatting sqref="AG11">
    <cfRule type="cellIs" dxfId="5822" priority="130" operator="greaterThan">
      <formula>$E$11</formula>
    </cfRule>
  </conditionalFormatting>
  <conditionalFormatting sqref="AG12">
    <cfRule type="cellIs" dxfId="5821" priority="129" operator="greaterThan">
      <formula>$E$12</formula>
    </cfRule>
  </conditionalFormatting>
  <conditionalFormatting sqref="AG13:AG14">
    <cfRule type="cellIs" dxfId="5820" priority="127" operator="greaterThan">
      <formula>$E13</formula>
    </cfRule>
    <cfRule type="cellIs" dxfId="5819" priority="128" operator="greaterThan">
      <formula>$G13</formula>
    </cfRule>
  </conditionalFormatting>
  <conditionalFormatting sqref="AG14">
    <cfRule type="cellIs" dxfId="5818" priority="125" operator="greaterThan">
      <formula>$E$14</formula>
    </cfRule>
    <cfRule type="cellIs" dxfId="5817" priority="126" operator="greaterThan">
      <formula>$G$14</formula>
    </cfRule>
  </conditionalFormatting>
  <conditionalFormatting sqref="AG15">
    <cfRule type="cellIs" dxfId="5816" priority="124" operator="greaterThan">
      <formula>$E$15</formula>
    </cfRule>
  </conditionalFormatting>
  <conditionalFormatting sqref="AG19">
    <cfRule type="cellIs" dxfId="5815" priority="123" operator="greaterThan">
      <formula>$E$19</formula>
    </cfRule>
  </conditionalFormatting>
  <conditionalFormatting sqref="AG23">
    <cfRule type="cellIs" dxfId="5814" priority="122" operator="greaterThan">
      <formula>$E$23</formula>
    </cfRule>
  </conditionalFormatting>
  <conditionalFormatting sqref="AG8">
    <cfRule type="cellIs" dxfId="5813" priority="121" operator="greaterThan">
      <formula>$E$8</formula>
    </cfRule>
  </conditionalFormatting>
  <conditionalFormatting sqref="AG9">
    <cfRule type="cellIs" dxfId="5812" priority="120" operator="greaterThan">
      <formula>$E$9</formula>
    </cfRule>
  </conditionalFormatting>
  <conditionalFormatting sqref="AG18">
    <cfRule type="cellIs" dxfId="5811" priority="116" operator="lessThan">
      <formula>$BC$18</formula>
    </cfRule>
    <cfRule type="cellIs" dxfId="5810" priority="117" operator="greaterThan">
      <formula>$BD$18</formula>
    </cfRule>
    <cfRule type="cellIs" dxfId="5809" priority="118" operator="lessThan">
      <formula>$BA$18</formula>
    </cfRule>
    <cfRule type="cellIs" dxfId="5808" priority="119" operator="greaterThan">
      <formula>$BB$18</formula>
    </cfRule>
  </conditionalFormatting>
  <conditionalFormatting sqref="AG20:AG22 AG16:AG17">
    <cfRule type="cellIs" dxfId="5807" priority="114" operator="greaterThan">
      <formula>$E16</formula>
    </cfRule>
    <cfRule type="cellIs" dxfId="5806" priority="115" operator="greaterThan">
      <formula>$G16</formula>
    </cfRule>
  </conditionalFormatting>
  <conditionalFormatting sqref="AB10">
    <cfRule type="cellIs" dxfId="5805" priority="113" operator="greaterThan">
      <formula>$E$10</formula>
    </cfRule>
  </conditionalFormatting>
  <conditionalFormatting sqref="AB11">
    <cfRule type="cellIs" dxfId="5804" priority="112" operator="greaterThan">
      <formula>$E$11</formula>
    </cfRule>
  </conditionalFormatting>
  <conditionalFormatting sqref="AB12">
    <cfRule type="cellIs" dxfId="5803" priority="111" operator="greaterThan">
      <formula>$E$12</formula>
    </cfRule>
  </conditionalFormatting>
  <conditionalFormatting sqref="AB14">
    <cfRule type="cellIs" dxfId="5802" priority="109" operator="greaterThan">
      <formula>$E$14</formula>
    </cfRule>
    <cfRule type="cellIs" dxfId="5801" priority="110" operator="greaterThan">
      <formula>$G14</formula>
    </cfRule>
  </conditionalFormatting>
  <conditionalFormatting sqref="AB15">
    <cfRule type="cellIs" dxfId="5800" priority="108" operator="greaterThan">
      <formula>$E$15</formula>
    </cfRule>
  </conditionalFormatting>
  <conditionalFormatting sqref="AB19">
    <cfRule type="cellIs" dxfId="5799" priority="107" operator="greaterThan">
      <formula>$E$19</formula>
    </cfRule>
  </conditionalFormatting>
  <conditionalFormatting sqref="AB23">
    <cfRule type="cellIs" dxfId="5798" priority="106" operator="greaterThan">
      <formula>$E$23</formula>
    </cfRule>
  </conditionalFormatting>
  <conditionalFormatting sqref="AB8">
    <cfRule type="cellIs" dxfId="5797" priority="105" operator="greaterThan">
      <formula>$E$8</formula>
    </cfRule>
  </conditionalFormatting>
  <conditionalFormatting sqref="AB9">
    <cfRule type="cellIs" dxfId="5796" priority="104" operator="greaterThan">
      <formula>$E$9</formula>
    </cfRule>
  </conditionalFormatting>
  <conditionalFormatting sqref="AB18">
    <cfRule type="cellIs" dxfId="5795" priority="100" operator="lessThan">
      <formula>$BC$18</formula>
    </cfRule>
    <cfRule type="cellIs" dxfId="5794" priority="101" operator="greaterThan">
      <formula>$BD$18</formula>
    </cfRule>
    <cfRule type="cellIs" dxfId="5793" priority="102" operator="lessThan">
      <formula>$BA$18</formula>
    </cfRule>
    <cfRule type="cellIs" dxfId="5792" priority="103" operator="greaterThan">
      <formula>$BB$18</formula>
    </cfRule>
  </conditionalFormatting>
  <conditionalFormatting sqref="AB20:AB22 AB16:AB17">
    <cfRule type="cellIs" dxfId="5791" priority="98" operator="greaterThan">
      <formula>$E16</formula>
    </cfRule>
    <cfRule type="cellIs" dxfId="5790" priority="99" operator="greaterThan">
      <formula>$G16</formula>
    </cfRule>
  </conditionalFormatting>
  <conditionalFormatting sqref="W10">
    <cfRule type="cellIs" dxfId="5789" priority="97" operator="greaterThan">
      <formula>$E$10</formula>
    </cfRule>
  </conditionalFormatting>
  <conditionalFormatting sqref="W11">
    <cfRule type="cellIs" dxfId="5788" priority="96" operator="greaterThan">
      <formula>$E$11</formula>
    </cfRule>
  </conditionalFormatting>
  <conditionalFormatting sqref="W12">
    <cfRule type="cellIs" dxfId="5787" priority="95" operator="greaterThan">
      <formula>$E$12</formula>
    </cfRule>
  </conditionalFormatting>
  <conditionalFormatting sqref="W13:W14">
    <cfRule type="cellIs" dxfId="5786" priority="93" operator="greaterThan">
      <formula>$E13</formula>
    </cfRule>
    <cfRule type="cellIs" dxfId="5785" priority="94" operator="greaterThan">
      <formula>$G13</formula>
    </cfRule>
  </conditionalFormatting>
  <conditionalFormatting sqref="W14">
    <cfRule type="cellIs" dxfId="5784" priority="91" operator="greaterThan">
      <formula>$E$14</formula>
    </cfRule>
    <cfRule type="cellIs" dxfId="5783" priority="92" operator="greaterThan">
      <formula>$G$14</formula>
    </cfRule>
  </conditionalFormatting>
  <conditionalFormatting sqref="W15">
    <cfRule type="cellIs" dxfId="5782" priority="90" operator="greaterThan">
      <formula>$E$15</formula>
    </cfRule>
  </conditionalFormatting>
  <conditionalFormatting sqref="W19">
    <cfRule type="cellIs" dxfId="5781" priority="89" operator="greaterThan">
      <formula>$E$19</formula>
    </cfRule>
  </conditionalFormatting>
  <conditionalFormatting sqref="W23">
    <cfRule type="cellIs" dxfId="5780" priority="88" operator="greaterThan">
      <formula>$E$23</formula>
    </cfRule>
  </conditionalFormatting>
  <conditionalFormatting sqref="W8">
    <cfRule type="cellIs" dxfId="5779" priority="87" operator="greaterThan">
      <formula>$E$8</formula>
    </cfRule>
  </conditionalFormatting>
  <conditionalFormatting sqref="W9">
    <cfRule type="cellIs" dxfId="5778" priority="86" operator="greaterThan">
      <formula>$E$9</formula>
    </cfRule>
  </conditionalFormatting>
  <conditionalFormatting sqref="W18">
    <cfRule type="cellIs" dxfId="5777" priority="82" operator="lessThan">
      <formula>$BC$18</formula>
    </cfRule>
    <cfRule type="cellIs" dxfId="5776" priority="83" operator="greaterThan">
      <formula>$BD$18</formula>
    </cfRule>
    <cfRule type="cellIs" dxfId="5775" priority="84" operator="lessThan">
      <formula>$BA$18</formula>
    </cfRule>
    <cfRule type="cellIs" dxfId="5774" priority="85" operator="greaterThan">
      <formula>$BB$18</formula>
    </cfRule>
  </conditionalFormatting>
  <conditionalFormatting sqref="W20:W22 W16:W17">
    <cfRule type="cellIs" dxfId="5773" priority="80" operator="greaterThan">
      <formula>$E16</formula>
    </cfRule>
    <cfRule type="cellIs" dxfId="5772" priority="81" operator="greaterThan">
      <formula>$G16</formula>
    </cfRule>
  </conditionalFormatting>
  <conditionalFormatting sqref="R10">
    <cfRule type="cellIs" dxfId="5771" priority="79" operator="greaterThan">
      <formula>$E$10</formula>
    </cfRule>
  </conditionalFormatting>
  <conditionalFormatting sqref="R11">
    <cfRule type="cellIs" dxfId="5770" priority="78" operator="greaterThan">
      <formula>$E$11</formula>
    </cfRule>
  </conditionalFormatting>
  <conditionalFormatting sqref="R12">
    <cfRule type="cellIs" dxfId="5769" priority="77" operator="greaterThan">
      <formula>$E$12</formula>
    </cfRule>
  </conditionalFormatting>
  <conditionalFormatting sqref="R13:R14">
    <cfRule type="cellIs" dxfId="5768" priority="75" operator="greaterThan">
      <formula>$E13</formula>
    </cfRule>
    <cfRule type="cellIs" dxfId="5767" priority="76" operator="greaterThan">
      <formula>$G13</formula>
    </cfRule>
  </conditionalFormatting>
  <conditionalFormatting sqref="R14">
    <cfRule type="cellIs" dxfId="5766" priority="73" operator="greaterThan">
      <formula>$E$14</formula>
    </cfRule>
    <cfRule type="cellIs" dxfId="5765" priority="74" operator="greaterThan">
      <formula>$G$14</formula>
    </cfRule>
  </conditionalFormatting>
  <conditionalFormatting sqref="R15">
    <cfRule type="cellIs" dxfId="5764" priority="72" operator="greaterThan">
      <formula>$E$15</formula>
    </cfRule>
  </conditionalFormatting>
  <conditionalFormatting sqref="R19">
    <cfRule type="cellIs" dxfId="5763" priority="71" operator="greaterThan">
      <formula>$E$19</formula>
    </cfRule>
  </conditionalFormatting>
  <conditionalFormatting sqref="R23">
    <cfRule type="cellIs" dxfId="5762" priority="70" operator="greaterThan">
      <formula>$E$23</formula>
    </cfRule>
  </conditionalFormatting>
  <conditionalFormatting sqref="R8">
    <cfRule type="cellIs" dxfId="5761" priority="69" operator="greaterThan">
      <formula>$E$8</formula>
    </cfRule>
  </conditionalFormatting>
  <conditionalFormatting sqref="R9">
    <cfRule type="cellIs" dxfId="5760" priority="68" operator="greaterThan">
      <formula>$E$9</formula>
    </cfRule>
  </conditionalFormatting>
  <conditionalFormatting sqref="R18">
    <cfRule type="cellIs" dxfId="5759" priority="64" operator="lessThan">
      <formula>$BC$18</formula>
    </cfRule>
    <cfRule type="cellIs" dxfId="5758" priority="65" operator="greaterThan">
      <formula>$BD$18</formula>
    </cfRule>
    <cfRule type="cellIs" dxfId="5757" priority="66" operator="lessThan">
      <formula>$BA$18</formula>
    </cfRule>
    <cfRule type="cellIs" dxfId="5756" priority="67" operator="greaterThan">
      <formula>$BB$18</formula>
    </cfRule>
  </conditionalFormatting>
  <conditionalFormatting sqref="R20:R22 R16:R17">
    <cfRule type="cellIs" dxfId="5755" priority="62" operator="greaterThan">
      <formula>$E16</formula>
    </cfRule>
    <cfRule type="cellIs" dxfId="5754" priority="63" operator="greaterThan">
      <formula>$G16</formula>
    </cfRule>
  </conditionalFormatting>
  <conditionalFormatting sqref="M10">
    <cfRule type="cellIs" dxfId="5753" priority="61" operator="greaterThan">
      <formula>$E$10</formula>
    </cfRule>
  </conditionalFormatting>
  <conditionalFormatting sqref="M11">
    <cfRule type="cellIs" dxfId="5752" priority="60" operator="greaterThan">
      <formula>$E$11</formula>
    </cfRule>
  </conditionalFormatting>
  <conditionalFormatting sqref="M12">
    <cfRule type="cellIs" dxfId="5751" priority="59" operator="greaterThan">
      <formula>$E$12</formula>
    </cfRule>
  </conditionalFormatting>
  <conditionalFormatting sqref="M13:M14">
    <cfRule type="cellIs" dxfId="5750" priority="57" operator="greaterThan">
      <formula>$E13</formula>
    </cfRule>
    <cfRule type="cellIs" dxfId="5749" priority="58" operator="greaterThan">
      <formula>$G13</formula>
    </cfRule>
  </conditionalFormatting>
  <conditionalFormatting sqref="M14">
    <cfRule type="cellIs" dxfId="5748" priority="55" operator="greaterThan">
      <formula>$E$14</formula>
    </cfRule>
    <cfRule type="cellIs" dxfId="5747" priority="56" operator="greaterThan">
      <formula>$G$14</formula>
    </cfRule>
  </conditionalFormatting>
  <conditionalFormatting sqref="M15">
    <cfRule type="cellIs" dxfId="5746" priority="54" operator="greaterThan">
      <formula>$E$15</formula>
    </cfRule>
  </conditionalFormatting>
  <conditionalFormatting sqref="M19">
    <cfRule type="cellIs" dxfId="5745" priority="53" operator="greaterThan">
      <formula>$E$19</formula>
    </cfRule>
  </conditionalFormatting>
  <conditionalFormatting sqref="M23">
    <cfRule type="cellIs" dxfId="5744" priority="52" operator="greaterThan">
      <formula>$E$23</formula>
    </cfRule>
  </conditionalFormatting>
  <conditionalFormatting sqref="M8">
    <cfRule type="cellIs" dxfId="5743" priority="51" operator="greaterThan">
      <formula>$E$8</formula>
    </cfRule>
  </conditionalFormatting>
  <conditionalFormatting sqref="M9">
    <cfRule type="cellIs" dxfId="5742" priority="50" operator="greaterThan">
      <formula>$E$9</formula>
    </cfRule>
  </conditionalFormatting>
  <conditionalFormatting sqref="M18">
    <cfRule type="cellIs" dxfId="5741" priority="46" operator="lessThan">
      <formula>$BC$18</formula>
    </cfRule>
    <cfRule type="cellIs" dxfId="5740" priority="47" operator="greaterThan">
      <formula>$BD$18</formula>
    </cfRule>
    <cfRule type="cellIs" dxfId="5739" priority="48" operator="lessThan">
      <formula>$BA$18</formula>
    </cfRule>
    <cfRule type="cellIs" dxfId="5738" priority="49" operator="greaterThan">
      <formula>$BB$18</formula>
    </cfRule>
  </conditionalFormatting>
  <conditionalFormatting sqref="M20:M22 M16:M17">
    <cfRule type="cellIs" dxfId="5737" priority="44" operator="greaterThan">
      <formula>$E16</formula>
    </cfRule>
    <cfRule type="cellIs" dxfId="5736" priority="45" operator="greaterThan">
      <formula>$G16</formula>
    </cfRule>
  </conditionalFormatting>
  <conditionalFormatting sqref="H10">
    <cfRule type="cellIs" dxfId="5735" priority="43" operator="greaterThan">
      <formula>$E$10</formula>
    </cfRule>
  </conditionalFormatting>
  <conditionalFormatting sqref="H11">
    <cfRule type="cellIs" dxfId="5734" priority="42" operator="greaterThan">
      <formula>$E$11</formula>
    </cfRule>
  </conditionalFormatting>
  <conditionalFormatting sqref="H12">
    <cfRule type="cellIs" dxfId="5733" priority="41" operator="greaterThan">
      <formula>$E$12</formula>
    </cfRule>
  </conditionalFormatting>
  <conditionalFormatting sqref="H13:H14">
    <cfRule type="cellIs" dxfId="5732" priority="39" operator="greaterThan">
      <formula>$E13</formula>
    </cfRule>
    <cfRule type="cellIs" dxfId="5731" priority="40" operator="greaterThan">
      <formula>$G13</formula>
    </cfRule>
  </conditionalFormatting>
  <conditionalFormatting sqref="H14">
    <cfRule type="cellIs" dxfId="5730" priority="37" operator="greaterThan">
      <formula>$E$14</formula>
    </cfRule>
    <cfRule type="cellIs" dxfId="5729" priority="38" operator="greaterThan">
      <formula>$G$14</formula>
    </cfRule>
  </conditionalFormatting>
  <conditionalFormatting sqref="H15">
    <cfRule type="cellIs" dxfId="5728" priority="36" operator="greaterThan">
      <formula>$E$15</formula>
    </cfRule>
  </conditionalFormatting>
  <conditionalFormatting sqref="H19">
    <cfRule type="cellIs" dxfId="5727" priority="35" operator="greaterThan">
      <formula>$E$19</formula>
    </cfRule>
  </conditionalFormatting>
  <conditionalFormatting sqref="H23">
    <cfRule type="cellIs" dxfId="5726" priority="34" operator="greaterThan">
      <formula>$E$23</formula>
    </cfRule>
  </conditionalFormatting>
  <conditionalFormatting sqref="H8">
    <cfRule type="cellIs" dxfId="5725" priority="33" operator="greaterThan">
      <formula>$E$8</formula>
    </cfRule>
  </conditionalFormatting>
  <conditionalFormatting sqref="H9">
    <cfRule type="cellIs" dxfId="5724" priority="32" operator="greaterThan">
      <formula>$E$9</formula>
    </cfRule>
  </conditionalFormatting>
  <conditionalFormatting sqref="H18">
    <cfRule type="cellIs" dxfId="5723" priority="28" operator="lessThan">
      <formula>$BC$18</formula>
    </cfRule>
    <cfRule type="cellIs" dxfId="5722" priority="29" operator="greaterThan">
      <formula>$BD$18</formula>
    </cfRule>
    <cfRule type="cellIs" dxfId="5721" priority="30" operator="lessThan">
      <formula>$BA$18</formula>
    </cfRule>
    <cfRule type="cellIs" dxfId="5720" priority="31" operator="greaterThan">
      <formula>$BB$18</formula>
    </cfRule>
  </conditionalFormatting>
  <conditionalFormatting sqref="H20:H22 H16:H17">
    <cfRule type="cellIs" dxfId="5719" priority="26" operator="greaterThan">
      <formula>$E16</formula>
    </cfRule>
    <cfRule type="cellIs" dxfId="5718" priority="27" operator="greaterThan">
      <formula>$G16</formula>
    </cfRule>
  </conditionalFormatting>
  <conditionalFormatting sqref="H31">
    <cfRule type="cellIs" dxfId="5717" priority="23" operator="greaterThan">
      <formula>$E19</formula>
    </cfRule>
  </conditionalFormatting>
  <conditionalFormatting sqref="H25:H30">
    <cfRule type="cellIs" dxfId="5716" priority="24" operator="greaterThan">
      <formula>$E25</formula>
    </cfRule>
    <cfRule type="cellIs" dxfId="5715" priority="25" operator="greaterThan">
      <formula>$G25</formula>
    </cfRule>
  </conditionalFormatting>
  <conditionalFormatting sqref="H26">
    <cfRule type="cellIs" dxfId="5714" priority="21" operator="greaterThan">
      <formula>$E26</formula>
    </cfRule>
    <cfRule type="cellIs" dxfId="5713" priority="22" operator="greaterThan">
      <formula>$G26</formula>
    </cfRule>
  </conditionalFormatting>
  <conditionalFormatting sqref="H41 H32:H39">
    <cfRule type="cellIs" dxfId="5712" priority="19" operator="greaterThan">
      <formula>$E32</formula>
    </cfRule>
    <cfRule type="cellIs" dxfId="5711" priority="20" operator="greaterThan">
      <formula>$G32</formula>
    </cfRule>
  </conditionalFormatting>
  <conditionalFormatting sqref="M31">
    <cfRule type="cellIs" dxfId="5710" priority="16" operator="greaterThan">
      <formula>$E19</formula>
    </cfRule>
  </conditionalFormatting>
  <conditionalFormatting sqref="M25:M30">
    <cfRule type="cellIs" dxfId="5709" priority="17" operator="greaterThan">
      <formula>$E25</formula>
    </cfRule>
    <cfRule type="cellIs" dxfId="5708" priority="18" operator="greaterThan">
      <formula>$G25</formula>
    </cfRule>
  </conditionalFormatting>
  <conditionalFormatting sqref="M26">
    <cfRule type="cellIs" dxfId="5707" priority="14" operator="greaterThan">
      <formula>$E26</formula>
    </cfRule>
    <cfRule type="cellIs" dxfId="5706" priority="15" operator="greaterThan">
      <formula>$G26</formula>
    </cfRule>
  </conditionalFormatting>
  <conditionalFormatting sqref="M41 M32:M39">
    <cfRule type="cellIs" dxfId="5705" priority="12" operator="greaterThan">
      <formula>$E32</formula>
    </cfRule>
    <cfRule type="cellIs" dxfId="5704" priority="13" operator="greaterThan">
      <formula>$G32</formula>
    </cfRule>
  </conditionalFormatting>
  <conditionalFormatting sqref="AV31 AL31 AG31 AB31 W31 R31">
    <cfRule type="cellIs" dxfId="5703" priority="9" operator="greaterThan">
      <formula>$E19</formula>
    </cfRule>
  </conditionalFormatting>
  <conditionalFormatting sqref="AV25:AV30 AL25:AL30 AG25:AG30 AB25:AB30 W25:W30 R25:R30">
    <cfRule type="cellIs" dxfId="5702" priority="10" operator="greaterThan">
      <formula>$E25</formula>
    </cfRule>
    <cfRule type="cellIs" dxfId="5701" priority="11" operator="greaterThan">
      <formula>$G25</formula>
    </cfRule>
  </conditionalFormatting>
  <conditionalFormatting sqref="AV26 AL26 AG26 AB26 W26 R26">
    <cfRule type="cellIs" dxfId="5700" priority="7" operator="greaterThan">
      <formula>$E26</formula>
    </cfRule>
    <cfRule type="cellIs" dxfId="5699" priority="8" operator="greaterThan">
      <formula>$G26</formula>
    </cfRule>
  </conditionalFormatting>
  <conditionalFormatting sqref="AV41 AV32:AV39 AL41 AL32:AL39 AG41 AG32:AG39 AB41 AB32:AB39 W41 W32:W39 R41 R32:R39">
    <cfRule type="cellIs" dxfId="5698" priority="5" operator="greaterThan">
      <formula>$E32</formula>
    </cfRule>
    <cfRule type="cellIs" dxfId="5697" priority="6" operator="greaterThan">
      <formula>$G32</formula>
    </cfRule>
  </conditionalFormatting>
  <conditionalFormatting sqref="R89">
    <cfRule type="cellIs" dxfId="5696" priority="3" operator="greaterThan">
      <formula>$E89</formula>
    </cfRule>
    <cfRule type="cellIs" dxfId="5695" priority="4" operator="greaterThan">
      <formula>$G89</formula>
    </cfRule>
  </conditionalFormatting>
  <conditionalFormatting sqref="H43">
    <cfRule type="cellIs" dxfId="5694" priority="1" operator="greaterThan">
      <formula>$E43</formula>
    </cfRule>
    <cfRule type="cellIs" dxfId="5693" priority="2" operator="greaterThan">
      <formula>$G43</formula>
    </cfRule>
  </conditionalFormatting>
  <printOptions horizontalCentered="1"/>
  <pageMargins left="1" right="1" top="0.6" bottom="0.6" header="0.3" footer="0.3"/>
  <pageSetup paperSize="17" scale="47" orientation="landscape" r:id="rId1"/>
  <headerFooter>
    <oddFooter>&amp;L&amp;8&amp;Z&amp;F&amp;RPage &amp;P of &amp;N</oddFooter>
  </headerFooter>
  <rowBreaks count="1" manualBreakCount="1">
    <brk id="46" max="51"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B838D-B2F6-40D6-A746-EA5A7A6FF966}">
  <dimension ref="A1:BD1048558"/>
  <sheetViews>
    <sheetView view="pageBreakPreview" topLeftCell="A5" zoomScaleNormal="145" zoomScaleSheetLayoutView="100" workbookViewId="0">
      <pane xSplit="6885" ySplit="1230" topLeftCell="W72" activePane="bottomRight"/>
      <selection activeCell="X89" sqref="X89"/>
      <selection pane="topRight" activeCell="X89" sqref="X89"/>
      <selection pane="bottomLeft" activeCell="X89" sqref="X89"/>
      <selection pane="bottomRight" activeCell="X89" sqref="X89"/>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270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44005</v>
      </c>
      <c r="I6" s="219" t="s">
        <v>15</v>
      </c>
      <c r="J6" s="219" t="s">
        <v>16</v>
      </c>
      <c r="K6" s="219" t="s">
        <v>190</v>
      </c>
      <c r="L6" s="220" t="s">
        <v>191</v>
      </c>
      <c r="M6" s="218">
        <v>44005</v>
      </c>
      <c r="N6" s="219" t="s">
        <v>15</v>
      </c>
      <c r="O6" s="219" t="s">
        <v>16</v>
      </c>
      <c r="P6" s="219" t="s">
        <v>190</v>
      </c>
      <c r="Q6" s="220" t="s">
        <v>191</v>
      </c>
      <c r="R6" s="218">
        <v>44005</v>
      </c>
      <c r="S6" s="219" t="s">
        <v>15</v>
      </c>
      <c r="T6" s="219" t="s">
        <v>16</v>
      </c>
      <c r="U6" s="219" t="s">
        <v>190</v>
      </c>
      <c r="V6" s="220" t="s">
        <v>191</v>
      </c>
      <c r="W6" s="218">
        <v>44006</v>
      </c>
      <c r="X6" s="219" t="s">
        <v>15</v>
      </c>
      <c r="Y6" s="219" t="s">
        <v>16</v>
      </c>
      <c r="Z6" s="219" t="s">
        <v>190</v>
      </c>
      <c r="AA6" s="220" t="s">
        <v>191</v>
      </c>
      <c r="AB6" s="218">
        <v>44005</v>
      </c>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30</v>
      </c>
      <c r="C8" s="223"/>
      <c r="D8" s="223"/>
      <c r="E8" s="324">
        <v>45.522100000000002</v>
      </c>
      <c r="F8" s="224" t="s">
        <v>22</v>
      </c>
      <c r="G8" s="225" t="s">
        <v>22</v>
      </c>
      <c r="H8" s="370">
        <v>82</v>
      </c>
      <c r="I8" s="223"/>
      <c r="J8" s="223"/>
      <c r="K8" s="223"/>
      <c r="L8" s="227"/>
      <c r="M8" s="370">
        <v>60</v>
      </c>
      <c r="N8" s="223"/>
      <c r="O8" s="223"/>
      <c r="P8" s="223"/>
      <c r="Q8" s="227"/>
      <c r="R8" s="370">
        <v>120</v>
      </c>
      <c r="S8" s="223"/>
      <c r="T8" s="223"/>
      <c r="U8" s="223"/>
      <c r="V8" s="227"/>
      <c r="W8" s="370">
        <v>450</v>
      </c>
      <c r="X8" s="223"/>
      <c r="Y8" s="223"/>
      <c r="Z8" s="223"/>
      <c r="AA8" s="348"/>
      <c r="AB8" s="355">
        <v>44</v>
      </c>
      <c r="AC8" s="404"/>
      <c r="AD8" s="404"/>
      <c r="AE8" s="404"/>
      <c r="AF8" s="405"/>
      <c r="AG8" s="505" t="s">
        <v>205</v>
      </c>
      <c r="AH8" s="505"/>
      <c r="AI8" s="505"/>
      <c r="AJ8" s="505"/>
      <c r="AK8" s="506"/>
      <c r="AL8" s="504" t="s">
        <v>259</v>
      </c>
      <c r="AM8" s="505"/>
      <c r="AN8" s="505"/>
      <c r="AO8" s="505"/>
      <c r="AP8" s="506"/>
      <c r="AU8" s="20" t="s">
        <v>20</v>
      </c>
    </row>
    <row r="9" spans="1:47" s="214" customFormat="1" x14ac:dyDescent="0.25">
      <c r="A9" s="228" t="s">
        <v>23</v>
      </c>
      <c r="B9" s="222" t="s">
        <v>21</v>
      </c>
      <c r="C9" s="229"/>
      <c r="D9" s="229"/>
      <c r="E9" s="325">
        <v>8.1299999999999997E-2</v>
      </c>
      <c r="F9" s="230" t="s">
        <v>22</v>
      </c>
      <c r="G9" s="231" t="s">
        <v>22</v>
      </c>
      <c r="H9" s="369">
        <v>0.02</v>
      </c>
      <c r="I9" s="229" t="s">
        <v>25</v>
      </c>
      <c r="J9" s="229"/>
      <c r="K9" s="223"/>
      <c r="L9" s="233"/>
      <c r="M9" s="368">
        <v>0.24399999999999999</v>
      </c>
      <c r="N9" s="229"/>
      <c r="O9" s="229"/>
      <c r="P9" s="229"/>
      <c r="Q9" s="233"/>
      <c r="R9" s="369">
        <v>3.95</v>
      </c>
      <c r="S9" s="229"/>
      <c r="T9" s="229"/>
      <c r="U9" s="229" t="s">
        <v>233</v>
      </c>
      <c r="V9" s="233"/>
      <c r="W9" s="371">
        <v>45.4</v>
      </c>
      <c r="X9" s="229"/>
      <c r="Y9" s="229"/>
      <c r="Z9" s="229" t="s">
        <v>233</v>
      </c>
      <c r="AA9" s="349"/>
      <c r="AB9" s="369">
        <v>0.02</v>
      </c>
      <c r="AC9" s="229" t="s">
        <v>25</v>
      </c>
      <c r="AD9" s="229"/>
      <c r="AE9" s="229"/>
      <c r="AF9" s="233"/>
      <c r="AG9" s="351"/>
      <c r="AH9" s="298"/>
      <c r="AI9" s="298"/>
      <c r="AJ9" s="298"/>
      <c r="AK9" s="299"/>
      <c r="AL9" s="300"/>
      <c r="AM9" s="298"/>
      <c r="AN9" s="298"/>
      <c r="AO9" s="298"/>
      <c r="AP9" s="299"/>
      <c r="AU9" s="33" t="s">
        <v>23</v>
      </c>
    </row>
    <row r="10" spans="1:47" s="214" customFormat="1" x14ac:dyDescent="0.25">
      <c r="A10" s="228" t="s">
        <v>26</v>
      </c>
      <c r="B10" s="222" t="s">
        <v>30</v>
      </c>
      <c r="C10" s="223"/>
      <c r="D10" s="223"/>
      <c r="E10" s="330">
        <v>45.441400000000002</v>
      </c>
      <c r="F10" s="235" t="s">
        <v>22</v>
      </c>
      <c r="G10" s="231" t="s">
        <v>22</v>
      </c>
      <c r="H10" s="370">
        <v>82</v>
      </c>
      <c r="I10" s="229"/>
      <c r="J10" s="229"/>
      <c r="K10" s="229"/>
      <c r="L10" s="233"/>
      <c r="M10" s="370">
        <v>60</v>
      </c>
      <c r="N10" s="229"/>
      <c r="O10" s="229"/>
      <c r="P10" s="229"/>
      <c r="Q10" s="233"/>
      <c r="R10" s="370">
        <v>120</v>
      </c>
      <c r="S10" s="229"/>
      <c r="T10" s="229"/>
      <c r="U10" s="229"/>
      <c r="V10" s="233"/>
      <c r="W10" s="370">
        <v>450</v>
      </c>
      <c r="X10" s="229"/>
      <c r="Y10" s="229"/>
      <c r="Z10" s="229"/>
      <c r="AA10" s="349"/>
      <c r="AB10" s="370">
        <v>44</v>
      </c>
      <c r="AC10" s="229"/>
      <c r="AD10" s="229"/>
      <c r="AE10" s="229"/>
      <c r="AF10" s="233"/>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20.317499999999999</v>
      </c>
      <c r="F11" s="230" t="s">
        <v>22</v>
      </c>
      <c r="G11" s="231" t="s">
        <v>22</v>
      </c>
      <c r="H11" s="371">
        <v>12.2</v>
      </c>
      <c r="I11" s="229"/>
      <c r="J11" s="229"/>
      <c r="K11" s="229"/>
      <c r="L11" s="233"/>
      <c r="M11" s="371">
        <v>13.4</v>
      </c>
      <c r="N11" s="229"/>
      <c r="O11" s="229"/>
      <c r="P11" s="229"/>
      <c r="Q11" s="233"/>
      <c r="R11" s="371">
        <v>25.4</v>
      </c>
      <c r="S11" s="229"/>
      <c r="T11" s="229"/>
      <c r="U11" s="229"/>
      <c r="V11" s="233"/>
      <c r="W11" s="371">
        <v>64.5</v>
      </c>
      <c r="X11" s="229"/>
      <c r="Y11" s="229"/>
      <c r="Z11" s="229"/>
      <c r="AA11" s="349"/>
      <c r="AB11" s="371">
        <v>11.4</v>
      </c>
      <c r="AC11" s="229"/>
      <c r="AD11" s="229"/>
      <c r="AE11" s="229"/>
      <c r="AF11" s="233"/>
      <c r="AG11" s="353"/>
      <c r="AH11" s="298"/>
      <c r="AI11" s="298"/>
      <c r="AJ11" s="298"/>
      <c r="AK11" s="299"/>
      <c r="AL11" s="312"/>
      <c r="AM11" s="298"/>
      <c r="AN11" s="298"/>
      <c r="AO11" s="298"/>
      <c r="AP11" s="299"/>
      <c r="AU11" s="33" t="s">
        <v>27</v>
      </c>
    </row>
    <row r="12" spans="1:47" s="214" customFormat="1" x14ac:dyDescent="0.25">
      <c r="A12" s="238" t="s">
        <v>28</v>
      </c>
      <c r="B12" s="222" t="s">
        <v>24</v>
      </c>
      <c r="C12" s="229"/>
      <c r="D12" s="229"/>
      <c r="E12" s="325">
        <v>25</v>
      </c>
      <c r="F12" s="230" t="s">
        <v>22</v>
      </c>
      <c r="G12" s="231" t="s">
        <v>22</v>
      </c>
      <c r="H12" s="370">
        <v>15</v>
      </c>
      <c r="I12" s="229"/>
      <c r="J12" s="229"/>
      <c r="K12" s="229"/>
      <c r="L12" s="233"/>
      <c r="M12" s="370">
        <v>18</v>
      </c>
      <c r="N12" s="229"/>
      <c r="O12" s="229"/>
      <c r="P12" s="229"/>
      <c r="Q12" s="233"/>
      <c r="R12" s="370">
        <v>38</v>
      </c>
      <c r="S12" s="229"/>
      <c r="T12" s="229"/>
      <c r="U12" s="229"/>
      <c r="V12" s="233"/>
      <c r="W12" s="370">
        <v>40</v>
      </c>
      <c r="X12" s="229"/>
      <c r="Y12" s="229"/>
      <c r="Z12" s="229"/>
      <c r="AA12" s="349"/>
      <c r="AB12" s="370">
        <v>10</v>
      </c>
      <c r="AC12" s="229" t="s">
        <v>25</v>
      </c>
      <c r="AD12" s="229"/>
      <c r="AE12" s="229"/>
      <c r="AF12" s="233"/>
      <c r="AG12" s="352"/>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59.567700000000002</v>
      </c>
      <c r="F13" s="239">
        <v>250</v>
      </c>
      <c r="G13" s="231">
        <v>250</v>
      </c>
      <c r="H13" s="369">
        <v>8.34</v>
      </c>
      <c r="I13" s="229"/>
      <c r="J13" s="229"/>
      <c r="K13" s="229"/>
      <c r="L13" s="233"/>
      <c r="M13" s="369">
        <v>5.53</v>
      </c>
      <c r="N13" s="229"/>
      <c r="O13" s="229"/>
      <c r="P13" s="229" t="s">
        <v>233</v>
      </c>
      <c r="Q13" s="233"/>
      <c r="R13" s="369">
        <v>3.89</v>
      </c>
      <c r="S13" s="229"/>
      <c r="T13" s="229"/>
      <c r="U13" s="229"/>
      <c r="V13" s="233"/>
      <c r="W13" s="371">
        <v>26.9</v>
      </c>
      <c r="X13" s="229"/>
      <c r="Y13" s="229"/>
      <c r="Z13" s="229"/>
      <c r="AA13" s="349"/>
      <c r="AB13" s="371">
        <v>11.4</v>
      </c>
      <c r="AC13" s="229"/>
      <c r="AD13" s="229"/>
      <c r="AE13" s="229"/>
      <c r="AF13" s="233"/>
      <c r="AG13" s="353"/>
      <c r="AH13" s="298"/>
      <c r="AI13" s="298"/>
      <c r="AJ13" s="298"/>
      <c r="AK13" s="299"/>
      <c r="AL13" s="300"/>
      <c r="AM13" s="298"/>
      <c r="AN13" s="298"/>
      <c r="AO13" s="298"/>
      <c r="AP13" s="299"/>
      <c r="AU13" s="33" t="s">
        <v>29</v>
      </c>
    </row>
    <row r="14" spans="1:47" s="214" customFormat="1" x14ac:dyDescent="0.25">
      <c r="A14" s="228" t="s">
        <v>31</v>
      </c>
      <c r="B14" s="222" t="s">
        <v>30</v>
      </c>
      <c r="C14" s="223"/>
      <c r="D14" s="223"/>
      <c r="E14" s="325">
        <v>511.90809999999999</v>
      </c>
      <c r="F14" s="230" t="s">
        <v>22</v>
      </c>
      <c r="G14" s="240">
        <v>700</v>
      </c>
      <c r="H14" s="370">
        <v>190</v>
      </c>
      <c r="I14" s="229"/>
      <c r="J14" s="229"/>
      <c r="K14" s="229"/>
      <c r="L14" s="233"/>
      <c r="M14" s="370">
        <v>140</v>
      </c>
      <c r="N14" s="229"/>
      <c r="O14" s="229"/>
      <c r="P14" s="229"/>
      <c r="Q14" s="233"/>
      <c r="R14" s="370">
        <v>250</v>
      </c>
      <c r="S14" s="229"/>
      <c r="T14" s="229"/>
      <c r="U14" s="229"/>
      <c r="V14" s="233"/>
      <c r="W14" s="370">
        <v>980</v>
      </c>
      <c r="X14" s="229"/>
      <c r="Y14" s="229"/>
      <c r="Z14" s="229"/>
      <c r="AA14" s="349"/>
      <c r="AB14" s="370">
        <v>140</v>
      </c>
      <c r="AC14" s="229"/>
      <c r="AD14" s="229"/>
      <c r="AE14" s="229"/>
      <c r="AF14" s="233"/>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6.8308</v>
      </c>
      <c r="F15" s="230" t="s">
        <v>22</v>
      </c>
      <c r="G15" s="231" t="s">
        <v>22</v>
      </c>
      <c r="H15" s="371">
        <v>11.1</v>
      </c>
      <c r="I15" s="229"/>
      <c r="J15" s="229"/>
      <c r="K15" s="229"/>
      <c r="L15" s="233"/>
      <c r="M15" s="371">
        <v>4.8</v>
      </c>
      <c r="N15" s="229"/>
      <c r="O15" s="229"/>
      <c r="P15" s="229" t="s">
        <v>233</v>
      </c>
      <c r="Q15" s="233"/>
      <c r="R15" s="371">
        <v>10.8</v>
      </c>
      <c r="S15" s="229"/>
      <c r="T15" s="229"/>
      <c r="U15" s="229"/>
      <c r="V15" s="233"/>
      <c r="W15" s="371">
        <v>16.399999999999999</v>
      </c>
      <c r="X15" s="229"/>
      <c r="Y15" s="229"/>
      <c r="Z15" s="229"/>
      <c r="AA15" s="349"/>
      <c r="AB15" s="369">
        <v>5.85</v>
      </c>
      <c r="AC15" s="229"/>
      <c r="AD15" s="229"/>
      <c r="AE15" s="229" t="s">
        <v>233</v>
      </c>
      <c r="AF15" s="233"/>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36.765099999999997</v>
      </c>
      <c r="F16" s="239">
        <v>10</v>
      </c>
      <c r="G16" s="240">
        <v>10</v>
      </c>
      <c r="H16" s="369">
        <v>0.01</v>
      </c>
      <c r="I16" s="229" t="s">
        <v>25</v>
      </c>
      <c r="J16" s="229"/>
      <c r="K16" s="229" t="s">
        <v>15</v>
      </c>
      <c r="L16" s="233"/>
      <c r="M16" s="369">
        <v>0.01</v>
      </c>
      <c r="N16" s="229" t="s">
        <v>25</v>
      </c>
      <c r="O16" s="229"/>
      <c r="P16" s="229"/>
      <c r="Q16" s="233"/>
      <c r="R16" s="369">
        <v>0.01</v>
      </c>
      <c r="S16" s="229" t="s">
        <v>25</v>
      </c>
      <c r="T16" s="229"/>
      <c r="U16" s="229"/>
      <c r="V16" s="233"/>
      <c r="W16" s="369">
        <v>0.01</v>
      </c>
      <c r="X16" s="229" t="s">
        <v>25</v>
      </c>
      <c r="Y16" s="229"/>
      <c r="Z16" s="229"/>
      <c r="AA16" s="349"/>
      <c r="AB16" s="369">
        <v>0.36</v>
      </c>
      <c r="AC16" s="229"/>
      <c r="AD16" s="229"/>
      <c r="AE16" s="229" t="s">
        <v>15</v>
      </c>
      <c r="AF16" s="233"/>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2E-3</v>
      </c>
      <c r="N17" s="229"/>
      <c r="O17" s="229"/>
      <c r="P17" s="229"/>
      <c r="Q17" s="233"/>
      <c r="R17" s="368">
        <v>3.0000000000000001E-3</v>
      </c>
      <c r="S17" s="229"/>
      <c r="T17" s="229"/>
      <c r="U17" s="229"/>
      <c r="V17" s="233"/>
      <c r="W17" s="368">
        <v>2E-3</v>
      </c>
      <c r="X17" s="229" t="s">
        <v>25</v>
      </c>
      <c r="Y17" s="229"/>
      <c r="Z17" s="229"/>
      <c r="AA17" s="349"/>
      <c r="AB17" s="368">
        <v>2E-3</v>
      </c>
      <c r="AC17" s="229" t="s">
        <v>25</v>
      </c>
      <c r="AD17" s="229"/>
      <c r="AE17" s="229"/>
      <c r="AF17" s="233"/>
      <c r="AG17" s="351"/>
      <c r="AH17" s="298"/>
      <c r="AI17" s="298"/>
      <c r="AJ17" s="298"/>
      <c r="AK17" s="299"/>
      <c r="AL17" s="301"/>
      <c r="AM17" s="298"/>
      <c r="AN17" s="298"/>
      <c r="AO17" s="298"/>
      <c r="AP17" s="299"/>
      <c r="AU17" s="33" t="s">
        <v>34</v>
      </c>
    </row>
    <row r="18" spans="1:47" s="214" customFormat="1" x14ac:dyDescent="0.25">
      <c r="A18" s="228" t="s">
        <v>35</v>
      </c>
      <c r="B18" s="222" t="s">
        <v>30</v>
      </c>
      <c r="C18" s="229"/>
      <c r="D18" s="229"/>
      <c r="E18" s="325" t="s">
        <v>266</v>
      </c>
      <c r="F18" s="239" t="s">
        <v>37</v>
      </c>
      <c r="G18" s="240" t="s">
        <v>37</v>
      </c>
      <c r="H18" s="369">
        <v>7.03</v>
      </c>
      <c r="I18" s="229"/>
      <c r="J18" s="229"/>
      <c r="K18" s="229"/>
      <c r="L18" s="233"/>
      <c r="M18" s="369">
        <v>6.71</v>
      </c>
      <c r="N18" s="229"/>
      <c r="O18" s="229"/>
      <c r="P18" s="229"/>
      <c r="Q18" s="233"/>
      <c r="R18" s="369">
        <v>6.74</v>
      </c>
      <c r="S18" s="229"/>
      <c r="T18" s="229"/>
      <c r="U18" s="229"/>
      <c r="V18" s="233"/>
      <c r="W18" s="369">
        <v>6.36</v>
      </c>
      <c r="X18" s="229" t="s">
        <v>244</v>
      </c>
      <c r="Y18" s="229"/>
      <c r="Z18" s="229"/>
      <c r="AA18" s="349"/>
      <c r="AB18" s="369">
        <v>6.42</v>
      </c>
      <c r="AC18" s="229"/>
      <c r="AD18" s="229"/>
      <c r="AE18" s="229"/>
      <c r="AF18" s="233"/>
      <c r="AG18" s="353"/>
      <c r="AH18" s="298"/>
      <c r="AI18" s="298"/>
      <c r="AJ18" s="298"/>
      <c r="AK18" s="299"/>
      <c r="AL18" s="300"/>
      <c r="AM18" s="298"/>
      <c r="AN18" s="298"/>
      <c r="AO18" s="298"/>
      <c r="AP18" s="299"/>
      <c r="AQ18" s="340">
        <v>6.5</v>
      </c>
      <c r="AR18" s="341">
        <v>8.5</v>
      </c>
      <c r="AS18" s="341">
        <v>4.6900000000000004</v>
      </c>
      <c r="AT18" s="340">
        <v>7.03</v>
      </c>
      <c r="AU18" s="33" t="s">
        <v>35</v>
      </c>
    </row>
    <row r="19" spans="1:47" s="214" customFormat="1" x14ac:dyDescent="0.25">
      <c r="A19" s="228" t="s">
        <v>38</v>
      </c>
      <c r="B19" s="222" t="s">
        <v>30</v>
      </c>
      <c r="C19" s="229"/>
      <c r="D19" s="229"/>
      <c r="E19" s="325">
        <v>5.2388000000000003</v>
      </c>
      <c r="F19" s="230" t="s">
        <v>22</v>
      </c>
      <c r="G19" s="231" t="s">
        <v>22</v>
      </c>
      <c r="H19" s="371">
        <v>1.3</v>
      </c>
      <c r="I19" s="229"/>
      <c r="J19" s="229"/>
      <c r="K19" s="229"/>
      <c r="L19" s="233"/>
      <c r="M19" s="369">
        <v>2.12</v>
      </c>
      <c r="N19" s="229"/>
      <c r="O19" s="229"/>
      <c r="P19" s="229"/>
      <c r="Q19" s="233"/>
      <c r="R19" s="369">
        <v>8.48</v>
      </c>
      <c r="S19" s="229"/>
      <c r="T19" s="229"/>
      <c r="U19" s="229"/>
      <c r="V19" s="233"/>
      <c r="W19" s="371">
        <v>41.2</v>
      </c>
      <c r="X19" s="229"/>
      <c r="Y19" s="229"/>
      <c r="Z19" s="229"/>
      <c r="AA19" s="349"/>
      <c r="AB19" s="369">
        <v>0.68</v>
      </c>
      <c r="AC19" s="229"/>
      <c r="AD19" s="229"/>
      <c r="AE19" s="229"/>
      <c r="AF19" s="233"/>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55.347099999999998</v>
      </c>
      <c r="F20" s="230" t="s">
        <v>22</v>
      </c>
      <c r="G20" s="240">
        <v>20</v>
      </c>
      <c r="H20" s="371">
        <v>10.4</v>
      </c>
      <c r="I20" s="229"/>
      <c r="J20" s="229"/>
      <c r="K20" s="229" t="s">
        <v>233</v>
      </c>
      <c r="L20" s="233"/>
      <c r="M20" s="369">
        <v>5.81</v>
      </c>
      <c r="N20" s="229"/>
      <c r="O20" s="229"/>
      <c r="P20" s="229"/>
      <c r="Q20" s="233"/>
      <c r="R20" s="371">
        <v>6.1</v>
      </c>
      <c r="S20" s="229"/>
      <c r="T20" s="229"/>
      <c r="U20" s="229"/>
      <c r="V20" s="233"/>
      <c r="W20" s="371">
        <v>19.5</v>
      </c>
      <c r="X20" s="229"/>
      <c r="Y20" s="229"/>
      <c r="Z20" s="229"/>
      <c r="AA20" s="349"/>
      <c r="AB20" s="369">
        <v>6.64</v>
      </c>
      <c r="AC20" s="229"/>
      <c r="AD20" s="229"/>
      <c r="AE20" s="229"/>
      <c r="AF20" s="233"/>
      <c r="AG20" s="352"/>
      <c r="AH20" s="298"/>
      <c r="AI20" s="298"/>
      <c r="AJ20" s="298"/>
      <c r="AK20" s="299"/>
      <c r="AL20" s="300"/>
      <c r="AM20" s="298"/>
      <c r="AN20" s="298"/>
      <c r="AO20" s="298"/>
      <c r="AP20" s="299"/>
      <c r="AU20" s="33" t="s">
        <v>39</v>
      </c>
    </row>
    <row r="21" spans="1:47" s="214" customFormat="1" x14ac:dyDescent="0.25">
      <c r="A21" s="228" t="s">
        <v>40</v>
      </c>
      <c r="B21" s="222" t="s">
        <v>30</v>
      </c>
      <c r="C21" s="229"/>
      <c r="D21" s="229"/>
      <c r="E21" s="325">
        <v>38.312899999999999</v>
      </c>
      <c r="F21" s="239">
        <v>250</v>
      </c>
      <c r="G21" s="240">
        <v>250</v>
      </c>
      <c r="H21" s="369">
        <v>7.76</v>
      </c>
      <c r="I21" s="229"/>
      <c r="J21" s="229"/>
      <c r="K21" s="229" t="s">
        <v>15</v>
      </c>
      <c r="L21" s="233"/>
      <c r="M21" s="369">
        <v>5.48</v>
      </c>
      <c r="N21" s="229"/>
      <c r="O21" s="229"/>
      <c r="P21" s="229"/>
      <c r="Q21" s="233"/>
      <c r="R21" s="369">
        <v>4.3099999999999996</v>
      </c>
      <c r="S21" s="229"/>
      <c r="T21" s="229"/>
      <c r="U21" s="229"/>
      <c r="V21" s="233"/>
      <c r="W21" s="371">
        <v>16.8</v>
      </c>
      <c r="X21" s="229"/>
      <c r="Y21" s="229"/>
      <c r="Z21" s="229"/>
      <c r="AA21" s="349"/>
      <c r="AB21" s="369">
        <v>9.0299999999999994</v>
      </c>
      <c r="AC21" s="229"/>
      <c r="AD21" s="229"/>
      <c r="AE21" s="229"/>
      <c r="AF21" s="233"/>
      <c r="AG21" s="353"/>
      <c r="AH21" s="298"/>
      <c r="AI21" s="298"/>
      <c r="AJ21" s="298"/>
      <c r="AK21" s="299"/>
      <c r="AL21" s="312"/>
      <c r="AM21" s="298"/>
      <c r="AN21" s="298"/>
      <c r="AO21" s="298"/>
      <c r="AP21" s="299"/>
      <c r="AU21" s="33" t="s">
        <v>40</v>
      </c>
    </row>
    <row r="22" spans="1:47" s="214" customFormat="1" x14ac:dyDescent="0.25">
      <c r="A22" s="228" t="s">
        <v>41</v>
      </c>
      <c r="B22" s="222" t="s">
        <v>30</v>
      </c>
      <c r="C22" s="229"/>
      <c r="D22" s="229"/>
      <c r="E22" s="330">
        <v>359.19549999999998</v>
      </c>
      <c r="F22" s="242">
        <v>500</v>
      </c>
      <c r="G22" s="231">
        <v>500</v>
      </c>
      <c r="H22" s="370">
        <v>120</v>
      </c>
      <c r="I22" s="229"/>
      <c r="J22" s="229"/>
      <c r="K22" s="229"/>
      <c r="L22" s="233"/>
      <c r="M22" s="370">
        <v>100</v>
      </c>
      <c r="N22" s="229"/>
      <c r="O22" s="229"/>
      <c r="P22" s="229"/>
      <c r="Q22" s="233"/>
      <c r="R22" s="370">
        <v>150</v>
      </c>
      <c r="S22" s="229"/>
      <c r="T22" s="229"/>
      <c r="U22" s="229"/>
      <c r="V22" s="233"/>
      <c r="W22" s="370">
        <v>390</v>
      </c>
      <c r="X22" s="229"/>
      <c r="Y22" s="229"/>
      <c r="Z22" s="229"/>
      <c r="AA22" s="349"/>
      <c r="AB22" s="370">
        <v>85</v>
      </c>
      <c r="AC22" s="229"/>
      <c r="AD22" s="229"/>
      <c r="AE22" s="229"/>
      <c r="AF22" s="233"/>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377">
        <v>0.94</v>
      </c>
      <c r="I23" s="244"/>
      <c r="J23" s="244"/>
      <c r="K23" s="244"/>
      <c r="L23" s="248"/>
      <c r="M23" s="378">
        <v>5.2</v>
      </c>
      <c r="N23" s="244"/>
      <c r="O23" s="244"/>
      <c r="P23" s="244"/>
      <c r="Q23" s="248"/>
      <c r="R23" s="378">
        <v>9.6999999999999993</v>
      </c>
      <c r="S23" s="244"/>
      <c r="T23" s="244"/>
      <c r="U23" s="244"/>
      <c r="V23" s="248"/>
      <c r="W23" s="403">
        <v>11</v>
      </c>
      <c r="X23" s="244"/>
      <c r="Y23" s="244"/>
      <c r="Z23" s="244"/>
      <c r="AA23" s="350"/>
      <c r="AB23" s="378">
        <v>1.4</v>
      </c>
      <c r="AC23" s="263"/>
      <c r="AD23" s="263"/>
      <c r="AE23" s="263"/>
      <c r="AF23" s="264"/>
      <c r="AG23" s="354"/>
      <c r="AH23" s="303"/>
      <c r="AI23" s="303"/>
      <c r="AJ23" s="303"/>
      <c r="AK23" s="304"/>
      <c r="AL23" s="315"/>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19">
        <v>2.9999999999999997E-4</v>
      </c>
      <c r="AC25" s="229" t="s">
        <v>25</v>
      </c>
      <c r="AD25" s="404"/>
      <c r="AE25" s="404"/>
      <c r="AF25" s="405"/>
      <c r="AG25" s="504" t="s">
        <v>205</v>
      </c>
      <c r="AH25" s="505"/>
      <c r="AI25" s="505"/>
      <c r="AJ25" s="505"/>
      <c r="AK25" s="506"/>
      <c r="AL25" s="504" t="s">
        <v>259</v>
      </c>
      <c r="AM25" s="505"/>
      <c r="AN25" s="505"/>
      <c r="AO25" s="505"/>
      <c r="AP25" s="506"/>
      <c r="AU25" s="72" t="s">
        <v>45</v>
      </c>
    </row>
    <row r="26" spans="1:47" s="214" customFormat="1" x14ac:dyDescent="0.25">
      <c r="A26" s="228" t="s">
        <v>46</v>
      </c>
      <c r="B26" s="222" t="s">
        <v>30</v>
      </c>
      <c r="C26" s="229"/>
      <c r="D26" s="229"/>
      <c r="E26" s="325">
        <v>1.3005</v>
      </c>
      <c r="F26" s="239">
        <v>0.01</v>
      </c>
      <c r="G26" s="231">
        <v>5.0000000000000002E-5</v>
      </c>
      <c r="H26" s="372">
        <v>4.9799999999999996E-4</v>
      </c>
      <c r="I26" s="375"/>
      <c r="J26" s="229"/>
      <c r="K26" s="229"/>
      <c r="L26" s="233"/>
      <c r="M26" s="374">
        <v>4.8399999999999997E-3</v>
      </c>
      <c r="N26" s="375"/>
      <c r="O26" s="229"/>
      <c r="P26" s="229" t="s">
        <v>233</v>
      </c>
      <c r="Q26" s="233"/>
      <c r="R26" s="374">
        <v>8.2900000000000005E-3</v>
      </c>
      <c r="S26" s="375"/>
      <c r="T26" s="229"/>
      <c r="U26" s="229" t="s">
        <v>233</v>
      </c>
      <c r="V26" s="233"/>
      <c r="W26" s="373">
        <v>1.8700000000000001E-2</v>
      </c>
      <c r="X26" s="375"/>
      <c r="Y26" s="229"/>
      <c r="Z26" s="229" t="s">
        <v>233</v>
      </c>
      <c r="AA26" s="233"/>
      <c r="AB26" s="374">
        <v>8.0000000000000007E-5</v>
      </c>
      <c r="AC26" s="229"/>
      <c r="AD26" s="229"/>
      <c r="AE26" s="229"/>
      <c r="AF26" s="233"/>
      <c r="AG26" s="305"/>
      <c r="AH26" s="298"/>
      <c r="AI26" s="298"/>
      <c r="AJ26" s="298"/>
      <c r="AK26" s="299"/>
      <c r="AL26" s="307"/>
      <c r="AM26" s="298"/>
      <c r="AN26" s="298"/>
      <c r="AO26" s="298"/>
      <c r="AP26" s="299"/>
      <c r="AU26" s="77" t="s">
        <v>46</v>
      </c>
    </row>
    <row r="27" spans="1:47" s="214" customFormat="1" x14ac:dyDescent="0.25">
      <c r="A27" s="228" t="s">
        <v>47</v>
      </c>
      <c r="B27" s="222" t="s">
        <v>30</v>
      </c>
      <c r="C27" s="229"/>
      <c r="D27" s="229"/>
      <c r="E27" s="325">
        <v>6.83E-2</v>
      </c>
      <c r="F27" s="239">
        <v>2</v>
      </c>
      <c r="G27" s="231">
        <v>1</v>
      </c>
      <c r="H27" s="373">
        <v>7.1999999999999998E-3</v>
      </c>
      <c r="I27" s="375"/>
      <c r="J27" s="229"/>
      <c r="K27" s="229"/>
      <c r="L27" s="233"/>
      <c r="M27" s="373">
        <v>1.29E-2</v>
      </c>
      <c r="N27" s="375"/>
      <c r="O27" s="229"/>
      <c r="P27" s="229"/>
      <c r="Q27" s="233"/>
      <c r="R27" s="368">
        <v>4.8000000000000001E-2</v>
      </c>
      <c r="S27" s="375"/>
      <c r="T27" s="229"/>
      <c r="U27" s="229"/>
      <c r="V27" s="233"/>
      <c r="W27" s="368">
        <v>0.92800000000000005</v>
      </c>
      <c r="X27" s="375"/>
      <c r="Y27" s="229"/>
      <c r="Z27" s="229" t="s">
        <v>233</v>
      </c>
      <c r="AA27" s="233"/>
      <c r="AB27" s="368">
        <v>5.0000000000000001E-3</v>
      </c>
      <c r="AC27" s="229" t="s">
        <v>25</v>
      </c>
      <c r="AD27" s="229"/>
      <c r="AE27" s="229"/>
      <c r="AF27" s="233"/>
      <c r="AG27" s="306"/>
      <c r="AH27" s="298"/>
      <c r="AI27" s="298"/>
      <c r="AJ27" s="298"/>
      <c r="AK27" s="299"/>
      <c r="AL27" s="301"/>
      <c r="AM27" s="298"/>
      <c r="AN27" s="298"/>
      <c r="AO27" s="298"/>
      <c r="AP27" s="299"/>
      <c r="AU27" s="77" t="s">
        <v>47</v>
      </c>
    </row>
    <row r="28" spans="1:4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385" t="s">
        <v>25</v>
      </c>
      <c r="O28" s="229"/>
      <c r="P28" s="229"/>
      <c r="Q28" s="233"/>
      <c r="R28" s="368">
        <v>5.0000000000000001E-3</v>
      </c>
      <c r="S28" s="385" t="s">
        <v>25</v>
      </c>
      <c r="T28" s="229"/>
      <c r="U28" s="229"/>
      <c r="V28" s="233"/>
      <c r="W28" s="368">
        <v>5.0000000000000001E-3</v>
      </c>
      <c r="X28" s="385" t="s">
        <v>25</v>
      </c>
      <c r="Y28" s="229"/>
      <c r="Z28" s="229"/>
      <c r="AA28" s="233"/>
      <c r="AB28" s="368">
        <v>5.0000000000000001E-3</v>
      </c>
      <c r="AC28" s="229" t="s">
        <v>25</v>
      </c>
      <c r="AD28" s="229"/>
      <c r="AE28" s="229"/>
      <c r="AF28" s="233"/>
      <c r="AG28" s="306"/>
      <c r="AH28" s="298"/>
      <c r="AI28" s="298"/>
      <c r="AJ28" s="298"/>
      <c r="AK28" s="299"/>
      <c r="AL28" s="306"/>
      <c r="AM28" s="298"/>
      <c r="AN28" s="298"/>
      <c r="AO28" s="298"/>
      <c r="AP28" s="299"/>
      <c r="AU28" s="77" t="s">
        <v>48</v>
      </c>
    </row>
    <row r="29" spans="1:47" s="214" customFormat="1" x14ac:dyDescent="0.25">
      <c r="A29" s="228" t="s">
        <v>49</v>
      </c>
      <c r="B29" s="222" t="s">
        <v>21</v>
      </c>
      <c r="C29" s="229"/>
      <c r="D29" s="229"/>
      <c r="E29" s="325">
        <v>2.0000000000000001E-4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07"/>
      <c r="AM29" s="298"/>
      <c r="AN29" s="298"/>
      <c r="AO29" s="298"/>
      <c r="AP29" s="299"/>
      <c r="AU29" s="77" t="s">
        <v>49</v>
      </c>
    </row>
    <row r="30" spans="1:47" s="214" customFormat="1" x14ac:dyDescent="0.25">
      <c r="A30" s="228" t="s">
        <v>50</v>
      </c>
      <c r="B30" s="222" t="s">
        <v>24</v>
      </c>
      <c r="C30" s="229"/>
      <c r="D30" s="229"/>
      <c r="E30" s="325">
        <v>4.3E-3</v>
      </c>
      <c r="F30" s="239">
        <v>0.1</v>
      </c>
      <c r="G30" s="345">
        <v>0.05</v>
      </c>
      <c r="H30" s="369">
        <v>0.01</v>
      </c>
      <c r="I30" s="375" t="s">
        <v>25</v>
      </c>
      <c r="J30" s="229"/>
      <c r="K30" s="229"/>
      <c r="L30" s="233"/>
      <c r="M30" s="369">
        <v>0.01</v>
      </c>
      <c r="N30" s="385" t="s">
        <v>25</v>
      </c>
      <c r="O30" s="229"/>
      <c r="P30" s="229"/>
      <c r="Q30" s="233"/>
      <c r="R30" s="369">
        <v>0.01</v>
      </c>
      <c r="S30" s="385" t="s">
        <v>25</v>
      </c>
      <c r="T30" s="229"/>
      <c r="U30" s="229"/>
      <c r="V30" s="233"/>
      <c r="W30" s="369">
        <v>0.01</v>
      </c>
      <c r="X30" s="375" t="s">
        <v>25</v>
      </c>
      <c r="Y30" s="229"/>
      <c r="Z30" s="229"/>
      <c r="AA30" s="233"/>
      <c r="AB30" s="369">
        <v>0.01</v>
      </c>
      <c r="AC30" s="229" t="s">
        <v>25</v>
      </c>
      <c r="AD30" s="229"/>
      <c r="AE30" s="229"/>
      <c r="AF30" s="233"/>
      <c r="AG30" s="301"/>
      <c r="AH30" s="298"/>
      <c r="AI30" s="298"/>
      <c r="AJ30" s="298"/>
      <c r="AK30" s="299"/>
      <c r="AL30" s="301"/>
      <c r="AM30" s="298"/>
      <c r="AN30" s="298"/>
      <c r="AO30" s="298"/>
      <c r="AP30" s="299"/>
      <c r="AU30" s="77" t="s">
        <v>50</v>
      </c>
    </row>
    <row r="31" spans="1:47" s="214" customFormat="1" x14ac:dyDescent="0.25">
      <c r="A31" s="228" t="s">
        <v>51</v>
      </c>
      <c r="B31" s="222" t="s">
        <v>24</v>
      </c>
      <c r="C31" s="229"/>
      <c r="D31" s="229"/>
      <c r="E31" s="325">
        <v>2E-3</v>
      </c>
      <c r="F31" s="239" t="s">
        <v>22</v>
      </c>
      <c r="G31" s="231" t="s">
        <v>22</v>
      </c>
      <c r="H31" s="369">
        <v>0.01</v>
      </c>
      <c r="I31" s="375" t="s">
        <v>25</v>
      </c>
      <c r="J31" s="229"/>
      <c r="K31" s="229"/>
      <c r="L31" s="233"/>
      <c r="M31" s="369">
        <v>0.01</v>
      </c>
      <c r="N31" s="385" t="s">
        <v>25</v>
      </c>
      <c r="O31" s="229"/>
      <c r="P31" s="229"/>
      <c r="Q31" s="233"/>
      <c r="R31" s="369">
        <v>0.01</v>
      </c>
      <c r="S31" s="375" t="s">
        <v>25</v>
      </c>
      <c r="T31" s="229"/>
      <c r="U31" s="229"/>
      <c r="V31" s="233"/>
      <c r="W31" s="369">
        <v>0.01</v>
      </c>
      <c r="X31" s="385" t="s">
        <v>25</v>
      </c>
      <c r="Y31" s="229"/>
      <c r="Z31" s="229"/>
      <c r="AA31" s="233"/>
      <c r="AB31" s="369">
        <v>0.01</v>
      </c>
      <c r="AC31" s="229" t="s">
        <v>25</v>
      </c>
      <c r="AD31" s="229"/>
      <c r="AE31" s="229"/>
      <c r="AF31" s="233"/>
      <c r="AG31" s="301"/>
      <c r="AH31" s="298"/>
      <c r="AI31" s="298"/>
      <c r="AJ31" s="298"/>
      <c r="AK31" s="299"/>
      <c r="AL31" s="301"/>
      <c r="AM31" s="298"/>
      <c r="AN31" s="298"/>
      <c r="AO31" s="298"/>
      <c r="AP31" s="299"/>
      <c r="AU31" s="77" t="s">
        <v>51</v>
      </c>
    </row>
    <row r="32" spans="1:47" s="214" customFormat="1" x14ac:dyDescent="0.25">
      <c r="A32" s="228" t="s">
        <v>52</v>
      </c>
      <c r="B32" s="222" t="s">
        <v>30</v>
      </c>
      <c r="C32" s="229"/>
      <c r="D32" s="229"/>
      <c r="E32" s="325">
        <v>29.196200000000001</v>
      </c>
      <c r="F32" s="239">
        <v>1.3</v>
      </c>
      <c r="G32" s="231">
        <v>1</v>
      </c>
      <c r="H32" s="367">
        <v>0.01</v>
      </c>
      <c r="I32" s="375" t="s">
        <v>25</v>
      </c>
      <c r="J32" s="229"/>
      <c r="K32" s="229"/>
      <c r="L32" s="233"/>
      <c r="M32" s="367">
        <v>0.01</v>
      </c>
      <c r="N32" s="375" t="s">
        <v>25</v>
      </c>
      <c r="O32" s="229"/>
      <c r="P32" s="229"/>
      <c r="Q32" s="233"/>
      <c r="R32" s="367">
        <v>0.01</v>
      </c>
      <c r="S32" s="375" t="s">
        <v>25</v>
      </c>
      <c r="T32" s="229"/>
      <c r="U32" s="229"/>
      <c r="V32" s="233"/>
      <c r="W32" s="367">
        <v>0.01</v>
      </c>
      <c r="X32" s="385" t="s">
        <v>25</v>
      </c>
      <c r="Y32" s="229"/>
      <c r="Z32" s="229"/>
      <c r="AA32" s="233"/>
      <c r="AB32" s="369">
        <v>0.01</v>
      </c>
      <c r="AC32" s="229" t="s">
        <v>25</v>
      </c>
      <c r="AD32" s="229"/>
      <c r="AE32" s="229"/>
      <c r="AF32" s="233"/>
      <c r="AG32" s="301"/>
      <c r="AH32" s="298"/>
      <c r="AI32" s="298"/>
      <c r="AJ32" s="298"/>
      <c r="AK32" s="299"/>
      <c r="AL32" s="301"/>
      <c r="AM32" s="298"/>
      <c r="AN32" s="298"/>
      <c r="AO32" s="298"/>
      <c r="AP32" s="299"/>
      <c r="AU32" s="77" t="s">
        <v>52</v>
      </c>
    </row>
    <row r="33" spans="1:47" s="214" customFormat="1" x14ac:dyDescent="0.25">
      <c r="A33" s="228" t="s">
        <v>53</v>
      </c>
      <c r="B33" s="222" t="s">
        <v>24</v>
      </c>
      <c r="C33" s="229"/>
      <c r="D33" s="229"/>
      <c r="E33" s="325">
        <v>0.5</v>
      </c>
      <c r="F33" s="239">
        <v>0.3</v>
      </c>
      <c r="G33" s="231">
        <v>0.3</v>
      </c>
      <c r="H33" s="369">
        <v>0.05</v>
      </c>
      <c r="I33" s="375" t="s">
        <v>25</v>
      </c>
      <c r="J33" s="229"/>
      <c r="K33" s="229"/>
      <c r="L33" s="233"/>
      <c r="M33" s="371">
        <v>3.9</v>
      </c>
      <c r="N33" s="375"/>
      <c r="O33" s="229"/>
      <c r="P33" s="229" t="s">
        <v>233</v>
      </c>
      <c r="Q33" s="233"/>
      <c r="R33" s="371">
        <v>3.1</v>
      </c>
      <c r="S33" s="375"/>
      <c r="T33" s="229"/>
      <c r="U33" s="229" t="s">
        <v>233</v>
      </c>
      <c r="V33" s="233"/>
      <c r="W33" s="371">
        <v>13.6</v>
      </c>
      <c r="X33" s="375"/>
      <c r="Y33" s="229"/>
      <c r="Z33" s="229" t="s">
        <v>233</v>
      </c>
      <c r="AA33" s="233"/>
      <c r="AB33" s="369">
        <v>0.05</v>
      </c>
      <c r="AC33" s="229" t="s">
        <v>25</v>
      </c>
      <c r="AD33" s="229"/>
      <c r="AE33" s="229"/>
      <c r="AF33" s="233"/>
      <c r="AG33" s="301"/>
      <c r="AH33" s="298"/>
      <c r="AI33" s="298"/>
      <c r="AJ33" s="298"/>
      <c r="AK33" s="299"/>
      <c r="AL33" s="300"/>
      <c r="AM33" s="298"/>
      <c r="AN33" s="298"/>
      <c r="AO33" s="298"/>
      <c r="AP33" s="299"/>
      <c r="AU33" s="77" t="s">
        <v>53</v>
      </c>
    </row>
    <row r="34" spans="1:47" s="214" customFormat="1" x14ac:dyDescent="0.25">
      <c r="A34" s="228" t="s">
        <v>54</v>
      </c>
      <c r="B34" s="222" t="s">
        <v>24</v>
      </c>
      <c r="C34" s="229"/>
      <c r="D34" s="229"/>
      <c r="E34" s="325">
        <v>4.7000000000000002E-3</v>
      </c>
      <c r="F34" s="239">
        <v>1.4999999999999999E-2</v>
      </c>
      <c r="G34" s="231">
        <v>0.05</v>
      </c>
      <c r="H34" s="373">
        <v>1E-4</v>
      </c>
      <c r="I34" s="375" t="s">
        <v>25</v>
      </c>
      <c r="J34" s="229"/>
      <c r="K34" s="229"/>
      <c r="L34" s="233"/>
      <c r="M34" s="373">
        <v>1E-4</v>
      </c>
      <c r="N34" s="385" t="s">
        <v>25</v>
      </c>
      <c r="O34" s="229"/>
      <c r="P34" s="229"/>
      <c r="Q34" s="233"/>
      <c r="R34" s="373">
        <v>1E-4</v>
      </c>
      <c r="S34" s="375" t="s">
        <v>25</v>
      </c>
      <c r="T34" s="229"/>
      <c r="U34" s="229"/>
      <c r="V34" s="233"/>
      <c r="W34" s="373">
        <v>1E-4</v>
      </c>
      <c r="X34" s="385" t="s">
        <v>25</v>
      </c>
      <c r="Y34" s="229"/>
      <c r="Z34" s="229"/>
      <c r="AA34" s="233"/>
      <c r="AB34" s="373">
        <v>1E-4</v>
      </c>
      <c r="AC34" s="229" t="s">
        <v>25</v>
      </c>
      <c r="AD34" s="229"/>
      <c r="AE34" s="229"/>
      <c r="AF34" s="233"/>
      <c r="AG34" s="305"/>
      <c r="AH34" s="298"/>
      <c r="AI34" s="298"/>
      <c r="AJ34" s="298"/>
      <c r="AK34" s="299"/>
      <c r="AL34" s="306"/>
      <c r="AM34" s="298"/>
      <c r="AN34" s="298"/>
      <c r="AO34" s="298"/>
      <c r="AP34" s="299"/>
      <c r="AU34" s="77" t="s">
        <v>54</v>
      </c>
    </row>
    <row r="35" spans="1:47" s="214" customFormat="1" x14ac:dyDescent="0.25">
      <c r="A35" s="228" t="s">
        <v>55</v>
      </c>
      <c r="B35" s="222" t="s">
        <v>30</v>
      </c>
      <c r="C35" s="229"/>
      <c r="D35" s="229"/>
      <c r="E35" s="325">
        <v>0.37809999999999999</v>
      </c>
      <c r="F35" s="239">
        <v>0.05</v>
      </c>
      <c r="G35" s="231">
        <v>0.05</v>
      </c>
      <c r="H35" s="368">
        <v>8.8999999999999996E-2</v>
      </c>
      <c r="I35" s="375"/>
      <c r="J35" s="229"/>
      <c r="K35" s="229" t="s">
        <v>233</v>
      </c>
      <c r="L35" s="233"/>
      <c r="M35" s="368">
        <v>0.72399999999999998</v>
      </c>
      <c r="N35" s="375"/>
      <c r="O35" s="229"/>
      <c r="P35" s="229"/>
      <c r="Q35" s="233"/>
      <c r="R35" s="369">
        <v>1.23</v>
      </c>
      <c r="S35" s="375"/>
      <c r="T35" s="229"/>
      <c r="U35" s="229"/>
      <c r="V35" s="233"/>
      <c r="W35" s="369">
        <v>4.87</v>
      </c>
      <c r="X35" s="375"/>
      <c r="Y35" s="229"/>
      <c r="Z35" s="229"/>
      <c r="AA35" s="233"/>
      <c r="AB35" s="368">
        <v>5.0000000000000001E-3</v>
      </c>
      <c r="AC35" s="229" t="s">
        <v>25</v>
      </c>
      <c r="AD35" s="229"/>
      <c r="AE35" s="229"/>
      <c r="AF35" s="233"/>
      <c r="AG35" s="306"/>
      <c r="AH35" s="298"/>
      <c r="AI35" s="298"/>
      <c r="AJ35" s="298"/>
      <c r="AK35" s="299"/>
      <c r="AL35" s="301"/>
      <c r="AM35" s="298"/>
      <c r="AN35" s="298"/>
      <c r="AO35" s="298"/>
      <c r="AP35" s="299"/>
      <c r="AU35" s="77" t="s">
        <v>55</v>
      </c>
    </row>
    <row r="36" spans="1:47" s="214" customFormat="1" x14ac:dyDescent="0.25">
      <c r="A36" s="228" t="s">
        <v>56</v>
      </c>
      <c r="B36" s="222" t="s">
        <v>24</v>
      </c>
      <c r="C36" s="229"/>
      <c r="D36" s="229"/>
      <c r="E36" s="325">
        <v>0.01</v>
      </c>
      <c r="F36" s="239" t="s">
        <v>22</v>
      </c>
      <c r="G36" s="231">
        <v>0.1</v>
      </c>
      <c r="H36" s="369">
        <v>0.01</v>
      </c>
      <c r="I36" s="375" t="s">
        <v>25</v>
      </c>
      <c r="J36" s="229"/>
      <c r="K36" s="229"/>
      <c r="L36" s="233"/>
      <c r="M36" s="369">
        <v>0.01</v>
      </c>
      <c r="N36" s="385" t="s">
        <v>25</v>
      </c>
      <c r="O36" s="229"/>
      <c r="P36" s="229"/>
      <c r="Q36" s="233"/>
      <c r="R36" s="369">
        <v>0.01</v>
      </c>
      <c r="S36" s="385" t="s">
        <v>25</v>
      </c>
      <c r="T36" s="229"/>
      <c r="U36" s="229"/>
      <c r="V36" s="233"/>
      <c r="W36" s="368">
        <v>1.2E-2</v>
      </c>
      <c r="X36" s="385"/>
      <c r="Y36" s="229"/>
      <c r="Z36" s="229"/>
      <c r="AA36" s="233"/>
      <c r="AB36" s="369">
        <v>0.01</v>
      </c>
      <c r="AC36" s="229" t="s">
        <v>25</v>
      </c>
      <c r="AD36" s="229"/>
      <c r="AE36" s="229"/>
      <c r="AF36" s="233"/>
      <c r="AG36" s="301"/>
      <c r="AH36" s="298"/>
      <c r="AI36" s="298"/>
      <c r="AJ36" s="298"/>
      <c r="AK36" s="299"/>
      <c r="AL36" s="301"/>
      <c r="AM36" s="298"/>
      <c r="AN36" s="298"/>
      <c r="AO36" s="298"/>
      <c r="AP36" s="299"/>
      <c r="AU36" s="77" t="s">
        <v>56</v>
      </c>
    </row>
    <row r="37" spans="1:47" s="214" customFormat="1" x14ac:dyDescent="0.25">
      <c r="A37" s="228" t="s">
        <v>57</v>
      </c>
      <c r="B37" s="222" t="s">
        <v>24</v>
      </c>
      <c r="C37" s="229"/>
      <c r="D37" s="229"/>
      <c r="E37" s="325">
        <v>1E-3</v>
      </c>
      <c r="F37" s="230">
        <v>0.05</v>
      </c>
      <c r="G37" s="231">
        <v>0.01</v>
      </c>
      <c r="H37" s="373">
        <v>5.0000000000000001E-4</v>
      </c>
      <c r="I37" s="375" t="s">
        <v>25</v>
      </c>
      <c r="J37" s="229"/>
      <c r="K37" s="229"/>
      <c r="L37" s="233"/>
      <c r="M37" s="373">
        <v>5.0000000000000001E-4</v>
      </c>
      <c r="N37" s="385" t="s">
        <v>25</v>
      </c>
      <c r="O37" s="229"/>
      <c r="P37" s="229"/>
      <c r="Q37" s="233"/>
      <c r="R37" s="373">
        <v>5.0000000000000001E-4</v>
      </c>
      <c r="S37" s="375" t="s">
        <v>25</v>
      </c>
      <c r="T37" s="229"/>
      <c r="U37" s="229"/>
      <c r="V37" s="233"/>
      <c r="W37" s="373">
        <v>5.0000000000000001E-4</v>
      </c>
      <c r="X37" s="375" t="s">
        <v>25</v>
      </c>
      <c r="Y37" s="229"/>
      <c r="Z37" s="229"/>
      <c r="AA37" s="233"/>
      <c r="AB37" s="373">
        <v>5.0000000000000001E-4</v>
      </c>
      <c r="AC37" s="229" t="s">
        <v>25</v>
      </c>
      <c r="AD37" s="229"/>
      <c r="AE37" s="229"/>
      <c r="AF37" s="233"/>
      <c r="AG37" s="307"/>
      <c r="AH37" s="298"/>
      <c r="AI37" s="298"/>
      <c r="AJ37" s="298"/>
      <c r="AK37" s="299"/>
      <c r="AL37" s="306"/>
      <c r="AM37" s="298"/>
      <c r="AN37" s="298"/>
      <c r="AO37" s="298"/>
      <c r="AP37" s="299"/>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06"/>
      <c r="AM38" s="298"/>
      <c r="AN38" s="298"/>
      <c r="AO38" s="298"/>
      <c r="AP38" s="299"/>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8.0000000000000002E-3</v>
      </c>
      <c r="F40" s="239" t="s">
        <v>22</v>
      </c>
      <c r="G40" s="231" t="s">
        <v>22</v>
      </c>
      <c r="H40" s="369">
        <v>0.01</v>
      </c>
      <c r="I40" s="375"/>
      <c r="J40" s="229"/>
      <c r="K40" s="229"/>
      <c r="L40" s="233"/>
      <c r="M40" s="369">
        <v>0.01</v>
      </c>
      <c r="N40" s="385" t="s">
        <v>25</v>
      </c>
      <c r="O40" s="229"/>
      <c r="P40" s="229"/>
      <c r="Q40" s="233"/>
      <c r="R40" s="369">
        <v>0.01</v>
      </c>
      <c r="S40" s="385" t="s">
        <v>25</v>
      </c>
      <c r="T40" s="229"/>
      <c r="U40" s="229"/>
      <c r="V40" s="233"/>
      <c r="W40" s="369">
        <v>0.01</v>
      </c>
      <c r="X40" s="385"/>
      <c r="Y40" s="229"/>
      <c r="Z40" s="229"/>
      <c r="AA40" s="233"/>
      <c r="AB40" s="369">
        <v>0.01</v>
      </c>
      <c r="AC40" s="229" t="s">
        <v>25</v>
      </c>
      <c r="AD40" s="229"/>
      <c r="AE40" s="229"/>
      <c r="AF40" s="233"/>
      <c r="AG40" s="300"/>
      <c r="AH40" s="298"/>
      <c r="AI40" s="298"/>
      <c r="AJ40" s="298"/>
      <c r="AK40" s="299"/>
      <c r="AL40" s="300"/>
      <c r="AM40" s="298"/>
      <c r="AN40" s="298"/>
      <c r="AO40" s="298"/>
      <c r="AP40" s="299"/>
      <c r="AU40" s="77" t="s">
        <v>60</v>
      </c>
    </row>
    <row r="41" spans="1:47" s="214" customFormat="1" ht="15.75" thickBot="1" x14ac:dyDescent="0.3">
      <c r="A41" s="243" t="s">
        <v>61</v>
      </c>
      <c r="B41" s="222" t="s">
        <v>30</v>
      </c>
      <c r="C41" s="244"/>
      <c r="D41" s="244"/>
      <c r="E41" s="328">
        <v>48.778300000000002</v>
      </c>
      <c r="F41" s="245">
        <v>5</v>
      </c>
      <c r="G41" s="246">
        <v>5</v>
      </c>
      <c r="H41" s="367">
        <v>0.01</v>
      </c>
      <c r="I41" s="384" t="s">
        <v>25</v>
      </c>
      <c r="J41" s="263"/>
      <c r="K41" s="263"/>
      <c r="L41" s="264"/>
      <c r="M41" s="367">
        <v>0.01</v>
      </c>
      <c r="N41" s="386" t="s">
        <v>25</v>
      </c>
      <c r="O41" s="244"/>
      <c r="P41" s="244"/>
      <c r="Q41" s="248"/>
      <c r="R41" s="367">
        <v>0.01</v>
      </c>
      <c r="S41" s="375" t="s">
        <v>25</v>
      </c>
      <c r="T41" s="244"/>
      <c r="U41" s="244"/>
      <c r="V41" s="248"/>
      <c r="W41" s="367">
        <v>0.01</v>
      </c>
      <c r="X41" s="386" t="s">
        <v>25</v>
      </c>
      <c r="Y41" s="244"/>
      <c r="Z41" s="244"/>
      <c r="AA41" s="248"/>
      <c r="AB41" s="377">
        <v>0.01</v>
      </c>
      <c r="AC41" s="263" t="s">
        <v>25</v>
      </c>
      <c r="AD41" s="263"/>
      <c r="AE41" s="263"/>
      <c r="AF41" s="26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504" t="s">
        <v>259</v>
      </c>
      <c r="AM43" s="505"/>
      <c r="AN43" s="505"/>
      <c r="AO43" s="505"/>
      <c r="AP43" s="506"/>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309"/>
      <c r="AM44" s="298"/>
      <c r="AN44" s="310"/>
      <c r="AO44" s="310"/>
      <c r="AP44" s="311"/>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309"/>
      <c r="AM45" s="298"/>
      <c r="AN45" s="310"/>
      <c r="AO45" s="310"/>
      <c r="AP45" s="311"/>
      <c r="AR45" s="111" t="s">
        <v>67</v>
      </c>
      <c r="AT45" s="214"/>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320"/>
      <c r="AM46" s="303"/>
      <c r="AN46" s="316"/>
      <c r="AO46" s="316"/>
      <c r="AP46" s="317"/>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504" t="s">
        <v>259</v>
      </c>
      <c r="AM48" s="505"/>
      <c r="AN48" s="505"/>
      <c r="AO48" s="505"/>
      <c r="AP48" s="506"/>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309"/>
      <c r="AM49" s="298"/>
      <c r="AN49" s="310"/>
      <c r="AO49" s="310"/>
      <c r="AP49" s="311"/>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309"/>
      <c r="AM50" s="298"/>
      <c r="AN50" s="310"/>
      <c r="AO50" s="310"/>
      <c r="AP50" s="311"/>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309"/>
      <c r="AM51" s="298"/>
      <c r="AN51" s="310"/>
      <c r="AO51" s="310"/>
      <c r="AP51" s="311"/>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309"/>
      <c r="AM52" s="298"/>
      <c r="AN52" s="310"/>
      <c r="AO52" s="310"/>
      <c r="AP52" s="311"/>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309"/>
      <c r="AM53" s="298"/>
      <c r="AN53" s="310"/>
      <c r="AO53" s="310"/>
      <c r="AP53" s="311"/>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309"/>
      <c r="AM54" s="298"/>
      <c r="AN54" s="310"/>
      <c r="AO54" s="310"/>
      <c r="AP54" s="311"/>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309"/>
      <c r="AM55" s="298"/>
      <c r="AN55" s="310"/>
      <c r="AO55" s="310"/>
      <c r="AP55" s="311"/>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309"/>
      <c r="AM56" s="298"/>
      <c r="AN56" s="310"/>
      <c r="AO56" s="310"/>
      <c r="AP56" s="311"/>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309"/>
      <c r="AM57" s="298"/>
      <c r="AN57" s="310"/>
      <c r="AO57" s="310"/>
      <c r="AP57" s="311"/>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309"/>
      <c r="AM58" s="298"/>
      <c r="AN58" s="310"/>
      <c r="AO58" s="310"/>
      <c r="AP58" s="311"/>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309"/>
      <c r="AM59" s="298"/>
      <c r="AN59" s="310"/>
      <c r="AO59" s="310"/>
      <c r="AP59" s="311"/>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347">
        <v>0.26</v>
      </c>
      <c r="S60" s="416"/>
      <c r="T60" s="267"/>
      <c r="U60" s="267"/>
      <c r="V60" s="273"/>
      <c r="W60" s="356">
        <v>0.55000000000000004</v>
      </c>
      <c r="X60" s="229"/>
      <c r="Y60" s="267"/>
      <c r="Z60" s="267"/>
      <c r="AA60" s="273"/>
      <c r="AB60" s="271">
        <v>0.01</v>
      </c>
      <c r="AC60" s="229" t="s">
        <v>25</v>
      </c>
      <c r="AD60" s="267"/>
      <c r="AE60" s="267"/>
      <c r="AF60" s="273"/>
      <c r="AG60" s="309"/>
      <c r="AH60" s="298"/>
      <c r="AI60" s="310"/>
      <c r="AJ60" s="310"/>
      <c r="AK60" s="311"/>
      <c r="AL60" s="309"/>
      <c r="AM60" s="298"/>
      <c r="AN60" s="310"/>
      <c r="AO60" s="310"/>
      <c r="AP60" s="311"/>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309"/>
      <c r="AM61" s="298"/>
      <c r="AN61" s="310"/>
      <c r="AO61" s="310"/>
      <c r="AP61" s="311"/>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309"/>
      <c r="AM62" s="298"/>
      <c r="AN62" s="310"/>
      <c r="AO62" s="310"/>
      <c r="AP62" s="311"/>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309"/>
      <c r="AM63" s="298"/>
      <c r="AN63" s="310"/>
      <c r="AO63" s="310"/>
      <c r="AP63" s="311"/>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309"/>
      <c r="AM64" s="298"/>
      <c r="AN64" s="310"/>
      <c r="AO64" s="310"/>
      <c r="AP64" s="311"/>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309"/>
      <c r="AM65" s="298"/>
      <c r="AN65" s="310"/>
      <c r="AO65" s="310"/>
      <c r="AP65" s="311"/>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309"/>
      <c r="AM66" s="298"/>
      <c r="AN66" s="310"/>
      <c r="AO66" s="310"/>
      <c r="AP66" s="311"/>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0.43</v>
      </c>
      <c r="N67" s="229"/>
      <c r="O67" s="267" t="s">
        <v>267</v>
      </c>
      <c r="P67" s="267"/>
      <c r="Q67" s="273"/>
      <c r="R67" s="417">
        <v>0.62</v>
      </c>
      <c r="S67" s="229"/>
      <c r="T67" s="267"/>
      <c r="U67" s="267"/>
      <c r="V67" s="273"/>
      <c r="W67" s="294">
        <v>1.89</v>
      </c>
      <c r="X67" s="229"/>
      <c r="Y67" s="267" t="s">
        <v>16</v>
      </c>
      <c r="Z67" s="267" t="s">
        <v>233</v>
      </c>
      <c r="AA67" s="273"/>
      <c r="AB67" s="278">
        <v>0.2</v>
      </c>
      <c r="AC67" s="229" t="s">
        <v>25</v>
      </c>
      <c r="AD67" s="267"/>
      <c r="AE67" s="267"/>
      <c r="AF67" s="273"/>
      <c r="AG67" s="312"/>
      <c r="AH67" s="298"/>
      <c r="AI67" s="310"/>
      <c r="AJ67" s="310"/>
      <c r="AK67" s="311"/>
      <c r="AL67" s="312"/>
      <c r="AM67" s="298"/>
      <c r="AN67" s="310"/>
      <c r="AO67" s="310"/>
      <c r="AP67" s="311"/>
      <c r="AR67" s="363" t="s">
        <v>88</v>
      </c>
    </row>
    <row r="68" spans="1:44"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12"/>
      <c r="AH68" s="298"/>
      <c r="AI68" s="310"/>
      <c r="AJ68" s="310"/>
      <c r="AK68" s="311"/>
      <c r="AL68" s="312"/>
      <c r="AM68" s="298"/>
      <c r="AN68" s="310"/>
      <c r="AO68" s="310"/>
      <c r="AP68" s="311"/>
      <c r="AR68" s="364" t="s">
        <v>89</v>
      </c>
    </row>
    <row r="69" spans="1:44"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297"/>
      <c r="AM69" s="298"/>
      <c r="AN69" s="310"/>
      <c r="AO69" s="310"/>
      <c r="AP69" s="311"/>
      <c r="AR69" s="363" t="s">
        <v>90</v>
      </c>
    </row>
    <row r="70" spans="1:44"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297"/>
      <c r="AH70" s="298"/>
      <c r="AI70" s="310"/>
      <c r="AJ70" s="310"/>
      <c r="AK70" s="311"/>
      <c r="AL70" s="297"/>
      <c r="AM70" s="298"/>
      <c r="AN70" s="310"/>
      <c r="AO70" s="310"/>
      <c r="AP70" s="311"/>
      <c r="AR70" s="363" t="s">
        <v>91</v>
      </c>
    </row>
    <row r="71" spans="1:44"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297"/>
      <c r="AM71" s="298"/>
      <c r="AN71" s="310"/>
      <c r="AO71" s="310"/>
      <c r="AP71" s="311"/>
      <c r="AR71" s="363" t="s">
        <v>92</v>
      </c>
    </row>
    <row r="72" spans="1:44" s="214" customFormat="1" x14ac:dyDescent="0.25">
      <c r="A72" s="228" t="s">
        <v>93</v>
      </c>
      <c r="B72" s="222" t="s">
        <v>24</v>
      </c>
      <c r="C72" s="229"/>
      <c r="D72" s="229"/>
      <c r="E72" s="322">
        <v>1</v>
      </c>
      <c r="F72" s="239">
        <v>70</v>
      </c>
      <c r="G72" s="231" t="s">
        <v>22</v>
      </c>
      <c r="H72" s="371">
        <v>0.2</v>
      </c>
      <c r="I72" s="229" t="s">
        <v>25</v>
      </c>
      <c r="J72" s="267"/>
      <c r="K72" s="267"/>
      <c r="L72" s="273"/>
      <c r="M72" s="371">
        <v>0.2</v>
      </c>
      <c r="N72" s="229" t="s">
        <v>25</v>
      </c>
      <c r="O72" s="267"/>
      <c r="P72" s="267"/>
      <c r="Q72" s="273"/>
      <c r="R72" s="279">
        <v>0.2</v>
      </c>
      <c r="S72" s="229" t="s">
        <v>25</v>
      </c>
      <c r="T72" s="267"/>
      <c r="U72" s="267"/>
      <c r="V72" s="273"/>
      <c r="W72" s="371">
        <v>0.2</v>
      </c>
      <c r="X72" s="229" t="s">
        <v>25</v>
      </c>
      <c r="Y72" s="267"/>
      <c r="Z72" s="267"/>
      <c r="AA72" s="273"/>
      <c r="AB72" s="371">
        <v>0.2</v>
      </c>
      <c r="AC72" s="229" t="s">
        <v>25</v>
      </c>
      <c r="AD72" s="267"/>
      <c r="AE72" s="267"/>
      <c r="AF72" s="273"/>
      <c r="AG72" s="312"/>
      <c r="AH72" s="298"/>
      <c r="AI72" s="310"/>
      <c r="AJ72" s="310"/>
      <c r="AK72" s="311"/>
      <c r="AL72" s="312"/>
      <c r="AM72" s="298"/>
      <c r="AN72" s="310"/>
      <c r="AO72" s="310"/>
      <c r="AP72" s="311"/>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313"/>
      <c r="AM73" s="298"/>
      <c r="AN73" s="310"/>
      <c r="AO73" s="310"/>
      <c r="AP73" s="311"/>
      <c r="AR73" s="364" t="s">
        <v>94</v>
      </c>
    </row>
    <row r="74" spans="1:44" s="214" customFormat="1"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00"/>
      <c r="AH74" s="298"/>
      <c r="AI74" s="310"/>
      <c r="AJ74" s="310"/>
      <c r="AK74" s="311"/>
      <c r="AL74" s="300"/>
      <c r="AM74" s="298"/>
      <c r="AN74" s="310"/>
      <c r="AO74" s="310"/>
      <c r="AP74" s="311"/>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314"/>
      <c r="AM75" s="298"/>
      <c r="AN75" s="310"/>
      <c r="AO75" s="310"/>
      <c r="AP75" s="311"/>
      <c r="AR75" s="363" t="s">
        <v>96</v>
      </c>
    </row>
    <row r="76" spans="1:44"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297"/>
      <c r="AM76" s="298"/>
      <c r="AN76" s="310"/>
      <c r="AO76" s="310"/>
      <c r="AP76" s="311"/>
      <c r="AR76" s="364" t="s">
        <v>97</v>
      </c>
    </row>
    <row r="77" spans="1:44"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297"/>
      <c r="AM77" s="298"/>
      <c r="AN77" s="310"/>
      <c r="AO77" s="310"/>
      <c r="AP77" s="311"/>
      <c r="AR77" s="364" t="s">
        <v>98</v>
      </c>
    </row>
    <row r="78" spans="1:44" s="214" customFormat="1" x14ac:dyDescent="0.25">
      <c r="A78" s="228" t="s">
        <v>195</v>
      </c>
      <c r="B78" s="222" t="s">
        <v>24</v>
      </c>
      <c r="C78" s="229"/>
      <c r="D78" s="229"/>
      <c r="E78" s="322">
        <v>4.4000000000000004</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297"/>
      <c r="AH78" s="298"/>
      <c r="AI78" s="310"/>
      <c r="AJ78" s="310"/>
      <c r="AK78" s="311"/>
      <c r="AL78" s="297"/>
      <c r="AM78" s="298"/>
      <c r="AN78" s="310"/>
      <c r="AO78" s="310"/>
      <c r="AP78" s="311"/>
      <c r="AR78" s="363" t="s">
        <v>99</v>
      </c>
    </row>
    <row r="79" spans="1:44"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297"/>
      <c r="AH79" s="298"/>
      <c r="AI79" s="310"/>
      <c r="AJ79" s="310"/>
      <c r="AK79" s="311"/>
      <c r="AL79" s="297"/>
      <c r="AM79" s="298"/>
      <c r="AN79" s="310"/>
      <c r="AO79" s="310"/>
      <c r="AP79" s="311"/>
      <c r="AR79" s="364" t="s">
        <v>100</v>
      </c>
    </row>
    <row r="80" spans="1:44"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297"/>
      <c r="AH80" s="298"/>
      <c r="AI80" s="310"/>
      <c r="AJ80" s="310"/>
      <c r="AK80" s="311"/>
      <c r="AL80" s="297"/>
      <c r="AM80" s="298"/>
      <c r="AN80" s="310"/>
      <c r="AO80" s="310"/>
      <c r="AP80" s="311"/>
      <c r="AR80" s="363" t="s">
        <v>101</v>
      </c>
    </row>
    <row r="81" spans="1:44" s="214" customFormat="1"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12"/>
      <c r="AH81" s="298"/>
      <c r="AI81" s="310"/>
      <c r="AJ81" s="310"/>
      <c r="AK81" s="311"/>
      <c r="AL81" s="312"/>
      <c r="AM81" s="298"/>
      <c r="AN81" s="310"/>
      <c r="AO81" s="310"/>
      <c r="AP81" s="311"/>
      <c r="AR81" s="363" t="s">
        <v>102</v>
      </c>
    </row>
    <row r="82" spans="1:44"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297"/>
      <c r="AH82" s="298"/>
      <c r="AI82" s="310"/>
      <c r="AJ82" s="310"/>
      <c r="AK82" s="311"/>
      <c r="AL82" s="297"/>
      <c r="AM82" s="298"/>
      <c r="AN82" s="310"/>
      <c r="AO82" s="310"/>
      <c r="AP82" s="311"/>
      <c r="AR82" s="363" t="s">
        <v>103</v>
      </c>
    </row>
    <row r="83" spans="1:44"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297"/>
      <c r="AM83" s="298"/>
      <c r="AN83" s="310"/>
      <c r="AO83" s="310"/>
      <c r="AP83" s="311"/>
      <c r="AR83" s="364" t="s">
        <v>104</v>
      </c>
    </row>
    <row r="84" spans="1:44"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12"/>
      <c r="AH84" s="298"/>
      <c r="AI84" s="310"/>
      <c r="AJ84" s="310"/>
      <c r="AK84" s="311"/>
      <c r="AL84" s="312"/>
      <c r="AM84" s="298"/>
      <c r="AN84" s="310"/>
      <c r="AO84" s="310"/>
      <c r="AP84" s="311"/>
      <c r="AR84" s="364" t="s">
        <v>105</v>
      </c>
    </row>
    <row r="85" spans="1:44"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297"/>
      <c r="AH85" s="298"/>
      <c r="AI85" s="310"/>
      <c r="AJ85" s="310"/>
      <c r="AK85" s="311"/>
      <c r="AL85" s="297"/>
      <c r="AM85" s="298"/>
      <c r="AN85" s="310"/>
      <c r="AO85" s="310"/>
      <c r="AP85" s="311"/>
      <c r="AR85" s="364" t="s">
        <v>106</v>
      </c>
    </row>
    <row r="86" spans="1:44" s="214" customFormat="1" x14ac:dyDescent="0.25">
      <c r="A86" s="228" t="s">
        <v>107</v>
      </c>
      <c r="B86" s="222" t="s">
        <v>21</v>
      </c>
      <c r="C86" s="229"/>
      <c r="D86" s="229"/>
      <c r="E86" s="395">
        <v>1.9744999999999999</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297"/>
      <c r="AH86" s="298"/>
      <c r="AI86" s="310"/>
      <c r="AJ86" s="310"/>
      <c r="AK86" s="311"/>
      <c r="AL86" s="297"/>
      <c r="AM86" s="298"/>
      <c r="AN86" s="310"/>
      <c r="AO86" s="310"/>
      <c r="AP86" s="311"/>
      <c r="AR86" s="364" t="s">
        <v>107</v>
      </c>
    </row>
    <row r="87" spans="1:44"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297"/>
      <c r="AM87" s="298"/>
      <c r="AN87" s="310"/>
      <c r="AO87" s="310"/>
      <c r="AP87" s="311"/>
      <c r="AR87" s="363" t="s">
        <v>108</v>
      </c>
    </row>
    <row r="88" spans="1:44"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297"/>
      <c r="AM88" s="298"/>
      <c r="AN88" s="310"/>
      <c r="AO88" s="310"/>
      <c r="AP88" s="311"/>
      <c r="AR88" s="363" t="s">
        <v>109</v>
      </c>
    </row>
    <row r="89" spans="1:44" s="214" customFormat="1" ht="15.75" thickBot="1" x14ac:dyDescent="0.3">
      <c r="A89" s="376" t="s">
        <v>110</v>
      </c>
      <c r="B89" s="275" t="s">
        <v>24</v>
      </c>
      <c r="C89" s="263"/>
      <c r="D89" s="263"/>
      <c r="E89" s="323">
        <v>0.2</v>
      </c>
      <c r="F89" s="281">
        <v>2</v>
      </c>
      <c r="G89" s="282">
        <v>0.02</v>
      </c>
      <c r="H89" s="377">
        <v>0.04</v>
      </c>
      <c r="I89" s="263"/>
      <c r="J89" s="275"/>
      <c r="K89" s="275"/>
      <c r="L89" s="276"/>
      <c r="M89" s="377">
        <v>0.01</v>
      </c>
      <c r="N89" s="263" t="s">
        <v>25</v>
      </c>
      <c r="O89" s="275"/>
      <c r="P89" s="275"/>
      <c r="Q89" s="276"/>
      <c r="R89" s="377">
        <v>0.01</v>
      </c>
      <c r="S89" s="263" t="s">
        <v>25</v>
      </c>
      <c r="T89" s="275"/>
      <c r="U89" s="275"/>
      <c r="V89" s="276"/>
      <c r="W89" s="377">
        <v>0.28999999999999998</v>
      </c>
      <c r="X89" s="263"/>
      <c r="Y89" s="275" t="s">
        <v>16</v>
      </c>
      <c r="Z89" s="275"/>
      <c r="AA89" s="276"/>
      <c r="AB89" s="377">
        <v>0.01</v>
      </c>
      <c r="AC89" s="263" t="s">
        <v>25</v>
      </c>
      <c r="AD89" s="275"/>
      <c r="AE89" s="275"/>
      <c r="AF89" s="276"/>
      <c r="AG89" s="315"/>
      <c r="AH89" s="303"/>
      <c r="AI89" s="316"/>
      <c r="AJ89" s="316"/>
      <c r="AK89" s="317"/>
      <c r="AL89" s="315"/>
      <c r="AM89" s="303"/>
      <c r="AN89" s="316"/>
      <c r="AO89" s="316"/>
      <c r="AP89" s="317"/>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9">
    <mergeCell ref="A42:AP42"/>
    <mergeCell ref="AG43:AK43"/>
    <mergeCell ref="AL43:AP43"/>
    <mergeCell ref="A47:AP47"/>
    <mergeCell ref="AG48:AK48"/>
    <mergeCell ref="AL48:AP48"/>
    <mergeCell ref="AG25:AK25"/>
    <mergeCell ref="AL25:AP25"/>
    <mergeCell ref="H5:L5"/>
    <mergeCell ref="M5:Q5"/>
    <mergeCell ref="R5:V5"/>
    <mergeCell ref="W5:AA5"/>
    <mergeCell ref="AB5:AF5"/>
    <mergeCell ref="AG5:AK5"/>
    <mergeCell ref="AL5:AP5"/>
    <mergeCell ref="A7:AP7"/>
    <mergeCell ref="AG8:AK8"/>
    <mergeCell ref="AL8:AP8"/>
    <mergeCell ref="A24:AP24"/>
    <mergeCell ref="A1:AP1"/>
    <mergeCell ref="A2:AP2"/>
    <mergeCell ref="B4:B6"/>
    <mergeCell ref="C4:C6"/>
    <mergeCell ref="D4:D6"/>
    <mergeCell ref="E4:E6"/>
    <mergeCell ref="F4:F6"/>
    <mergeCell ref="G4:G6"/>
    <mergeCell ref="H4:AF4"/>
    <mergeCell ref="AG4:AP4"/>
  </mergeCells>
  <conditionalFormatting sqref="AL10">
    <cfRule type="cellIs" dxfId="5692" priority="421" operator="greaterThan">
      <formula>$E$10</formula>
    </cfRule>
  </conditionalFormatting>
  <conditionalFormatting sqref="AL11">
    <cfRule type="cellIs" dxfId="5691" priority="420" operator="greaterThan">
      <formula>$E$11</formula>
    </cfRule>
  </conditionalFormatting>
  <conditionalFormatting sqref="AL12">
    <cfRule type="cellIs" dxfId="5690" priority="419" operator="greaterThan">
      <formula>$E$12</formula>
    </cfRule>
  </conditionalFormatting>
  <conditionalFormatting sqref="AL13">
    <cfRule type="cellIs" dxfId="5689" priority="417" operator="greaterThan">
      <formula>$E13</formula>
    </cfRule>
    <cfRule type="cellIs" dxfId="5688" priority="418" operator="greaterThan">
      <formula>$G13</formula>
    </cfRule>
  </conditionalFormatting>
  <conditionalFormatting sqref="AL18">
    <cfRule type="cellIs" dxfId="5687" priority="413" operator="lessThan">
      <formula>$AS$18</formula>
    </cfRule>
    <cfRule type="cellIs" dxfId="5686" priority="414" operator="greaterThan">
      <formula>$AT$18</formula>
    </cfRule>
    <cfRule type="cellIs" dxfId="5685" priority="415" operator="lessThan">
      <formula>$AQ$18</formula>
    </cfRule>
    <cfRule type="cellIs" dxfId="5684" priority="416" operator="greaterThan">
      <formula>$AR$18</formula>
    </cfRule>
  </conditionalFormatting>
  <conditionalFormatting sqref="AG10">
    <cfRule type="cellIs" dxfId="5683" priority="412" operator="greaterThan">
      <formula>$E$10</formula>
    </cfRule>
  </conditionalFormatting>
  <conditionalFormatting sqref="AG11">
    <cfRule type="cellIs" dxfId="5682" priority="411" operator="greaterThan">
      <formula>$E$11</formula>
    </cfRule>
  </conditionalFormatting>
  <conditionalFormatting sqref="AG12">
    <cfRule type="cellIs" dxfId="5681" priority="410" operator="greaterThan">
      <formula>$E$12</formula>
    </cfRule>
  </conditionalFormatting>
  <conditionalFormatting sqref="AG13">
    <cfRule type="cellIs" dxfId="5680" priority="408" operator="greaterThan">
      <formula>$E$13</formula>
    </cfRule>
    <cfRule type="cellIs" dxfId="5679" priority="409" operator="greaterThan">
      <formula>$G$13</formula>
    </cfRule>
  </conditionalFormatting>
  <conditionalFormatting sqref="AG14">
    <cfRule type="cellIs" dxfId="5678" priority="406" operator="greaterThan">
      <formula>$E$14</formula>
    </cfRule>
    <cfRule type="cellIs" dxfId="5677" priority="407" operator="greaterThan">
      <formula>$G$14</formula>
    </cfRule>
  </conditionalFormatting>
  <conditionalFormatting sqref="AG15">
    <cfRule type="cellIs" dxfId="5676" priority="405" operator="greaterThan">
      <formula>$E$15</formula>
    </cfRule>
  </conditionalFormatting>
  <conditionalFormatting sqref="AG16">
    <cfRule type="cellIs" dxfId="5675" priority="404" operator="greaterThan">
      <formula>$E$16</formula>
    </cfRule>
  </conditionalFormatting>
  <conditionalFormatting sqref="AG16">
    <cfRule type="cellIs" dxfId="5674" priority="403" operator="greaterThan">
      <formula>$G$16</formula>
    </cfRule>
  </conditionalFormatting>
  <conditionalFormatting sqref="AG17">
    <cfRule type="cellIs" dxfId="5673" priority="401" operator="greaterThan">
      <formula>$E$17</formula>
    </cfRule>
  </conditionalFormatting>
  <conditionalFormatting sqref="AG17">
    <cfRule type="cellIs" dxfId="5672" priority="402" operator="greaterThan">
      <formula>$G$17</formula>
    </cfRule>
  </conditionalFormatting>
  <conditionalFormatting sqref="AG19">
    <cfRule type="cellIs" dxfId="5671" priority="400" operator="greaterThan">
      <formula>$E$19</formula>
    </cfRule>
  </conditionalFormatting>
  <conditionalFormatting sqref="AG20">
    <cfRule type="cellIs" dxfId="5670" priority="398" operator="greaterThan">
      <formula>$E$20</formula>
    </cfRule>
    <cfRule type="cellIs" dxfId="5669" priority="399" operator="greaterThan">
      <formula>$G$20</formula>
    </cfRule>
  </conditionalFormatting>
  <conditionalFormatting sqref="AG21">
    <cfRule type="cellIs" dxfId="5668" priority="396" operator="greaterThan">
      <formula>$E$21</formula>
    </cfRule>
    <cfRule type="cellIs" dxfId="5667" priority="397" operator="greaterThan">
      <formula>$G$21</formula>
    </cfRule>
  </conditionalFormatting>
  <conditionalFormatting sqref="AG22">
    <cfRule type="cellIs" dxfId="5666" priority="394" operator="greaterThan">
      <formula>$E$22</formula>
    </cfRule>
    <cfRule type="cellIs" dxfId="5665" priority="395" operator="greaterThan">
      <formula>$G$22</formula>
    </cfRule>
  </conditionalFormatting>
  <conditionalFormatting sqref="AG23">
    <cfRule type="cellIs" dxfId="5664" priority="393" operator="greaterThan">
      <formula>$E$23</formula>
    </cfRule>
  </conditionalFormatting>
  <conditionalFormatting sqref="AG9">
    <cfRule type="cellIs" dxfId="5663" priority="392" operator="greaterThan">
      <formula>$E$9</formula>
    </cfRule>
  </conditionalFormatting>
  <conditionalFormatting sqref="AG18">
    <cfRule type="cellIs" dxfId="5662" priority="388" operator="lessThan">
      <formula>$AS$18</formula>
    </cfRule>
    <cfRule type="cellIs" dxfId="5661" priority="389" operator="greaterThan">
      <formula>$AT$18</formula>
    </cfRule>
    <cfRule type="cellIs" dxfId="5660" priority="390" operator="lessThan">
      <formula>$AQ$18</formula>
    </cfRule>
    <cfRule type="cellIs" dxfId="5659" priority="391" operator="greaterThan">
      <formula>$AR$18</formula>
    </cfRule>
  </conditionalFormatting>
  <conditionalFormatting sqref="AG26">
    <cfRule type="cellIs" dxfId="5658" priority="386" operator="greaterThan">
      <formula>$E$26</formula>
    </cfRule>
    <cfRule type="cellIs" dxfId="5657" priority="387" operator="greaterThan">
      <formula>$G$26</formula>
    </cfRule>
  </conditionalFormatting>
  <conditionalFormatting sqref="AG27">
    <cfRule type="cellIs" dxfId="5656" priority="384" operator="greaterThan">
      <formula>$E$27</formula>
    </cfRule>
    <cfRule type="cellIs" dxfId="5655" priority="385" operator="greaterThan">
      <formula>$G$27</formula>
    </cfRule>
  </conditionalFormatting>
  <conditionalFormatting sqref="AG28">
    <cfRule type="cellIs" dxfId="5654" priority="382" operator="greaterThan">
      <formula>$E$28</formula>
    </cfRule>
    <cfRule type="cellIs" dxfId="5653" priority="383" operator="greaterThan">
      <formula>$G$28</formula>
    </cfRule>
  </conditionalFormatting>
  <conditionalFormatting sqref="AG31">
    <cfRule type="cellIs" dxfId="5652" priority="381" operator="greaterThan">
      <formula>$E$31</formula>
    </cfRule>
  </conditionalFormatting>
  <conditionalFormatting sqref="AG32">
    <cfRule type="cellIs" dxfId="5651" priority="379" operator="greaterThan">
      <formula>$E$32</formula>
    </cfRule>
    <cfRule type="cellIs" dxfId="5650" priority="380" operator="greaterThan">
      <formula>$G$32</formula>
    </cfRule>
  </conditionalFormatting>
  <conditionalFormatting sqref="AG33">
    <cfRule type="cellIs" dxfId="5649" priority="377" operator="greaterThan">
      <formula>$E$33</formula>
    </cfRule>
    <cfRule type="cellIs" dxfId="5648" priority="378" operator="greaterThan">
      <formula>$G$33</formula>
    </cfRule>
  </conditionalFormatting>
  <conditionalFormatting sqref="AG34">
    <cfRule type="cellIs" dxfId="5647" priority="374" operator="greaterThan">
      <formula>$E$34</formula>
    </cfRule>
    <cfRule type="cellIs" dxfId="5646" priority="375" operator="greaterThan">
      <formula>$G$34</formula>
    </cfRule>
    <cfRule type="cellIs" dxfId="5645" priority="376" operator="greaterThan">
      <formula>$F$34</formula>
    </cfRule>
  </conditionalFormatting>
  <conditionalFormatting sqref="AG35">
    <cfRule type="cellIs" dxfId="5644" priority="372" operator="greaterThan">
      <formula>$E$35</formula>
    </cfRule>
    <cfRule type="cellIs" dxfId="5643" priority="373" operator="greaterThan">
      <formula>$G$35</formula>
    </cfRule>
  </conditionalFormatting>
  <conditionalFormatting sqref="AG36">
    <cfRule type="cellIs" dxfId="5642" priority="370" operator="greaterThan">
      <formula>$E$36</formula>
    </cfRule>
    <cfRule type="cellIs" dxfId="5641" priority="371" operator="greaterThan">
      <formula>$G$36</formula>
    </cfRule>
  </conditionalFormatting>
  <conditionalFormatting sqref="AG37">
    <cfRule type="cellIs" dxfId="5640" priority="369" operator="greaterThan">
      <formula>$E$37</formula>
    </cfRule>
  </conditionalFormatting>
  <conditionalFormatting sqref="AG38">
    <cfRule type="cellIs" dxfId="5639" priority="367" operator="greaterThan">
      <formula>$E$38</formula>
    </cfRule>
    <cfRule type="cellIs" dxfId="5638" priority="368" operator="greaterThan">
      <formula>$G$38</formula>
    </cfRule>
  </conditionalFormatting>
  <conditionalFormatting sqref="AG39">
    <cfRule type="cellIs" dxfId="5637" priority="365" operator="greaterThan">
      <formula>$E$39</formula>
    </cfRule>
    <cfRule type="cellIs" dxfId="5636" priority="366" operator="greaterThan">
      <formula>$G$39</formula>
    </cfRule>
  </conditionalFormatting>
  <conditionalFormatting sqref="AG40">
    <cfRule type="cellIs" dxfId="5635" priority="363" operator="greaterThan">
      <formula>$E$40</formula>
    </cfRule>
    <cfRule type="cellIs" dxfId="5634" priority="364" operator="greaterThan">
      <formula>$G$40</formula>
    </cfRule>
  </conditionalFormatting>
  <conditionalFormatting sqref="AG41">
    <cfRule type="cellIs" dxfId="5633" priority="361" operator="greaterThan">
      <formula>$E$41</formula>
    </cfRule>
    <cfRule type="cellIs" dxfId="5632" priority="362" operator="greaterThan">
      <formula>$G$41</formula>
    </cfRule>
  </conditionalFormatting>
  <conditionalFormatting sqref="AG37">
    <cfRule type="cellIs" dxfId="5631" priority="360" operator="greaterThan">
      <formula>$G$37</formula>
    </cfRule>
  </conditionalFormatting>
  <conditionalFormatting sqref="AG72">
    <cfRule type="cellIs" dxfId="5630" priority="359" operator="greaterThan">
      <formula>$F$72</formula>
    </cfRule>
  </conditionalFormatting>
  <conditionalFormatting sqref="AG55">
    <cfRule type="cellIs" dxfId="5629" priority="358" operator="greaterThan">
      <formula>$G$55</formula>
    </cfRule>
  </conditionalFormatting>
  <conditionalFormatting sqref="AG60">
    <cfRule type="cellIs" dxfId="5628" priority="357" operator="greaterThan">
      <formula>$G$60</formula>
    </cfRule>
  </conditionalFormatting>
  <conditionalFormatting sqref="AG63">
    <cfRule type="cellIs" dxfId="5627" priority="356" operator="greaterThan">
      <formula>$G$63</formula>
    </cfRule>
  </conditionalFormatting>
  <conditionalFormatting sqref="AG66">
    <cfRule type="cellIs" dxfId="5626" priority="354" operator="greaterThan">
      <formula>$G$66</formula>
    </cfRule>
    <cfRule type="cellIs" dxfId="5625" priority="355" operator="greaterThan">
      <formula>$F$66</formula>
    </cfRule>
  </conditionalFormatting>
  <conditionalFormatting sqref="AG53">
    <cfRule type="cellIs" dxfId="5624" priority="353" operator="greaterThan">
      <formula>$F$53</formula>
    </cfRule>
  </conditionalFormatting>
  <conditionalFormatting sqref="AG52">
    <cfRule type="cellIs" dxfId="5623" priority="351" operator="greaterThan">
      <formula>$F$52</formula>
    </cfRule>
  </conditionalFormatting>
  <conditionalFormatting sqref="AG61">
    <cfRule type="cellIs" dxfId="5622" priority="348" operator="greaterThan">
      <formula>$F$61</formula>
    </cfRule>
  </conditionalFormatting>
  <conditionalFormatting sqref="AG62">
    <cfRule type="cellIs" dxfId="5621" priority="346" operator="greaterThan">
      <formula>$G$62</formula>
    </cfRule>
  </conditionalFormatting>
  <conditionalFormatting sqref="AG54">
    <cfRule type="cellIs" dxfId="5620" priority="349" operator="greaterThan">
      <formula>$G$54</formula>
    </cfRule>
    <cfRule type="cellIs" dxfId="5619" priority="350" operator="greaterThan">
      <formula>$F$54</formula>
    </cfRule>
  </conditionalFormatting>
  <conditionalFormatting sqref="AG61">
    <cfRule type="cellIs" dxfId="5618" priority="347" operator="greaterThan">
      <formula>$G$61</formula>
    </cfRule>
  </conditionalFormatting>
  <conditionalFormatting sqref="AG67">
    <cfRule type="cellIs" dxfId="5617" priority="345" operator="greaterThan">
      <formula>$F$67</formula>
    </cfRule>
  </conditionalFormatting>
  <conditionalFormatting sqref="AG68">
    <cfRule type="cellIs" dxfId="5616" priority="344" operator="greaterThan">
      <formula>$G$68</formula>
    </cfRule>
  </conditionalFormatting>
  <conditionalFormatting sqref="AG70">
    <cfRule type="cellIs" dxfId="5615" priority="343" operator="greaterThan">
      <formula>$G$70</formula>
    </cfRule>
  </conditionalFormatting>
  <conditionalFormatting sqref="AG73">
    <cfRule type="cellIs" dxfId="5614" priority="342" operator="greaterThan">
      <formula>$G$73</formula>
    </cfRule>
  </conditionalFormatting>
  <conditionalFormatting sqref="AG75">
    <cfRule type="cellIs" dxfId="5613" priority="341" operator="greaterThan">
      <formula>$F$75</formula>
    </cfRule>
  </conditionalFormatting>
  <conditionalFormatting sqref="AG76">
    <cfRule type="cellIs" dxfId="5612" priority="340" operator="greaterThan">
      <formula>$F$76</formula>
    </cfRule>
  </conditionalFormatting>
  <conditionalFormatting sqref="AG78">
    <cfRule type="cellIs" dxfId="5611" priority="339" operator="greaterThan">
      <formula>$G$78</formula>
    </cfRule>
  </conditionalFormatting>
  <conditionalFormatting sqref="AG80">
    <cfRule type="cellIs" dxfId="5610" priority="338" operator="greaterThan">
      <formula>$F$80</formula>
    </cfRule>
  </conditionalFormatting>
  <conditionalFormatting sqref="AG82">
    <cfRule type="cellIs" dxfId="5609" priority="337" operator="greaterThan">
      <formula>$F$82</formula>
    </cfRule>
  </conditionalFormatting>
  <conditionalFormatting sqref="AG81">
    <cfRule type="cellIs" dxfId="5608" priority="335" operator="greaterThan">
      <formula>$G$81</formula>
    </cfRule>
    <cfRule type="cellIs" dxfId="5607" priority="336" operator="greaterThan">
      <formula>$F$81</formula>
    </cfRule>
  </conditionalFormatting>
  <conditionalFormatting sqref="AG84">
    <cfRule type="cellIs" dxfId="5606" priority="334" operator="greaterThan">
      <formula>$G$84</formula>
    </cfRule>
  </conditionalFormatting>
  <conditionalFormatting sqref="AG86">
    <cfRule type="cellIs" dxfId="5605" priority="332" operator="greaterThan">
      <formula>$G$86</formula>
    </cfRule>
    <cfRule type="cellIs" dxfId="5604" priority="333" operator="greaterThan">
      <formula>$F$86</formula>
    </cfRule>
  </conditionalFormatting>
  <conditionalFormatting sqref="AG89">
    <cfRule type="cellIs" dxfId="5603" priority="330" operator="greaterThan">
      <formula>$G$89</formula>
    </cfRule>
    <cfRule type="cellIs" dxfId="5602" priority="331" operator="greaterThan">
      <formula>$F$89</formula>
    </cfRule>
  </conditionalFormatting>
  <conditionalFormatting sqref="AG53">
    <cfRule type="cellIs" dxfId="5601" priority="352" operator="greaterThan">
      <formula>$G$53</formula>
    </cfRule>
  </conditionalFormatting>
  <conditionalFormatting sqref="R48">
    <cfRule type="cellIs" dxfId="5600" priority="303" operator="greaterThan">
      <formula>$F$48</formula>
    </cfRule>
  </conditionalFormatting>
  <conditionalFormatting sqref="R55">
    <cfRule type="cellIs" dxfId="5599" priority="329" operator="greaterThan">
      <formula>$G$55</formula>
    </cfRule>
  </conditionalFormatting>
  <conditionalFormatting sqref="R60">
    <cfRule type="cellIs" dxfId="5598" priority="328" operator="greaterThan">
      <formula>$G$60</formula>
    </cfRule>
  </conditionalFormatting>
  <conditionalFormatting sqref="R63">
    <cfRule type="cellIs" dxfId="5597" priority="327" operator="greaterThan">
      <formula>$G$63</formula>
    </cfRule>
  </conditionalFormatting>
  <conditionalFormatting sqref="R66">
    <cfRule type="cellIs" dxfId="5596" priority="325" operator="greaterThan">
      <formula>$G$66</formula>
    </cfRule>
    <cfRule type="cellIs" dxfId="5595" priority="326" operator="greaterThan">
      <formula>$F$66</formula>
    </cfRule>
  </conditionalFormatting>
  <conditionalFormatting sqref="R53">
    <cfRule type="cellIs" dxfId="5594" priority="324" operator="greaterThan">
      <formula>$F$53</formula>
    </cfRule>
  </conditionalFormatting>
  <conditionalFormatting sqref="R52">
    <cfRule type="cellIs" dxfId="5593" priority="322" operator="greaterThan">
      <formula>$F$52</formula>
    </cfRule>
  </conditionalFormatting>
  <conditionalFormatting sqref="R61">
    <cfRule type="cellIs" dxfId="5592" priority="319" operator="greaterThan">
      <formula>$F$61</formula>
    </cfRule>
  </conditionalFormatting>
  <conditionalFormatting sqref="R62">
    <cfRule type="cellIs" dxfId="5591" priority="317" operator="greaterThan">
      <formula>$G$62</formula>
    </cfRule>
  </conditionalFormatting>
  <conditionalFormatting sqref="R54">
    <cfRule type="cellIs" dxfId="5590" priority="320" operator="greaterThan">
      <formula>$G$54</formula>
    </cfRule>
    <cfRule type="cellIs" dxfId="5589" priority="321" operator="greaterThan">
      <formula>$F$54</formula>
    </cfRule>
  </conditionalFormatting>
  <conditionalFormatting sqref="R61">
    <cfRule type="cellIs" dxfId="5588" priority="318" operator="greaterThan">
      <formula>$G$61</formula>
    </cfRule>
  </conditionalFormatting>
  <conditionalFormatting sqref="R68">
    <cfRule type="cellIs" dxfId="5587" priority="316" operator="greaterThan">
      <formula>$G$68</formula>
    </cfRule>
  </conditionalFormatting>
  <conditionalFormatting sqref="R70">
    <cfRule type="cellIs" dxfId="5586" priority="315" operator="greaterThan">
      <formula>$G$70</formula>
    </cfRule>
  </conditionalFormatting>
  <conditionalFormatting sqref="R73">
    <cfRule type="cellIs" dxfId="5585" priority="314" operator="greaterThan">
      <formula>$G$73</formula>
    </cfRule>
  </conditionalFormatting>
  <conditionalFormatting sqref="R75">
    <cfRule type="cellIs" dxfId="5584" priority="313" operator="greaterThan">
      <formula>$F$75</formula>
    </cfRule>
  </conditionalFormatting>
  <conditionalFormatting sqref="R76">
    <cfRule type="cellIs" dxfId="5583" priority="312" operator="greaterThan">
      <formula>$F$76</formula>
    </cfRule>
  </conditionalFormatting>
  <conditionalFormatting sqref="R78">
    <cfRule type="cellIs" dxfId="5582" priority="311" operator="greaterThan">
      <formula>$G$78</formula>
    </cfRule>
  </conditionalFormatting>
  <conditionalFormatting sqref="R80">
    <cfRule type="cellIs" dxfId="5581" priority="310" operator="greaterThan">
      <formula>$F$80</formula>
    </cfRule>
  </conditionalFormatting>
  <conditionalFormatting sqref="R82">
    <cfRule type="cellIs" dxfId="5580" priority="309" operator="greaterThan">
      <formula>$F$82</formula>
    </cfRule>
  </conditionalFormatting>
  <conditionalFormatting sqref="R81">
    <cfRule type="cellIs" dxfId="5579" priority="307" operator="greaterThan">
      <formula>$G$81</formula>
    </cfRule>
    <cfRule type="cellIs" dxfId="5578" priority="308" operator="greaterThan">
      <formula>$F$81</formula>
    </cfRule>
  </conditionalFormatting>
  <conditionalFormatting sqref="R84">
    <cfRule type="cellIs" dxfId="5577" priority="306" operator="greaterThan">
      <formula>$G$84</formula>
    </cfRule>
  </conditionalFormatting>
  <conditionalFormatting sqref="R86">
    <cfRule type="cellIs" dxfId="5576" priority="304" operator="greaterThan">
      <formula>$G$86</formula>
    </cfRule>
    <cfRule type="cellIs" dxfId="5575" priority="305" operator="greaterThan">
      <formula>$F$86</formula>
    </cfRule>
  </conditionalFormatting>
  <conditionalFormatting sqref="R53">
    <cfRule type="cellIs" dxfId="5574" priority="323" operator="greaterThan">
      <formula>$G$53</formula>
    </cfRule>
  </conditionalFormatting>
  <conditionalFormatting sqref="W48">
    <cfRule type="cellIs" dxfId="5573" priority="275" operator="greaterThan">
      <formula>$F$48</formula>
    </cfRule>
  </conditionalFormatting>
  <conditionalFormatting sqref="W55">
    <cfRule type="cellIs" dxfId="5572" priority="302" operator="greaterThan">
      <formula>$G$55</formula>
    </cfRule>
  </conditionalFormatting>
  <conditionalFormatting sqref="W60">
    <cfRule type="cellIs" dxfId="5571" priority="301" operator="greaterThan">
      <formula>$G$60</formula>
    </cfRule>
  </conditionalFormatting>
  <conditionalFormatting sqref="W63">
    <cfRule type="cellIs" dxfId="5570" priority="300" operator="greaterThan">
      <formula>$G$63</formula>
    </cfRule>
  </conditionalFormatting>
  <conditionalFormatting sqref="W66">
    <cfRule type="cellIs" dxfId="5569" priority="298" operator="greaterThan">
      <formula>$G$66</formula>
    </cfRule>
    <cfRule type="cellIs" dxfId="5568" priority="299" operator="greaterThan">
      <formula>$F$66</formula>
    </cfRule>
  </conditionalFormatting>
  <conditionalFormatting sqref="W53">
    <cfRule type="cellIs" dxfId="5567" priority="297" operator="greaterThan">
      <formula>$F$53</formula>
    </cfRule>
  </conditionalFormatting>
  <conditionalFormatting sqref="W52">
    <cfRule type="cellIs" dxfId="5566" priority="295" operator="greaterThan">
      <formula>$F$52</formula>
    </cfRule>
  </conditionalFormatting>
  <conditionalFormatting sqref="W61">
    <cfRule type="cellIs" dxfId="5565" priority="292" operator="greaterThan">
      <formula>$F$61</formula>
    </cfRule>
  </conditionalFormatting>
  <conditionalFormatting sqref="W62">
    <cfRule type="cellIs" dxfId="5564" priority="290" operator="greaterThan">
      <formula>$G$62</formula>
    </cfRule>
  </conditionalFormatting>
  <conditionalFormatting sqref="W54">
    <cfRule type="cellIs" dxfId="5563" priority="293" operator="greaterThan">
      <formula>$G$54</formula>
    </cfRule>
    <cfRule type="cellIs" dxfId="5562" priority="294" operator="greaterThan">
      <formula>$F$54</formula>
    </cfRule>
  </conditionalFormatting>
  <conditionalFormatting sqref="W61">
    <cfRule type="cellIs" dxfId="5561" priority="291" operator="greaterThan">
      <formula>$G$61</formula>
    </cfRule>
  </conditionalFormatting>
  <conditionalFormatting sqref="W68">
    <cfRule type="cellIs" dxfId="5560" priority="289" operator="greaterThan">
      <formula>$G$68</formula>
    </cfRule>
  </conditionalFormatting>
  <conditionalFormatting sqref="W70">
    <cfRule type="cellIs" dxfId="5559" priority="288" operator="greaterThan">
      <formula>$G$70</formula>
    </cfRule>
  </conditionalFormatting>
  <conditionalFormatting sqref="W73">
    <cfRule type="cellIs" dxfId="5558" priority="287" operator="greaterThan">
      <formula>$G$73</formula>
    </cfRule>
  </conditionalFormatting>
  <conditionalFormatting sqref="W75">
    <cfRule type="cellIs" dxfId="5557" priority="286" operator="greaterThan">
      <formula>$F$75</formula>
    </cfRule>
  </conditionalFormatting>
  <conditionalFormatting sqref="W76">
    <cfRule type="cellIs" dxfId="5556" priority="285" operator="greaterThan">
      <formula>$F$76</formula>
    </cfRule>
  </conditionalFormatting>
  <conditionalFormatting sqref="W78">
    <cfRule type="cellIs" dxfId="5555" priority="284" operator="greaterThan">
      <formula>$G$78</formula>
    </cfRule>
  </conditionalFormatting>
  <conditionalFormatting sqref="W80">
    <cfRule type="cellIs" dxfId="5554" priority="283" operator="greaterThan">
      <formula>$F$80</formula>
    </cfRule>
  </conditionalFormatting>
  <conditionalFormatting sqref="W82">
    <cfRule type="cellIs" dxfId="5553" priority="282" operator="greaterThan">
      <formula>$F$82</formula>
    </cfRule>
  </conditionalFormatting>
  <conditionalFormatting sqref="W81">
    <cfRule type="cellIs" dxfId="5552" priority="280" operator="greaterThan">
      <formula>$G$81</formula>
    </cfRule>
    <cfRule type="cellIs" dxfId="5551" priority="281" operator="greaterThan">
      <formula>$F$81</formula>
    </cfRule>
  </conditionalFormatting>
  <conditionalFormatting sqref="W84">
    <cfRule type="cellIs" dxfId="5550" priority="279" operator="greaterThan">
      <formula>$G$84</formula>
    </cfRule>
  </conditionalFormatting>
  <conditionalFormatting sqref="W86">
    <cfRule type="cellIs" dxfId="5549" priority="277" operator="greaterThan">
      <formula>$G$86</formula>
    </cfRule>
    <cfRule type="cellIs" dxfId="5548" priority="278" operator="greaterThan">
      <formula>$F$86</formula>
    </cfRule>
  </conditionalFormatting>
  <conditionalFormatting sqref="W89">
    <cfRule type="expression" dxfId="5547" priority="189">
      <formula>$W$89&gt;$E$89</formula>
    </cfRule>
    <cfRule type="cellIs" dxfId="5546" priority="276" operator="greaterThan">
      <formula>$G$89</formula>
    </cfRule>
  </conditionalFormatting>
  <conditionalFormatting sqref="W53">
    <cfRule type="cellIs" dxfId="5545" priority="296" operator="greaterThan">
      <formula>$G$53</formula>
    </cfRule>
  </conditionalFormatting>
  <conditionalFormatting sqref="M48">
    <cfRule type="cellIs" dxfId="5544" priority="247" operator="greaterThan">
      <formula>$F$48</formula>
    </cfRule>
  </conditionalFormatting>
  <conditionalFormatting sqref="M72">
    <cfRule type="cellIs" dxfId="5543" priority="274" operator="greaterThan">
      <formula>$F$72</formula>
    </cfRule>
  </conditionalFormatting>
  <conditionalFormatting sqref="M55">
    <cfRule type="cellIs" dxfId="5542" priority="273" operator="greaterThan">
      <formula>$G$55</formula>
    </cfRule>
  </conditionalFormatting>
  <conditionalFormatting sqref="M60">
    <cfRule type="cellIs" dxfId="5541" priority="272" operator="greaterThan">
      <formula>$G$60</formula>
    </cfRule>
  </conditionalFormatting>
  <conditionalFormatting sqref="M63">
    <cfRule type="cellIs" dxfId="5540" priority="271" operator="greaterThan">
      <formula>$G$63</formula>
    </cfRule>
  </conditionalFormatting>
  <conditionalFormatting sqref="M66">
    <cfRule type="cellIs" dxfId="5539" priority="269" operator="greaterThan">
      <formula>$G$66</formula>
    </cfRule>
    <cfRule type="cellIs" dxfId="5538" priority="270" operator="greaterThan">
      <formula>$F$66</formula>
    </cfRule>
  </conditionalFormatting>
  <conditionalFormatting sqref="M53">
    <cfRule type="cellIs" dxfId="5537" priority="268" operator="greaterThan">
      <formula>$F$53</formula>
    </cfRule>
  </conditionalFormatting>
  <conditionalFormatting sqref="M52">
    <cfRule type="cellIs" dxfId="5536" priority="266" operator="greaterThan">
      <formula>$F$52</formula>
    </cfRule>
  </conditionalFormatting>
  <conditionalFormatting sqref="M61">
    <cfRule type="cellIs" dxfId="5535" priority="263" operator="greaterThan">
      <formula>$F$61</formula>
    </cfRule>
  </conditionalFormatting>
  <conditionalFormatting sqref="M62">
    <cfRule type="cellIs" dxfId="5534" priority="261" operator="greaterThan">
      <formula>$G$62</formula>
    </cfRule>
  </conditionalFormatting>
  <conditionalFormatting sqref="M54">
    <cfRule type="cellIs" dxfId="5533" priority="264" operator="greaterThan">
      <formula>$G$54</formula>
    </cfRule>
    <cfRule type="cellIs" dxfId="5532" priority="265" operator="greaterThan">
      <formula>$F$54</formula>
    </cfRule>
  </conditionalFormatting>
  <conditionalFormatting sqref="M61">
    <cfRule type="cellIs" dxfId="5531" priority="262" operator="greaterThan">
      <formula>$G$61</formula>
    </cfRule>
  </conditionalFormatting>
  <conditionalFormatting sqref="M68">
    <cfRule type="cellIs" dxfId="5530" priority="260" operator="greaterThan">
      <formula>$G$68</formula>
    </cfRule>
  </conditionalFormatting>
  <conditionalFormatting sqref="M70">
    <cfRule type="cellIs" dxfId="5529" priority="259" operator="greaterThan">
      <formula>$G$70</formula>
    </cfRule>
  </conditionalFormatting>
  <conditionalFormatting sqref="M73">
    <cfRule type="cellIs" dxfId="5528" priority="258" operator="greaterThan">
      <formula>$G$73</formula>
    </cfRule>
  </conditionalFormatting>
  <conditionalFormatting sqref="M75">
    <cfRule type="cellIs" dxfId="5527" priority="257" operator="greaterThan">
      <formula>$F$75</formula>
    </cfRule>
  </conditionalFormatting>
  <conditionalFormatting sqref="M76">
    <cfRule type="cellIs" dxfId="5526" priority="256" operator="greaterThan">
      <formula>$F$76</formula>
    </cfRule>
  </conditionalFormatting>
  <conditionalFormatting sqref="M78">
    <cfRule type="cellIs" dxfId="5525" priority="255" operator="greaterThan">
      <formula>$G$78</formula>
    </cfRule>
  </conditionalFormatting>
  <conditionalFormatting sqref="M80">
    <cfRule type="cellIs" dxfId="5524" priority="254" operator="greaterThan">
      <formula>$F$80</formula>
    </cfRule>
  </conditionalFormatting>
  <conditionalFormatting sqref="M82">
    <cfRule type="cellIs" dxfId="5523" priority="253" operator="greaterThan">
      <formula>$F$82</formula>
    </cfRule>
  </conditionalFormatting>
  <conditionalFormatting sqref="M81">
    <cfRule type="cellIs" dxfId="5522" priority="251" operator="greaterThan">
      <formula>$G$81</formula>
    </cfRule>
    <cfRule type="cellIs" dxfId="5521" priority="252" operator="greaterThan">
      <formula>$F$81</formula>
    </cfRule>
  </conditionalFormatting>
  <conditionalFormatting sqref="M84">
    <cfRule type="cellIs" dxfId="5520" priority="250" operator="greaterThan">
      <formula>$G$84</formula>
    </cfRule>
  </conditionalFormatting>
  <conditionalFormatting sqref="M86">
    <cfRule type="cellIs" dxfId="5519" priority="248" operator="greaterThan">
      <formula>$G$86</formula>
    </cfRule>
    <cfRule type="cellIs" dxfId="5518" priority="249" operator="greaterThan">
      <formula>$F$86</formula>
    </cfRule>
  </conditionalFormatting>
  <conditionalFormatting sqref="M53">
    <cfRule type="cellIs" dxfId="5517" priority="267" operator="greaterThan">
      <formula>$G$53</formula>
    </cfRule>
  </conditionalFormatting>
  <conditionalFormatting sqref="H43">
    <cfRule type="cellIs" dxfId="5516" priority="246" operator="greaterThan">
      <formula>$G$43</formula>
    </cfRule>
  </conditionalFormatting>
  <conditionalFormatting sqref="H45">
    <cfRule type="cellIs" dxfId="5515" priority="245" operator="greaterThan">
      <formula>$F$45</formula>
    </cfRule>
  </conditionalFormatting>
  <conditionalFormatting sqref="H46">
    <cfRule type="cellIs" dxfId="5514" priority="244" operator="greaterThan">
      <formula>$G$46</formula>
    </cfRule>
  </conditionalFormatting>
  <conditionalFormatting sqref="H48">
    <cfRule type="cellIs" dxfId="5513" priority="213" operator="greaterThan">
      <formula>$F$48</formula>
    </cfRule>
  </conditionalFormatting>
  <conditionalFormatting sqref="H72">
    <cfRule type="cellIs" dxfId="5512" priority="243" operator="greaterThan">
      <formula>$F$72</formula>
    </cfRule>
  </conditionalFormatting>
  <conditionalFormatting sqref="H55">
    <cfRule type="cellIs" dxfId="5511" priority="242" operator="greaterThan">
      <formula>$G$55</formula>
    </cfRule>
  </conditionalFormatting>
  <conditionalFormatting sqref="H60">
    <cfRule type="cellIs" dxfId="5510" priority="241" operator="greaterThan">
      <formula>$G$60</formula>
    </cfRule>
  </conditionalFormatting>
  <conditionalFormatting sqref="H63">
    <cfRule type="cellIs" dxfId="5509" priority="240" operator="greaterThan">
      <formula>$G$63</formula>
    </cfRule>
  </conditionalFormatting>
  <conditionalFormatting sqref="H66">
    <cfRule type="cellIs" dxfId="5508" priority="238" operator="greaterThan">
      <formula>$G$66</formula>
    </cfRule>
    <cfRule type="cellIs" dxfId="5507" priority="239" operator="greaterThan">
      <formula>$F$66</formula>
    </cfRule>
  </conditionalFormatting>
  <conditionalFormatting sqref="H53">
    <cfRule type="cellIs" dxfId="5506" priority="237" operator="greaterThan">
      <formula>$F$53</formula>
    </cfRule>
  </conditionalFormatting>
  <conditionalFormatting sqref="H52">
    <cfRule type="cellIs" dxfId="5505" priority="235" operator="greaterThan">
      <formula>$F$52</formula>
    </cfRule>
  </conditionalFormatting>
  <conditionalFormatting sqref="H61">
    <cfRule type="cellIs" dxfId="5504" priority="232" operator="greaterThan">
      <formula>$F$61</formula>
    </cfRule>
  </conditionalFormatting>
  <conditionalFormatting sqref="H62">
    <cfRule type="cellIs" dxfId="5503" priority="230" operator="greaterThan">
      <formula>$G$62</formula>
    </cfRule>
  </conditionalFormatting>
  <conditionalFormatting sqref="H54">
    <cfRule type="cellIs" dxfId="5502" priority="233" operator="greaterThan">
      <formula>$G$54</formula>
    </cfRule>
    <cfRule type="cellIs" dxfId="5501" priority="234" operator="greaterThan">
      <formula>$F$54</formula>
    </cfRule>
  </conditionalFormatting>
  <conditionalFormatting sqref="H61">
    <cfRule type="cellIs" dxfId="5500" priority="231" operator="greaterThan">
      <formula>$G$61</formula>
    </cfRule>
  </conditionalFormatting>
  <conditionalFormatting sqref="H67">
    <cfRule type="cellIs" dxfId="5499" priority="229" operator="greaterThan">
      <formula>$F$67</formula>
    </cfRule>
  </conditionalFormatting>
  <conditionalFormatting sqref="H68">
    <cfRule type="cellIs" dxfId="5498" priority="228" operator="greaterThan">
      <formula>$G$68</formula>
    </cfRule>
  </conditionalFormatting>
  <conditionalFormatting sqref="H70">
    <cfRule type="cellIs" dxfId="5497" priority="227" operator="greaterThan">
      <formula>$G$70</formula>
    </cfRule>
  </conditionalFormatting>
  <conditionalFormatting sqref="H73">
    <cfRule type="cellIs" dxfId="5496" priority="226" operator="greaterThan">
      <formula>$G$73</formula>
    </cfRule>
  </conditionalFormatting>
  <conditionalFormatting sqref="H75">
    <cfRule type="cellIs" dxfId="5495" priority="225" operator="greaterThan">
      <formula>$F$75</formula>
    </cfRule>
  </conditionalFormatting>
  <conditionalFormatting sqref="H76">
    <cfRule type="cellIs" dxfId="5494" priority="224" operator="greaterThan">
      <formula>$F$76</formula>
    </cfRule>
  </conditionalFormatting>
  <conditionalFormatting sqref="H78">
    <cfRule type="cellIs" dxfId="5493" priority="223" operator="greaterThan">
      <formula>$G$78</formula>
    </cfRule>
  </conditionalFormatting>
  <conditionalFormatting sqref="H80">
    <cfRule type="cellIs" dxfId="5492" priority="222" operator="greaterThan">
      <formula>$F$80</formula>
    </cfRule>
  </conditionalFormatting>
  <conditionalFormatting sqref="H82">
    <cfRule type="cellIs" dxfId="5491" priority="221" operator="greaterThan">
      <formula>$F$82</formula>
    </cfRule>
  </conditionalFormatting>
  <conditionalFormatting sqref="H81">
    <cfRule type="cellIs" dxfId="5490" priority="219" operator="greaterThan">
      <formula>$G$81</formula>
    </cfRule>
    <cfRule type="cellIs" dxfId="5489" priority="220" operator="greaterThan">
      <formula>$F$81</formula>
    </cfRule>
  </conditionalFormatting>
  <conditionalFormatting sqref="H84">
    <cfRule type="cellIs" dxfId="5488" priority="218" operator="greaterThan">
      <formula>$G$84</formula>
    </cfRule>
  </conditionalFormatting>
  <conditionalFormatting sqref="H86">
    <cfRule type="cellIs" dxfId="5487" priority="216" operator="greaterThan">
      <formula>$G$86</formula>
    </cfRule>
    <cfRule type="cellIs" dxfId="5486" priority="217" operator="greaterThan">
      <formula>$F$86</formula>
    </cfRule>
  </conditionalFormatting>
  <conditionalFormatting sqref="H89">
    <cfRule type="cellIs" dxfId="5485" priority="214" operator="greaterThan">
      <formula>$G$89</formula>
    </cfRule>
    <cfRule type="cellIs" dxfId="5484" priority="215" operator="greaterThan">
      <formula>$E$89</formula>
    </cfRule>
  </conditionalFormatting>
  <conditionalFormatting sqref="H53">
    <cfRule type="cellIs" dxfId="5483" priority="236" operator="greaterThan">
      <formula>$G$53</formula>
    </cfRule>
  </conditionalFormatting>
  <conditionalFormatting sqref="AG29">
    <cfRule type="cellIs" dxfId="5482" priority="211" operator="greaterThan">
      <formula>$E$29</formula>
    </cfRule>
  </conditionalFormatting>
  <conditionalFormatting sqref="AG29">
    <cfRule type="cellIs" dxfId="5481" priority="212" operator="greaterThan">
      <formula>$G$29</formula>
    </cfRule>
  </conditionalFormatting>
  <conditionalFormatting sqref="AG44">
    <cfRule type="cellIs" dxfId="5480" priority="209" operator="greaterThan">
      <formula>$E$26</formula>
    </cfRule>
    <cfRule type="cellIs" dxfId="5479" priority="210" operator="greaterThan">
      <formula>$G$26</formula>
    </cfRule>
  </conditionalFormatting>
  <conditionalFormatting sqref="AG45">
    <cfRule type="cellIs" dxfId="5478" priority="207" operator="greaterThan">
      <formula>$E$27</formula>
    </cfRule>
    <cfRule type="cellIs" dxfId="5477" priority="208" operator="greaterThan">
      <formula>$G$27</formula>
    </cfRule>
  </conditionalFormatting>
  <conditionalFormatting sqref="AG46">
    <cfRule type="cellIs" dxfId="5476" priority="205" operator="greaterThan">
      <formula>$E$28</formula>
    </cfRule>
    <cfRule type="cellIs" dxfId="5475" priority="206" operator="greaterThan">
      <formula>$G$28</formula>
    </cfRule>
  </conditionalFormatting>
  <conditionalFormatting sqref="AG49">
    <cfRule type="cellIs" dxfId="5474" priority="203" operator="greaterThan">
      <formula>$E$26</formula>
    </cfRule>
    <cfRule type="cellIs" dxfId="5473" priority="204" operator="greaterThan">
      <formula>$G$26</formula>
    </cfRule>
  </conditionalFormatting>
  <conditionalFormatting sqref="R43 M43">
    <cfRule type="cellIs" dxfId="5472" priority="202" operator="greaterThan">
      <formula>$G$43</formula>
    </cfRule>
  </conditionalFormatting>
  <conditionalFormatting sqref="R45 M45">
    <cfRule type="cellIs" dxfId="5471" priority="201" operator="greaterThan">
      <formula>$F$45</formula>
    </cfRule>
  </conditionalFormatting>
  <conditionalFormatting sqref="R46 M46">
    <cfRule type="cellIs" dxfId="5470" priority="200" operator="greaterThan">
      <formula>$G$46</formula>
    </cfRule>
  </conditionalFormatting>
  <conditionalFormatting sqref="W43">
    <cfRule type="cellIs" dxfId="5469" priority="199" operator="greaterThan">
      <formula>$G$43</formula>
    </cfRule>
  </conditionalFormatting>
  <conditionalFormatting sqref="W45">
    <cfRule type="cellIs" dxfId="5468" priority="198" operator="greaterThan">
      <formula>$F$45</formula>
    </cfRule>
  </conditionalFormatting>
  <conditionalFormatting sqref="W46">
    <cfRule type="cellIs" dxfId="5467" priority="197" operator="greaterThan">
      <formula>$G$46</formula>
    </cfRule>
  </conditionalFormatting>
  <conditionalFormatting sqref="AG30">
    <cfRule type="expression" priority="194" stopIfTrue="1">
      <formula>$S$30="U"</formula>
    </cfRule>
    <cfRule type="cellIs" dxfId="5466" priority="195" operator="greaterThan">
      <formula>$E$30</formula>
    </cfRule>
    <cfRule type="cellIs" dxfId="5465" priority="196" operator="greaterThan">
      <formula>$G$30</formula>
    </cfRule>
  </conditionalFormatting>
  <conditionalFormatting sqref="M67">
    <cfRule type="expression" priority="192" stopIfTrue="1">
      <formula>$N$67="U"</formula>
    </cfRule>
    <cfRule type="expression" dxfId="5464" priority="193">
      <formula>$M$67&gt;$E$67</formula>
    </cfRule>
  </conditionalFormatting>
  <conditionalFormatting sqref="W67">
    <cfRule type="expression" priority="190" stopIfTrue="1">
      <formula>$X$67="U"</formula>
    </cfRule>
    <cfRule type="expression" dxfId="5463" priority="191">
      <formula>$W$67&gt;$E$67</formula>
    </cfRule>
  </conditionalFormatting>
  <conditionalFormatting sqref="R67">
    <cfRule type="expression" priority="187" stopIfTrue="1">
      <formula>$S$67="U"</formula>
    </cfRule>
    <cfRule type="expression" dxfId="5462" priority="188">
      <formula>$R$67&gt;$E$67</formula>
    </cfRule>
  </conditionalFormatting>
  <conditionalFormatting sqref="AL9:AL12">
    <cfRule type="cellIs" dxfId="5461" priority="186" operator="greaterThan">
      <formula>$E9</formula>
    </cfRule>
  </conditionalFormatting>
  <conditionalFormatting sqref="AL45">
    <cfRule type="cellIs" dxfId="5460" priority="185" operator="greaterThan">
      <formula>$F$45</formula>
    </cfRule>
  </conditionalFormatting>
  <conditionalFormatting sqref="AL46">
    <cfRule type="cellIs" dxfId="5459" priority="184" operator="greaterThan">
      <formula>$G$46</formula>
    </cfRule>
  </conditionalFormatting>
  <conditionalFormatting sqref="AL72">
    <cfRule type="cellIs" dxfId="5458" priority="183" operator="greaterThan">
      <formula>$F$72</formula>
    </cfRule>
  </conditionalFormatting>
  <conditionalFormatting sqref="AL55">
    <cfRule type="cellIs" dxfId="5457" priority="182" operator="greaterThan">
      <formula>$G$55</formula>
    </cfRule>
  </conditionalFormatting>
  <conditionalFormatting sqref="AL60">
    <cfRule type="cellIs" dxfId="5456" priority="181" operator="greaterThan">
      <formula>$G$60</formula>
    </cfRule>
  </conditionalFormatting>
  <conditionalFormatting sqref="AL63">
    <cfRule type="cellIs" dxfId="5455" priority="180" operator="greaterThan">
      <formula>$G$63</formula>
    </cfRule>
  </conditionalFormatting>
  <conditionalFormatting sqref="AL66">
    <cfRule type="cellIs" dxfId="5454" priority="178" operator="greaterThan">
      <formula>$G$66</formula>
    </cfRule>
    <cfRule type="cellIs" dxfId="5453" priority="179" operator="greaterThan">
      <formula>$F$66</formula>
    </cfRule>
  </conditionalFormatting>
  <conditionalFormatting sqref="AL53">
    <cfRule type="cellIs" dxfId="5452" priority="177" operator="greaterThan">
      <formula>$F$53</formula>
    </cfRule>
  </conditionalFormatting>
  <conditionalFormatting sqref="AL52">
    <cfRule type="cellIs" dxfId="5451" priority="175" operator="greaterThan">
      <formula>$F$52</formula>
    </cfRule>
  </conditionalFormatting>
  <conditionalFormatting sqref="AL61">
    <cfRule type="cellIs" dxfId="5450" priority="172" operator="greaterThan">
      <formula>$F$61</formula>
    </cfRule>
  </conditionalFormatting>
  <conditionalFormatting sqref="AL62">
    <cfRule type="cellIs" dxfId="5449" priority="170" operator="greaterThan">
      <formula>$G$62</formula>
    </cfRule>
  </conditionalFormatting>
  <conditionalFormatting sqref="AL54">
    <cfRule type="cellIs" dxfId="5448" priority="173" operator="greaterThan">
      <formula>$G$54</formula>
    </cfRule>
    <cfRule type="cellIs" dxfId="5447" priority="174" operator="greaterThan">
      <formula>$F$54</formula>
    </cfRule>
  </conditionalFormatting>
  <conditionalFormatting sqref="AL61">
    <cfRule type="cellIs" dxfId="5446" priority="171" operator="greaterThan">
      <formula>$G$61</formula>
    </cfRule>
  </conditionalFormatting>
  <conditionalFormatting sqref="AL68">
    <cfRule type="cellIs" dxfId="5445" priority="169" operator="greaterThan">
      <formula>$G$68</formula>
    </cfRule>
  </conditionalFormatting>
  <conditionalFormatting sqref="AL70">
    <cfRule type="cellIs" dxfId="5444" priority="168" operator="greaterThan">
      <formula>$G$70</formula>
    </cfRule>
  </conditionalFormatting>
  <conditionalFormatting sqref="AL73">
    <cfRule type="cellIs" dxfId="5443" priority="167" operator="greaterThan">
      <formula>$G$73</formula>
    </cfRule>
  </conditionalFormatting>
  <conditionalFormatting sqref="AL75">
    <cfRule type="cellIs" dxfId="5442" priority="166" operator="greaterThan">
      <formula>$F$75</formula>
    </cfRule>
  </conditionalFormatting>
  <conditionalFormatting sqref="AL76">
    <cfRule type="cellIs" dxfId="5441" priority="165" operator="greaterThan">
      <formula>$F$76</formula>
    </cfRule>
  </conditionalFormatting>
  <conditionalFormatting sqref="AL78">
    <cfRule type="cellIs" dxfId="5440" priority="164" operator="greaterThan">
      <formula>$G$78</formula>
    </cfRule>
  </conditionalFormatting>
  <conditionalFormatting sqref="AL80">
    <cfRule type="cellIs" dxfId="5439" priority="163" operator="greaterThan">
      <formula>$F$80</formula>
    </cfRule>
  </conditionalFormatting>
  <conditionalFormatting sqref="AL82">
    <cfRule type="cellIs" dxfId="5438" priority="162" operator="greaterThan">
      <formula>$F$82</formula>
    </cfRule>
  </conditionalFormatting>
  <conditionalFormatting sqref="AL81">
    <cfRule type="cellIs" dxfId="5437" priority="160" operator="greaterThan">
      <formula>$G$81</formula>
    </cfRule>
    <cfRule type="cellIs" dxfId="5436" priority="161" operator="greaterThan">
      <formula>$F$81</formula>
    </cfRule>
  </conditionalFormatting>
  <conditionalFormatting sqref="AL84">
    <cfRule type="cellIs" dxfId="5435" priority="159" operator="greaterThan">
      <formula>$G$84</formula>
    </cfRule>
  </conditionalFormatting>
  <conditionalFormatting sqref="AL86">
    <cfRule type="cellIs" dxfId="5434" priority="157" operator="greaterThan">
      <formula>$G$86</formula>
    </cfRule>
    <cfRule type="cellIs" dxfId="5433" priority="158" operator="greaterThan">
      <formula>$F$86</formula>
    </cfRule>
  </conditionalFormatting>
  <conditionalFormatting sqref="AL53">
    <cfRule type="cellIs" dxfId="5432" priority="176" operator="greaterThan">
      <formula>$G$53</formula>
    </cfRule>
  </conditionalFormatting>
  <conditionalFormatting sqref="AL67">
    <cfRule type="expression" priority="155" stopIfTrue="1">
      <formula>$AC$67="U"</formula>
    </cfRule>
    <cfRule type="cellIs" dxfId="5431" priority="156" operator="greaterThan">
      <formula>$E$67</formula>
    </cfRule>
  </conditionalFormatting>
  <conditionalFormatting sqref="AL89">
    <cfRule type="cellIs" dxfId="5430" priority="153" operator="greaterThan">
      <formula>$G$89</formula>
    </cfRule>
    <cfRule type="cellIs" dxfId="5429" priority="154" operator="greaterThan">
      <formula>$E$89</formula>
    </cfRule>
  </conditionalFormatting>
  <conditionalFormatting sqref="R72">
    <cfRule type="cellIs" dxfId="5428" priority="152" operator="greaterThan">
      <formula>$G$73</formula>
    </cfRule>
  </conditionalFormatting>
  <conditionalFormatting sqref="AL20:AL22 AL16:AL17 AL14">
    <cfRule type="cellIs" dxfId="5427" priority="150" operator="greaterThan">
      <formula>$E14</formula>
    </cfRule>
    <cfRule type="cellIs" dxfId="5426" priority="151" operator="greaterThan">
      <formula>$G14</formula>
    </cfRule>
  </conditionalFormatting>
  <conditionalFormatting sqref="AL41 AL32:AL39 AL26:AL30">
    <cfRule type="cellIs" dxfId="5425" priority="148" operator="greaterThan">
      <formula>$E26</formula>
    </cfRule>
    <cfRule type="cellIs" dxfId="5424" priority="149" operator="greaterThan">
      <formula>$G26</formula>
    </cfRule>
  </conditionalFormatting>
  <conditionalFormatting sqref="AL40 AL31">
    <cfRule type="cellIs" dxfId="5423" priority="147" operator="greaterThan">
      <formula>$E31</formula>
    </cfRule>
  </conditionalFormatting>
  <conditionalFormatting sqref="AB41 AB32:AB39 AB26:AB29">
    <cfRule type="cellIs" dxfId="5422" priority="145" operator="greaterThan">
      <formula>$E26</formula>
    </cfRule>
    <cfRule type="cellIs" dxfId="5421" priority="146" operator="greaterThan">
      <formula>$G26</formula>
    </cfRule>
  </conditionalFormatting>
  <conditionalFormatting sqref="AB31">
    <cfRule type="cellIs" dxfId="5420" priority="144" operator="greaterThan">
      <formula>$E31</formula>
    </cfRule>
  </conditionalFormatting>
  <conditionalFormatting sqref="W25">
    <cfRule type="cellIs" dxfId="5419" priority="142" operator="greaterThan">
      <formula>$E25</formula>
    </cfRule>
    <cfRule type="cellIs" dxfId="5418" priority="143" operator="greaterThan">
      <formula>$G25</formula>
    </cfRule>
  </conditionalFormatting>
  <conditionalFormatting sqref="W41 W32:W39 W26:W30">
    <cfRule type="cellIs" dxfId="5417" priority="140" operator="greaterThan">
      <formula>$E26</formula>
    </cfRule>
    <cfRule type="cellIs" dxfId="5416" priority="141" operator="greaterThan">
      <formula>$G26</formula>
    </cfRule>
  </conditionalFormatting>
  <conditionalFormatting sqref="W31">
    <cfRule type="cellIs" dxfId="5415" priority="139" operator="greaterThan">
      <formula>$E31</formula>
    </cfRule>
  </conditionalFormatting>
  <conditionalFormatting sqref="R25">
    <cfRule type="cellIs" dxfId="5414" priority="137" operator="greaterThan">
      <formula>$E25</formula>
    </cfRule>
    <cfRule type="cellIs" dxfId="5413" priority="138" operator="greaterThan">
      <formula>$G25</formula>
    </cfRule>
  </conditionalFormatting>
  <conditionalFormatting sqref="R41 R32:R39 R26:R29">
    <cfRule type="cellIs" dxfId="5412" priority="135" operator="greaterThan">
      <formula>$E26</formula>
    </cfRule>
    <cfRule type="cellIs" dxfId="5411" priority="136" operator="greaterThan">
      <formula>$G26</formula>
    </cfRule>
  </conditionalFormatting>
  <conditionalFormatting sqref="R31">
    <cfRule type="cellIs" dxfId="5410" priority="134" operator="greaterThan">
      <formula>$E31</formula>
    </cfRule>
  </conditionalFormatting>
  <conditionalFormatting sqref="M25">
    <cfRule type="cellIs" dxfId="5409" priority="132" operator="greaterThan">
      <formula>$E25</formula>
    </cfRule>
    <cfRule type="cellIs" dxfId="5408" priority="133" operator="greaterThan">
      <formula>$G25</formula>
    </cfRule>
  </conditionalFormatting>
  <conditionalFormatting sqref="M41 M32:M39 M26:M29">
    <cfRule type="cellIs" dxfId="5407" priority="130" operator="greaterThan">
      <formula>$E26</formula>
    </cfRule>
    <cfRule type="cellIs" dxfId="5406" priority="131" operator="greaterThan">
      <formula>$G26</formula>
    </cfRule>
  </conditionalFormatting>
  <conditionalFormatting sqref="M31">
    <cfRule type="cellIs" dxfId="5405" priority="129" operator="greaterThan">
      <formula>$E31</formula>
    </cfRule>
  </conditionalFormatting>
  <conditionalFormatting sqref="H25">
    <cfRule type="cellIs" dxfId="5404" priority="127" operator="greaterThan">
      <formula>$E25</formula>
    </cfRule>
    <cfRule type="cellIs" dxfId="5403" priority="128" operator="greaterThan">
      <formula>$G25</formula>
    </cfRule>
  </conditionalFormatting>
  <conditionalFormatting sqref="H41 H32:H39 H26:H30">
    <cfRule type="cellIs" dxfId="5402" priority="125" operator="greaterThan">
      <formula>$E26</formula>
    </cfRule>
    <cfRule type="cellIs" dxfId="5401" priority="126" operator="greaterThan">
      <formula>$G26</formula>
    </cfRule>
  </conditionalFormatting>
  <conditionalFormatting sqref="H31">
    <cfRule type="cellIs" dxfId="5400" priority="124" operator="greaterThan">
      <formula>$E31</formula>
    </cfRule>
  </conditionalFormatting>
  <conditionalFormatting sqref="AL23 AL19 AL15">
    <cfRule type="cellIs" dxfId="5399" priority="123" operator="greaterThan">
      <formula>$E15</formula>
    </cfRule>
  </conditionalFormatting>
  <conditionalFormatting sqref="W10">
    <cfRule type="cellIs" dxfId="5398" priority="122" operator="greaterThan">
      <formula>$E$10</formula>
    </cfRule>
  </conditionalFormatting>
  <conditionalFormatting sqref="W11">
    <cfRule type="cellIs" dxfId="5397" priority="121" operator="greaterThan">
      <formula>$E$11</formula>
    </cfRule>
  </conditionalFormatting>
  <conditionalFormatting sqref="W12">
    <cfRule type="cellIs" dxfId="5396" priority="120" operator="greaterThan">
      <formula>$E$12</formula>
    </cfRule>
  </conditionalFormatting>
  <conditionalFormatting sqref="W13">
    <cfRule type="cellIs" dxfId="5395" priority="118" operator="greaterThan">
      <formula>$E13</formula>
    </cfRule>
    <cfRule type="cellIs" dxfId="5394" priority="119" operator="greaterThan">
      <formula>$G13</formula>
    </cfRule>
  </conditionalFormatting>
  <conditionalFormatting sqref="W9:W12">
    <cfRule type="cellIs" dxfId="5393" priority="117" operator="greaterThan">
      <formula>$E9</formula>
    </cfRule>
  </conditionalFormatting>
  <conditionalFormatting sqref="W20:W22 W16:W17 W14">
    <cfRule type="cellIs" dxfId="5392" priority="115" operator="greaterThan">
      <formula>$E14</formula>
    </cfRule>
    <cfRule type="cellIs" dxfId="5391" priority="116" operator="greaterThan">
      <formula>$G14</formula>
    </cfRule>
  </conditionalFormatting>
  <conditionalFormatting sqref="W23 W19 W15">
    <cfRule type="cellIs" dxfId="5390" priority="114" operator="greaterThan">
      <formula>$E15</formula>
    </cfRule>
  </conditionalFormatting>
  <conditionalFormatting sqref="R10">
    <cfRule type="cellIs" dxfId="5389" priority="113" operator="greaterThan">
      <formula>$E$10</formula>
    </cfRule>
  </conditionalFormatting>
  <conditionalFormatting sqref="R11">
    <cfRule type="cellIs" dxfId="5388" priority="112" operator="greaterThan">
      <formula>$E$11</formula>
    </cfRule>
  </conditionalFormatting>
  <conditionalFormatting sqref="R12">
    <cfRule type="cellIs" dxfId="5387" priority="111" operator="greaterThan">
      <formula>$E$12</formula>
    </cfRule>
  </conditionalFormatting>
  <conditionalFormatting sqref="R13">
    <cfRule type="cellIs" dxfId="5386" priority="109" operator="greaterThan">
      <formula>$E13</formula>
    </cfRule>
    <cfRule type="cellIs" dxfId="5385" priority="110" operator="greaterThan">
      <formula>$G13</formula>
    </cfRule>
  </conditionalFormatting>
  <conditionalFormatting sqref="R9:R12">
    <cfRule type="cellIs" dxfId="5384" priority="108" operator="greaterThan">
      <formula>$E9</formula>
    </cfRule>
  </conditionalFormatting>
  <conditionalFormatting sqref="R20:R22 R16:R17 R14">
    <cfRule type="cellIs" dxfId="5383" priority="106" operator="greaterThan">
      <formula>$E14</formula>
    </cfRule>
    <cfRule type="cellIs" dxfId="5382" priority="107" operator="greaterThan">
      <formula>$G14</formula>
    </cfRule>
  </conditionalFormatting>
  <conditionalFormatting sqref="R23 R19 R15">
    <cfRule type="cellIs" dxfId="5381" priority="105" operator="greaterThan">
      <formula>$E15</formula>
    </cfRule>
  </conditionalFormatting>
  <conditionalFormatting sqref="M10">
    <cfRule type="cellIs" dxfId="5380" priority="104" operator="greaterThan">
      <formula>$E$10</formula>
    </cfRule>
  </conditionalFormatting>
  <conditionalFormatting sqref="M11">
    <cfRule type="cellIs" dxfId="5379" priority="103" operator="greaterThan">
      <formula>$E$11</formula>
    </cfRule>
  </conditionalFormatting>
  <conditionalFormatting sqref="M12">
    <cfRule type="cellIs" dxfId="5378" priority="102" operator="greaterThan">
      <formula>$E$12</formula>
    </cfRule>
  </conditionalFormatting>
  <conditionalFormatting sqref="M13">
    <cfRule type="cellIs" dxfId="5377" priority="100" operator="greaterThan">
      <formula>$E13</formula>
    </cfRule>
    <cfRule type="cellIs" dxfId="5376" priority="101" operator="greaterThan">
      <formula>$G13</formula>
    </cfRule>
  </conditionalFormatting>
  <conditionalFormatting sqref="M9:M12">
    <cfRule type="cellIs" dxfId="5375" priority="99" operator="greaterThan">
      <formula>$E9</formula>
    </cfRule>
  </conditionalFormatting>
  <conditionalFormatting sqref="M20:M22 M16:M17 M14">
    <cfRule type="cellIs" dxfId="5374" priority="97" operator="greaterThan">
      <formula>$E14</formula>
    </cfRule>
    <cfRule type="cellIs" dxfId="5373" priority="98" operator="greaterThan">
      <formula>$G14</formula>
    </cfRule>
  </conditionalFormatting>
  <conditionalFormatting sqref="M23 M19 M15">
    <cfRule type="cellIs" dxfId="5372" priority="96" operator="greaterThan">
      <formula>$E15</formula>
    </cfRule>
  </conditionalFormatting>
  <conditionalFormatting sqref="H10">
    <cfRule type="cellIs" dxfId="5371" priority="95" operator="greaterThan">
      <formula>$E$10</formula>
    </cfRule>
  </conditionalFormatting>
  <conditionalFormatting sqref="H11">
    <cfRule type="cellIs" dxfId="5370" priority="94" operator="greaterThan">
      <formula>$E$11</formula>
    </cfRule>
  </conditionalFormatting>
  <conditionalFormatting sqref="H12">
    <cfRule type="cellIs" dxfId="5369" priority="93" operator="greaterThan">
      <formula>$E$12</formula>
    </cfRule>
  </conditionalFormatting>
  <conditionalFormatting sqref="H13">
    <cfRule type="cellIs" dxfId="5368" priority="91" operator="greaterThan">
      <formula>$E13</formula>
    </cfRule>
    <cfRule type="cellIs" dxfId="5367" priority="92" operator="greaterThan">
      <formula>$G13</formula>
    </cfRule>
  </conditionalFormatting>
  <conditionalFormatting sqref="H9:H12">
    <cfRule type="cellIs" dxfId="5366" priority="90" operator="greaterThan">
      <formula>$E9</formula>
    </cfRule>
  </conditionalFormatting>
  <conditionalFormatting sqref="H20:H22 H16:H17 H14">
    <cfRule type="cellIs" dxfId="5365" priority="88" operator="greaterThan">
      <formula>$E14</formula>
    </cfRule>
    <cfRule type="cellIs" dxfId="5364" priority="89" operator="greaterThan">
      <formula>$G14</formula>
    </cfRule>
  </conditionalFormatting>
  <conditionalFormatting sqref="H23 H19 H15">
    <cfRule type="cellIs" dxfId="5363" priority="87" operator="greaterThan">
      <formula>$E15</formula>
    </cfRule>
  </conditionalFormatting>
  <conditionalFormatting sqref="AB10">
    <cfRule type="cellIs" dxfId="5362" priority="86" operator="greaterThan">
      <formula>$E$10</formula>
    </cfRule>
  </conditionalFormatting>
  <conditionalFormatting sqref="AB11">
    <cfRule type="cellIs" dxfId="5361" priority="85" operator="greaterThan">
      <formula>$E$11</formula>
    </cfRule>
  </conditionalFormatting>
  <conditionalFormatting sqref="AB12">
    <cfRule type="cellIs" dxfId="5360" priority="84" operator="greaterThan">
      <formula>$E$12</formula>
    </cfRule>
  </conditionalFormatting>
  <conditionalFormatting sqref="AB13">
    <cfRule type="cellIs" dxfId="5359" priority="82" operator="greaterThan">
      <formula>$E13</formula>
    </cfRule>
    <cfRule type="cellIs" dxfId="5358" priority="83" operator="greaterThan">
      <formula>$G13</formula>
    </cfRule>
  </conditionalFormatting>
  <conditionalFormatting sqref="AB9:AB12">
    <cfRule type="cellIs" dxfId="5357" priority="81" operator="greaterThan">
      <formula>$E9</formula>
    </cfRule>
  </conditionalFormatting>
  <conditionalFormatting sqref="AB20:AB22 AB16:AB17 AB14">
    <cfRule type="cellIs" dxfId="5356" priority="79" operator="greaterThan">
      <formula>$E14</formula>
    </cfRule>
    <cfRule type="cellIs" dxfId="5355" priority="80" operator="greaterThan">
      <formula>$G14</formula>
    </cfRule>
  </conditionalFormatting>
  <conditionalFormatting sqref="AB23 AB19 AB15">
    <cfRule type="cellIs" dxfId="5354" priority="78" operator="greaterThan">
      <formula>$E15</formula>
    </cfRule>
  </conditionalFormatting>
  <conditionalFormatting sqref="AB18">
    <cfRule type="cellIs" dxfId="5353" priority="74" operator="lessThan">
      <formula>$AS$18</formula>
    </cfRule>
    <cfRule type="cellIs" dxfId="5352" priority="75" operator="greaterThan">
      <formula>$AT$18</formula>
    </cfRule>
    <cfRule type="cellIs" dxfId="5351" priority="76" operator="lessThan">
      <formula>$AQ$18</formula>
    </cfRule>
    <cfRule type="cellIs" dxfId="5350" priority="77" operator="greaterThan">
      <formula>$AR$18</formula>
    </cfRule>
  </conditionalFormatting>
  <conditionalFormatting sqref="H18 M18 R18 W18">
    <cfRule type="cellIs" dxfId="5349" priority="70" operator="lessThan">
      <formula>$AS$18</formula>
    </cfRule>
    <cfRule type="cellIs" dxfId="5348" priority="71" operator="greaterThan">
      <formula>$AT$18</formula>
    </cfRule>
    <cfRule type="cellIs" dxfId="5347" priority="72" operator="lessThan">
      <formula>$AQ$18</formula>
    </cfRule>
    <cfRule type="cellIs" dxfId="5346" priority="73" operator="greaterThan">
      <formula>$AR$18</formula>
    </cfRule>
  </conditionalFormatting>
  <conditionalFormatting sqref="AL30">
    <cfRule type="expression" priority="69" stopIfTrue="1">
      <formula>AM$30="U"</formula>
    </cfRule>
  </conditionalFormatting>
  <conditionalFormatting sqref="AB30">
    <cfRule type="cellIs" dxfId="5345" priority="67" operator="greaterThan">
      <formula>$E30</formula>
    </cfRule>
    <cfRule type="cellIs" dxfId="5344" priority="68" operator="greaterThan">
      <formula>$G30</formula>
    </cfRule>
  </conditionalFormatting>
  <conditionalFormatting sqref="AB30">
    <cfRule type="expression" priority="66" stopIfTrue="1">
      <formula>AC$30="U"</formula>
    </cfRule>
  </conditionalFormatting>
  <conditionalFormatting sqref="W30">
    <cfRule type="expression" priority="65" stopIfTrue="1">
      <formula>$X$30="U"</formula>
    </cfRule>
  </conditionalFormatting>
  <conditionalFormatting sqref="R30">
    <cfRule type="cellIs" dxfId="5343" priority="63" operator="greaterThan">
      <formula>$E30</formula>
    </cfRule>
    <cfRule type="cellIs" dxfId="5342" priority="64" operator="greaterThan">
      <formula>$G30</formula>
    </cfRule>
  </conditionalFormatting>
  <conditionalFormatting sqref="R30">
    <cfRule type="expression" priority="62" stopIfTrue="1">
      <formula>$S$30="U"</formula>
    </cfRule>
  </conditionalFormatting>
  <conditionalFormatting sqref="M30">
    <cfRule type="cellIs" dxfId="5341" priority="60" operator="greaterThan">
      <formula>$E30</formula>
    </cfRule>
    <cfRule type="cellIs" dxfId="5340" priority="61" operator="greaterThan">
      <formula>$G30</formula>
    </cfRule>
  </conditionalFormatting>
  <conditionalFormatting sqref="M30">
    <cfRule type="expression" priority="59" stopIfTrue="1">
      <formula>$N$30="U"</formula>
    </cfRule>
  </conditionalFormatting>
  <conditionalFormatting sqref="H30">
    <cfRule type="expression" priority="58" stopIfTrue="1">
      <formula>$I$30="U"</formula>
    </cfRule>
  </conditionalFormatting>
  <conditionalFormatting sqref="W72">
    <cfRule type="expression" dxfId="5339" priority="57">
      <formula>$W$72&gt;$E$72</formula>
    </cfRule>
  </conditionalFormatting>
  <conditionalFormatting sqref="R89">
    <cfRule type="expression" dxfId="5338" priority="50">
      <formula>$R$89&gt;$E$89</formula>
    </cfRule>
    <cfRule type="cellIs" dxfId="5337" priority="56" operator="greaterThan">
      <formula>$G$89</formula>
    </cfRule>
  </conditionalFormatting>
  <conditionalFormatting sqref="W8">
    <cfRule type="cellIs" dxfId="5336" priority="55" operator="greaterThan">
      <formula>$E8</formula>
    </cfRule>
  </conditionalFormatting>
  <conditionalFormatting sqref="R8">
    <cfRule type="cellIs" dxfId="5335" priority="54" operator="greaterThan">
      <formula>$E8</formula>
    </cfRule>
  </conditionalFormatting>
  <conditionalFormatting sqref="M89">
    <cfRule type="expression" dxfId="5334" priority="52">
      <formula>$M$89&gt;$E$89</formula>
    </cfRule>
    <cfRule type="cellIs" dxfId="5333" priority="53" operator="greaterThan">
      <formula>$G$89</formula>
    </cfRule>
  </conditionalFormatting>
  <conditionalFormatting sqref="H8 M8">
    <cfRule type="cellIs" dxfId="5332" priority="51" operator="greaterThan">
      <formula>$E8</formula>
    </cfRule>
  </conditionalFormatting>
  <conditionalFormatting sqref="AL40">
    <cfRule type="expression" priority="49" stopIfTrue="1">
      <formula>$AM$40="U"</formula>
    </cfRule>
  </conditionalFormatting>
  <conditionalFormatting sqref="W40">
    <cfRule type="cellIs" dxfId="5331" priority="48" operator="greaterThan">
      <formula>$E40</formula>
    </cfRule>
  </conditionalFormatting>
  <conditionalFormatting sqref="W40">
    <cfRule type="expression" priority="47" stopIfTrue="1">
      <formula>X$40="U"</formula>
    </cfRule>
  </conditionalFormatting>
  <conditionalFormatting sqref="AB40">
    <cfRule type="cellIs" dxfId="5330" priority="46" operator="greaterThan">
      <formula>$E40</formula>
    </cfRule>
  </conditionalFormatting>
  <conditionalFormatting sqref="AB40">
    <cfRule type="expression" priority="45" stopIfTrue="1">
      <formula>AC$40="U"</formula>
    </cfRule>
  </conditionalFormatting>
  <conditionalFormatting sqref="M40">
    <cfRule type="cellIs" dxfId="5329" priority="44" operator="greaterThan">
      <formula>$E40</formula>
    </cfRule>
  </conditionalFormatting>
  <conditionalFormatting sqref="M40">
    <cfRule type="expression" priority="43" stopIfTrue="1">
      <formula>N$40="U"</formula>
    </cfRule>
  </conditionalFormatting>
  <conditionalFormatting sqref="R40">
    <cfRule type="cellIs" dxfId="5328" priority="42" operator="greaterThan">
      <formula>$E40</formula>
    </cfRule>
  </conditionalFormatting>
  <conditionalFormatting sqref="R40">
    <cfRule type="expression" priority="41" stopIfTrue="1">
      <formula>S$40="U"</formula>
    </cfRule>
  </conditionalFormatting>
  <conditionalFormatting sqref="H40">
    <cfRule type="cellIs" dxfId="5327" priority="40" operator="greaterThan">
      <formula>$E40</formula>
    </cfRule>
  </conditionalFormatting>
  <conditionalFormatting sqref="H40">
    <cfRule type="expression" priority="39" stopIfTrue="1">
      <formula>I$40="U"</formula>
    </cfRule>
  </conditionalFormatting>
  <conditionalFormatting sqref="AB8">
    <cfRule type="cellIs" dxfId="5326" priority="38" operator="greaterThan">
      <formula>$E8</formula>
    </cfRule>
  </conditionalFormatting>
  <conditionalFormatting sqref="AB25">
    <cfRule type="cellIs" dxfId="5325" priority="36" operator="greaterThan">
      <formula>$E25</formula>
    </cfRule>
    <cfRule type="cellIs" dxfId="5324" priority="37" operator="greaterThan">
      <formula>$G25</formula>
    </cfRule>
  </conditionalFormatting>
  <conditionalFormatting sqref="AB43">
    <cfRule type="cellIs" dxfId="5323" priority="35" operator="greaterThan">
      <formula>$G$43</formula>
    </cfRule>
  </conditionalFormatting>
  <conditionalFormatting sqref="AB45">
    <cfRule type="cellIs" dxfId="5322" priority="34" operator="greaterThan">
      <formula>$F$45</formula>
    </cfRule>
  </conditionalFormatting>
  <conditionalFormatting sqref="AB46">
    <cfRule type="cellIs" dxfId="5321" priority="33" operator="greaterThan">
      <formula>$G$46</formula>
    </cfRule>
  </conditionalFormatting>
  <conditionalFormatting sqref="AB48">
    <cfRule type="cellIs" dxfId="5320" priority="5" operator="greaterThan">
      <formula>$F$48</formula>
    </cfRule>
  </conditionalFormatting>
  <conditionalFormatting sqref="AB55">
    <cfRule type="cellIs" dxfId="5319" priority="32" operator="greaterThan">
      <formula>$G$55</formula>
    </cfRule>
  </conditionalFormatting>
  <conditionalFormatting sqref="AB60">
    <cfRule type="cellIs" dxfId="5318" priority="31" operator="greaterThan">
      <formula>$G$60</formula>
    </cfRule>
  </conditionalFormatting>
  <conditionalFormatting sqref="AB63">
    <cfRule type="cellIs" dxfId="5317" priority="30" operator="greaterThan">
      <formula>$G$63</formula>
    </cfRule>
  </conditionalFormatting>
  <conditionalFormatting sqref="AB66">
    <cfRule type="cellIs" dxfId="5316" priority="28" operator="greaterThan">
      <formula>$G$66</formula>
    </cfRule>
    <cfRule type="cellIs" dxfId="5315" priority="29" operator="greaterThan">
      <formula>$F$66</formula>
    </cfRule>
  </conditionalFormatting>
  <conditionalFormatting sqref="AB53">
    <cfRule type="cellIs" dxfId="5314" priority="27" operator="greaterThan">
      <formula>$F$53</formula>
    </cfRule>
  </conditionalFormatting>
  <conditionalFormatting sqref="AB52">
    <cfRule type="cellIs" dxfId="5313" priority="25" operator="greaterThan">
      <formula>$F$52</formula>
    </cfRule>
  </conditionalFormatting>
  <conditionalFormatting sqref="AB61">
    <cfRule type="cellIs" dxfId="5312" priority="22" operator="greaterThan">
      <formula>$F$61</formula>
    </cfRule>
  </conditionalFormatting>
  <conditionalFormatting sqref="AB62">
    <cfRule type="cellIs" dxfId="5311" priority="20" operator="greaterThan">
      <formula>$G$62</formula>
    </cfRule>
  </conditionalFormatting>
  <conditionalFormatting sqref="AB54">
    <cfRule type="cellIs" dxfId="5310" priority="23" operator="greaterThan">
      <formula>$G$54</formula>
    </cfRule>
    <cfRule type="cellIs" dxfId="5309" priority="24" operator="greaterThan">
      <formula>$F$54</formula>
    </cfRule>
  </conditionalFormatting>
  <conditionalFormatting sqref="AB61">
    <cfRule type="cellIs" dxfId="5308" priority="21" operator="greaterThan">
      <formula>$G$61</formula>
    </cfRule>
  </conditionalFormatting>
  <conditionalFormatting sqref="AB68">
    <cfRule type="cellIs" dxfId="5307" priority="19" operator="greaterThan">
      <formula>$G$68</formula>
    </cfRule>
  </conditionalFormatting>
  <conditionalFormatting sqref="AB70">
    <cfRule type="cellIs" dxfId="5306" priority="18" operator="greaterThan">
      <formula>$G$70</formula>
    </cfRule>
  </conditionalFormatting>
  <conditionalFormatting sqref="AB73">
    <cfRule type="cellIs" dxfId="5305" priority="17" operator="greaterThan">
      <formula>$G$73</formula>
    </cfRule>
  </conditionalFormatting>
  <conditionalFormatting sqref="AB75">
    <cfRule type="cellIs" dxfId="5304" priority="16" operator="greaterThan">
      <formula>$F$75</formula>
    </cfRule>
  </conditionalFormatting>
  <conditionalFormatting sqref="AB76">
    <cfRule type="cellIs" dxfId="5303" priority="15" operator="greaterThan">
      <formula>$F$76</formula>
    </cfRule>
  </conditionalFormatting>
  <conditionalFormatting sqref="AB78">
    <cfRule type="cellIs" dxfId="5302" priority="14" operator="greaterThan">
      <formula>$G$78</formula>
    </cfRule>
  </conditionalFormatting>
  <conditionalFormatting sqref="AB80">
    <cfRule type="cellIs" dxfId="5301" priority="13" operator="greaterThan">
      <formula>$F$80</formula>
    </cfRule>
  </conditionalFormatting>
  <conditionalFormatting sqref="AB82">
    <cfRule type="cellIs" dxfId="5300" priority="12" operator="greaterThan">
      <formula>$F$82</formula>
    </cfRule>
  </conditionalFormatting>
  <conditionalFormatting sqref="AB81">
    <cfRule type="cellIs" dxfId="5299" priority="10" operator="greaterThan">
      <formula>$G$81</formula>
    </cfRule>
    <cfRule type="cellIs" dxfId="5298" priority="11" operator="greaterThan">
      <formula>$F$81</formula>
    </cfRule>
  </conditionalFormatting>
  <conditionalFormatting sqref="AB84">
    <cfRule type="cellIs" dxfId="5297" priority="9" operator="greaterThan">
      <formula>$G$84</formula>
    </cfRule>
  </conditionalFormatting>
  <conditionalFormatting sqref="AB86">
    <cfRule type="cellIs" dxfId="5296" priority="7" operator="greaterThan">
      <formula>$G$86</formula>
    </cfRule>
    <cfRule type="cellIs" dxfId="5295" priority="8" operator="greaterThan">
      <formula>$F$86</formula>
    </cfRule>
  </conditionalFormatting>
  <conditionalFormatting sqref="AB89">
    <cfRule type="expression" dxfId="5294" priority="2">
      <formula>$W$89&gt;$E$89</formula>
    </cfRule>
    <cfRule type="cellIs" dxfId="5293" priority="6" operator="greaterThan">
      <formula>$G$89</formula>
    </cfRule>
  </conditionalFormatting>
  <conditionalFormatting sqref="AB53">
    <cfRule type="cellIs" dxfId="5292" priority="26" operator="greaterThan">
      <formula>$G$53</formula>
    </cfRule>
  </conditionalFormatting>
  <conditionalFormatting sqref="AB67">
    <cfRule type="expression" priority="3" stopIfTrue="1">
      <formula>$AC$67="U"</formula>
    </cfRule>
    <cfRule type="expression" dxfId="5291" priority="4">
      <formula>$W$67&gt;$E$67</formula>
    </cfRule>
  </conditionalFormatting>
  <conditionalFormatting sqref="AB72">
    <cfRule type="expression" dxfId="5290" priority="1">
      <formula>$W$72&gt;$E$72</formula>
    </cfRule>
  </conditionalFormatting>
  <printOptions horizontalCentered="1"/>
  <pageMargins left="1" right="1" top="0.6" bottom="0.6" header="0.3" footer="0.3"/>
  <pageSetup paperSize="17" scale="54" orientation="landscape" r:id="rId1"/>
  <headerFooter>
    <oddFooter>&amp;L&amp;8&amp;Z&amp;F&amp;RPage &amp;P of &amp;N</oddFooter>
  </headerFooter>
  <rowBreaks count="1" manualBreakCount="1">
    <brk id="46" max="4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88"/>
  <sheetViews>
    <sheetView topLeftCell="A10" workbookViewId="0">
      <selection activeCell="AG8" sqref="AG8:AK23"/>
    </sheetView>
  </sheetViews>
  <sheetFormatPr defaultRowHeight="15" x14ac:dyDescent="0.25"/>
  <cols>
    <col min="1" max="1" width="19.5703125" customWidth="1"/>
    <col min="2" max="2" width="8" bestFit="1" customWidth="1"/>
    <col min="3" max="3" width="7.7109375" bestFit="1" customWidth="1"/>
    <col min="4" max="4" width="6.85546875" bestFit="1" customWidth="1"/>
    <col min="5" max="5" width="7" bestFit="1" customWidth="1"/>
    <col min="7" max="7" width="2" bestFit="1" customWidth="1"/>
    <col min="8" max="8" width="2.140625" bestFit="1" customWidth="1"/>
    <col min="9" max="9" width="1.85546875" bestFit="1" customWidth="1"/>
    <col min="11" max="11" width="2" bestFit="1" customWidth="1"/>
    <col min="12" max="12" width="2.140625" bestFit="1" customWidth="1"/>
    <col min="13" max="13" width="1.85546875" bestFit="1" customWidth="1"/>
    <col min="15" max="15" width="2" bestFit="1" customWidth="1"/>
    <col min="16" max="16" width="2.140625" bestFit="1" customWidth="1"/>
    <col min="17" max="17" width="1.85546875" bestFit="1" customWidth="1"/>
    <col min="19" max="19" width="2" bestFit="1" customWidth="1"/>
    <col min="20" max="20" width="2.140625" bestFit="1" customWidth="1"/>
    <col min="21" max="21" width="1.85546875" bestFit="1" customWidth="1"/>
    <col min="23" max="23" width="2" bestFit="1" customWidth="1"/>
    <col min="24" max="24" width="2.140625" bestFit="1" customWidth="1"/>
    <col min="25" max="25" width="1.85546875" bestFit="1" customWidth="1"/>
    <col min="27" max="27" width="2" bestFit="1" customWidth="1"/>
    <col min="28" max="28" width="2.140625" bestFit="1" customWidth="1"/>
    <col min="29" max="29" width="1.85546875" bestFit="1" customWidth="1"/>
    <col min="31" max="31" width="2" bestFit="1" customWidth="1"/>
    <col min="32" max="32" width="2.140625" bestFit="1" customWidth="1"/>
    <col min="33" max="33" width="1.85546875" bestFit="1" customWidth="1"/>
  </cols>
  <sheetData>
    <row r="1" spans="1:33" x14ac:dyDescent="0.25">
      <c r="A1" s="1"/>
      <c r="B1" s="2"/>
      <c r="C1" s="3"/>
      <c r="D1" s="3"/>
      <c r="E1" s="186" t="s">
        <v>140</v>
      </c>
      <c r="F1" s="470" t="s">
        <v>0</v>
      </c>
      <c r="G1" s="471"/>
      <c r="H1" s="471"/>
      <c r="I1" s="471"/>
      <c r="J1" s="471"/>
      <c r="K1" s="471"/>
      <c r="L1" s="471"/>
      <c r="M1" s="471"/>
      <c r="N1" s="471"/>
      <c r="O1" s="471"/>
      <c r="P1" s="471"/>
      <c r="Q1" s="471"/>
      <c r="R1" s="471"/>
      <c r="S1" s="471"/>
      <c r="T1" s="471"/>
      <c r="U1" s="471"/>
      <c r="V1" s="471"/>
      <c r="W1" s="471"/>
      <c r="X1" s="471"/>
      <c r="Y1" s="471"/>
      <c r="Z1" s="470" t="s">
        <v>1</v>
      </c>
      <c r="AA1" s="471"/>
      <c r="AB1" s="471"/>
      <c r="AC1" s="471"/>
      <c r="AD1" s="471"/>
      <c r="AE1" s="471"/>
      <c r="AF1" s="471"/>
      <c r="AG1" s="472"/>
    </row>
    <row r="2" spans="1:33" x14ac:dyDescent="0.25">
      <c r="A2" s="5"/>
      <c r="B2" s="6" t="s">
        <v>2</v>
      </c>
      <c r="C2" s="6" t="s">
        <v>3</v>
      </c>
      <c r="D2" s="7" t="s">
        <v>4</v>
      </c>
      <c r="E2" s="7" t="s">
        <v>141</v>
      </c>
      <c r="F2" s="473" t="s">
        <v>143</v>
      </c>
      <c r="G2" s="474"/>
      <c r="H2" s="474"/>
      <c r="I2" s="475"/>
      <c r="J2" s="473" t="s">
        <v>6</v>
      </c>
      <c r="K2" s="474"/>
      <c r="L2" s="474"/>
      <c r="M2" s="475"/>
      <c r="N2" s="473" t="s">
        <v>7</v>
      </c>
      <c r="O2" s="474"/>
      <c r="P2" s="474"/>
      <c r="Q2" s="475"/>
      <c r="R2" s="473" t="s">
        <v>8</v>
      </c>
      <c r="S2" s="474"/>
      <c r="T2" s="474"/>
      <c r="U2" s="475"/>
      <c r="V2" s="473" t="s">
        <v>9</v>
      </c>
      <c r="W2" s="474"/>
      <c r="X2" s="474"/>
      <c r="Y2" s="475"/>
      <c r="Z2" s="473" t="s">
        <v>10</v>
      </c>
      <c r="AA2" s="474"/>
      <c r="AB2" s="474"/>
      <c r="AC2" s="475"/>
      <c r="AD2" s="473" t="s">
        <v>11</v>
      </c>
      <c r="AE2" s="474"/>
      <c r="AF2" s="474"/>
      <c r="AG2" s="475"/>
    </row>
    <row r="3" spans="1:33" ht="15.75" thickBot="1" x14ac:dyDescent="0.3">
      <c r="A3" s="8"/>
      <c r="B3" s="9" t="s">
        <v>12</v>
      </c>
      <c r="C3" s="9" t="s">
        <v>13</v>
      </c>
      <c r="D3" s="10" t="s">
        <v>14</v>
      </c>
      <c r="E3" s="10" t="s">
        <v>134</v>
      </c>
      <c r="F3" s="11"/>
      <c r="G3" s="12" t="s">
        <v>15</v>
      </c>
      <c r="H3" s="12" t="s">
        <v>16</v>
      </c>
      <c r="I3" s="13" t="s">
        <v>17</v>
      </c>
      <c r="J3" s="11"/>
      <c r="K3" s="12" t="s">
        <v>15</v>
      </c>
      <c r="L3" s="12" t="s">
        <v>16</v>
      </c>
      <c r="M3" s="13" t="s">
        <v>17</v>
      </c>
      <c r="N3" s="11"/>
      <c r="O3" s="12" t="s">
        <v>15</v>
      </c>
      <c r="P3" s="12" t="s">
        <v>16</v>
      </c>
      <c r="Q3" s="13" t="s">
        <v>17</v>
      </c>
      <c r="R3" s="11"/>
      <c r="S3" s="12" t="s">
        <v>15</v>
      </c>
      <c r="T3" s="12" t="s">
        <v>16</v>
      </c>
      <c r="U3" s="13" t="s">
        <v>17</v>
      </c>
      <c r="V3" s="11"/>
      <c r="W3" s="12" t="s">
        <v>15</v>
      </c>
      <c r="X3" s="12" t="s">
        <v>16</v>
      </c>
      <c r="Y3" s="13" t="s">
        <v>17</v>
      </c>
      <c r="Z3" s="11"/>
      <c r="AA3" s="12" t="s">
        <v>15</v>
      </c>
      <c r="AB3" s="12" t="s">
        <v>16</v>
      </c>
      <c r="AC3" s="13" t="s">
        <v>17</v>
      </c>
      <c r="AD3" s="11"/>
      <c r="AE3" s="12" t="s">
        <v>15</v>
      </c>
      <c r="AF3" s="12" t="s">
        <v>16</v>
      </c>
      <c r="AG3" s="13" t="s">
        <v>17</v>
      </c>
    </row>
    <row r="4" spans="1:33" ht="15.75" thickTop="1" x14ac:dyDescent="0.25">
      <c r="A4" s="14" t="s">
        <v>18</v>
      </c>
      <c r="B4" s="15"/>
      <c r="C4" s="15"/>
      <c r="D4" s="16"/>
      <c r="E4" s="17"/>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row>
    <row r="5" spans="1:33" x14ac:dyDescent="0.25">
      <c r="A5" s="20" t="s">
        <v>20</v>
      </c>
      <c r="B5" s="21" t="s">
        <v>21</v>
      </c>
      <c r="C5" s="22">
        <v>60.5</v>
      </c>
      <c r="D5" s="23" t="s">
        <v>22</v>
      </c>
      <c r="E5" s="24" t="s">
        <v>22</v>
      </c>
      <c r="F5" s="27"/>
      <c r="G5" s="26"/>
      <c r="H5" s="27"/>
      <c r="I5" s="28"/>
      <c r="J5" s="31"/>
      <c r="K5" s="26"/>
      <c r="L5" s="26"/>
      <c r="M5" s="30"/>
      <c r="N5" s="31"/>
      <c r="O5" s="31"/>
      <c r="P5" s="27"/>
      <c r="Q5" s="28"/>
      <c r="R5" s="29"/>
      <c r="S5" s="31"/>
      <c r="T5" s="27"/>
      <c r="U5" s="32"/>
      <c r="V5" s="31"/>
      <c r="W5" s="31"/>
      <c r="X5" s="31"/>
      <c r="Y5" s="28"/>
      <c r="Z5" s="27"/>
      <c r="AA5" s="31"/>
      <c r="AB5" s="27"/>
      <c r="AC5" s="30"/>
      <c r="AD5" s="31"/>
      <c r="AE5" s="26"/>
      <c r="AF5" s="26"/>
      <c r="AG5" s="28"/>
    </row>
    <row r="6" spans="1:33" x14ac:dyDescent="0.25">
      <c r="A6" s="33" t="s">
        <v>23</v>
      </c>
      <c r="B6" s="34" t="s">
        <v>24</v>
      </c>
      <c r="C6" s="35">
        <v>0.12</v>
      </c>
      <c r="D6" s="36" t="s">
        <v>22</v>
      </c>
      <c r="E6" s="37" t="s">
        <v>22</v>
      </c>
      <c r="F6" s="38"/>
      <c r="G6" s="39"/>
      <c r="H6" s="38"/>
      <c r="I6" s="40"/>
      <c r="J6" s="38"/>
      <c r="K6" s="42"/>
      <c r="L6" s="42"/>
      <c r="M6" s="40"/>
      <c r="N6" s="38"/>
      <c r="O6" s="39"/>
      <c r="P6" s="38"/>
      <c r="Q6" s="43"/>
      <c r="R6" s="41"/>
      <c r="S6" s="38"/>
      <c r="T6" s="38"/>
      <c r="U6" s="43"/>
      <c r="V6" s="38"/>
      <c r="W6" s="39"/>
      <c r="X6" s="39"/>
      <c r="Y6" s="44"/>
      <c r="Z6" s="38"/>
      <c r="AA6" s="39"/>
      <c r="AB6" s="38"/>
      <c r="AC6" s="40"/>
      <c r="AD6" s="38"/>
      <c r="AE6" s="39"/>
      <c r="AF6" s="42"/>
      <c r="AG6" s="43"/>
    </row>
    <row r="7" spans="1:33" x14ac:dyDescent="0.25">
      <c r="A7" s="33" t="s">
        <v>26</v>
      </c>
      <c r="B7" s="34" t="s">
        <v>24</v>
      </c>
      <c r="C7" s="35">
        <v>120</v>
      </c>
      <c r="D7" s="36" t="s">
        <v>22</v>
      </c>
      <c r="E7" s="37" t="s">
        <v>22</v>
      </c>
      <c r="F7" s="38"/>
      <c r="G7" s="42"/>
      <c r="H7" s="39"/>
      <c r="I7" s="40"/>
      <c r="J7" s="38"/>
      <c r="K7" s="42"/>
      <c r="L7" s="42"/>
      <c r="M7" s="44"/>
      <c r="N7" s="38"/>
      <c r="O7" s="38"/>
      <c r="P7" s="39"/>
      <c r="Q7" s="44"/>
      <c r="R7" s="41"/>
      <c r="S7" s="38"/>
      <c r="T7" s="39"/>
      <c r="U7" s="44"/>
      <c r="V7" s="38"/>
      <c r="W7" s="38"/>
      <c r="X7" s="38"/>
      <c r="Y7" s="44"/>
      <c r="Z7" s="38"/>
      <c r="AA7" s="38"/>
      <c r="AB7" s="39"/>
      <c r="AC7" s="44"/>
      <c r="AD7" s="38"/>
      <c r="AE7" s="42"/>
      <c r="AF7" s="42"/>
      <c r="AG7" s="40"/>
    </row>
    <row r="8" spans="1:33" x14ac:dyDescent="0.25">
      <c r="A8" s="33" t="s">
        <v>27</v>
      </c>
      <c r="B8" s="34" t="s">
        <v>21</v>
      </c>
      <c r="C8" s="35">
        <v>20.671399999999998</v>
      </c>
      <c r="D8" s="45" t="s">
        <v>22</v>
      </c>
      <c r="E8" s="46" t="s">
        <v>22</v>
      </c>
      <c r="F8" s="47"/>
      <c r="G8" s="42"/>
      <c r="H8" s="39"/>
      <c r="I8" s="44"/>
      <c r="J8" s="38"/>
      <c r="K8" s="42"/>
      <c r="L8" s="42"/>
      <c r="M8" s="40"/>
      <c r="N8" s="47"/>
      <c r="O8" s="38"/>
      <c r="P8" s="38"/>
      <c r="Q8" s="44"/>
      <c r="R8" s="48"/>
      <c r="S8" s="38"/>
      <c r="T8" s="39"/>
      <c r="U8" s="44"/>
      <c r="V8" s="49"/>
      <c r="W8" s="38"/>
      <c r="X8" s="38"/>
      <c r="Y8" s="44"/>
      <c r="Z8" s="38"/>
      <c r="AA8" s="38"/>
      <c r="AB8" s="39"/>
      <c r="AC8" s="44"/>
      <c r="AD8" s="47"/>
      <c r="AE8" s="38"/>
      <c r="AF8" s="42"/>
      <c r="AG8" s="40"/>
    </row>
    <row r="9" spans="1:33" x14ac:dyDescent="0.25">
      <c r="A9" s="50" t="s">
        <v>28</v>
      </c>
      <c r="B9" s="34" t="s">
        <v>24</v>
      </c>
      <c r="C9" s="51">
        <v>32</v>
      </c>
      <c r="D9" s="45" t="s">
        <v>22</v>
      </c>
      <c r="E9" s="46" t="s">
        <v>22</v>
      </c>
      <c r="F9" s="52"/>
      <c r="G9" s="39"/>
      <c r="H9" s="39"/>
      <c r="I9" s="44"/>
      <c r="J9" s="52"/>
      <c r="K9" s="39"/>
      <c r="L9" s="39"/>
      <c r="M9" s="44"/>
      <c r="N9" s="52"/>
      <c r="O9" s="39"/>
      <c r="P9" s="39"/>
      <c r="Q9" s="44"/>
      <c r="R9" s="53"/>
      <c r="S9" s="39"/>
      <c r="T9" s="39"/>
      <c r="U9" s="44"/>
      <c r="V9" s="52"/>
      <c r="W9" s="39"/>
      <c r="X9" s="39"/>
      <c r="Y9" s="44"/>
      <c r="Z9" s="52"/>
      <c r="AA9" s="39"/>
      <c r="AB9" s="39"/>
      <c r="AC9" s="44"/>
      <c r="AD9" s="52"/>
      <c r="AE9" s="39"/>
      <c r="AF9" s="39"/>
      <c r="AG9" s="44"/>
    </row>
    <row r="10" spans="1:33" x14ac:dyDescent="0.25">
      <c r="A10" s="33" t="s">
        <v>29</v>
      </c>
      <c r="B10" s="34" t="s">
        <v>30</v>
      </c>
      <c r="C10" s="51">
        <v>57.475700000000003</v>
      </c>
      <c r="D10" s="36" t="s">
        <v>22</v>
      </c>
      <c r="E10" s="37">
        <v>250</v>
      </c>
      <c r="F10" s="38"/>
      <c r="G10" s="38"/>
      <c r="H10" s="39"/>
      <c r="I10" s="44"/>
      <c r="J10" s="38"/>
      <c r="K10" s="38"/>
      <c r="L10" s="39"/>
      <c r="M10" s="43"/>
      <c r="N10" s="38"/>
      <c r="O10" s="38"/>
      <c r="P10" s="38"/>
      <c r="Q10" s="43"/>
      <c r="R10" s="38"/>
      <c r="S10" s="38"/>
      <c r="T10" s="39"/>
      <c r="U10" s="43"/>
      <c r="V10" s="38"/>
      <c r="W10" s="38"/>
      <c r="X10" s="38"/>
      <c r="Y10" s="44"/>
      <c r="Z10" s="38"/>
      <c r="AA10" s="38"/>
      <c r="AB10" s="38"/>
      <c r="AC10" s="43"/>
      <c r="AD10" s="38"/>
      <c r="AE10" s="38"/>
      <c r="AF10" s="38"/>
      <c r="AG10" s="44"/>
    </row>
    <row r="11" spans="1:33" x14ac:dyDescent="0.25">
      <c r="A11" s="33" t="s">
        <v>31</v>
      </c>
      <c r="B11" s="34" t="s">
        <v>30</v>
      </c>
      <c r="C11" s="51">
        <v>510.19799999999998</v>
      </c>
      <c r="D11" s="54">
        <v>700</v>
      </c>
      <c r="E11" s="55">
        <v>700</v>
      </c>
      <c r="F11" s="38"/>
      <c r="G11" s="38"/>
      <c r="H11" s="38"/>
      <c r="I11" s="43"/>
      <c r="J11" s="38"/>
      <c r="K11" s="38"/>
      <c r="L11" s="38"/>
      <c r="M11" s="43"/>
      <c r="N11" s="38"/>
      <c r="O11" s="38"/>
      <c r="P11" s="38"/>
      <c r="Q11" s="43"/>
      <c r="R11" s="38"/>
      <c r="S11" s="38"/>
      <c r="T11" s="39"/>
      <c r="U11" s="43"/>
      <c r="V11" s="38"/>
      <c r="W11" s="38"/>
      <c r="X11" s="38"/>
      <c r="Y11" s="44"/>
      <c r="Z11" s="38"/>
      <c r="AA11" s="38"/>
      <c r="AB11" s="39"/>
      <c r="AC11" s="43"/>
      <c r="AD11" s="38"/>
      <c r="AE11" s="38"/>
      <c r="AF11" s="38"/>
      <c r="AG11" s="43"/>
    </row>
    <row r="12" spans="1:33" x14ac:dyDescent="0.25">
      <c r="A12" s="33" t="s">
        <v>32</v>
      </c>
      <c r="B12" s="34" t="s">
        <v>30</v>
      </c>
      <c r="C12" s="51">
        <v>11.9497</v>
      </c>
      <c r="D12" s="36" t="s">
        <v>22</v>
      </c>
      <c r="E12" s="37" t="s">
        <v>22</v>
      </c>
      <c r="F12" s="38"/>
      <c r="G12" s="38"/>
      <c r="H12" s="39"/>
      <c r="I12" s="44"/>
      <c r="J12" s="38"/>
      <c r="K12" s="38"/>
      <c r="L12" s="38"/>
      <c r="M12" s="43"/>
      <c r="N12" s="38"/>
      <c r="O12" s="38"/>
      <c r="P12" s="38"/>
      <c r="Q12" s="44"/>
      <c r="R12" s="41"/>
      <c r="S12" s="39"/>
      <c r="T12" s="39"/>
      <c r="U12" s="43"/>
      <c r="V12" s="38"/>
      <c r="W12" s="38"/>
      <c r="X12" s="39"/>
      <c r="Y12" s="44"/>
      <c r="Z12" s="38"/>
      <c r="AA12" s="38"/>
      <c r="AB12" s="39"/>
      <c r="AC12" s="44"/>
      <c r="AD12" s="38"/>
      <c r="AE12" s="39"/>
      <c r="AF12" s="38"/>
      <c r="AG12" s="43"/>
    </row>
    <row r="13" spans="1:33" x14ac:dyDescent="0.25">
      <c r="A13" s="33" t="s">
        <v>33</v>
      </c>
      <c r="B13" s="34" t="s">
        <v>30</v>
      </c>
      <c r="C13" s="51">
        <v>37.152900000000002</v>
      </c>
      <c r="D13" s="54">
        <v>4.3</v>
      </c>
      <c r="E13" s="55">
        <v>10</v>
      </c>
      <c r="F13" s="39"/>
      <c r="G13" s="39"/>
      <c r="H13" s="39"/>
      <c r="I13" s="44"/>
      <c r="J13" s="38"/>
      <c r="K13" s="39"/>
      <c r="L13" s="39"/>
      <c r="M13" s="43"/>
      <c r="N13" s="38"/>
      <c r="O13" s="39"/>
      <c r="P13" s="39"/>
      <c r="Q13" s="44"/>
      <c r="R13" s="39"/>
      <c r="S13" s="39"/>
      <c r="T13" s="39"/>
      <c r="U13" s="44"/>
      <c r="V13" s="38"/>
      <c r="W13" s="38"/>
      <c r="X13" s="39"/>
      <c r="Y13" s="43"/>
      <c r="Z13" s="39"/>
      <c r="AA13" s="39"/>
      <c r="AB13" s="39"/>
      <c r="AC13" s="44"/>
      <c r="AD13" s="39"/>
      <c r="AE13" s="39"/>
      <c r="AF13" s="38"/>
      <c r="AG13" s="43"/>
    </row>
    <row r="14" spans="1:33" x14ac:dyDescent="0.25">
      <c r="A14" s="33" t="s">
        <v>34</v>
      </c>
      <c r="B14" s="34" t="s">
        <v>24</v>
      </c>
      <c r="C14" s="51">
        <v>2.5999999999999999E-2</v>
      </c>
      <c r="D14" s="36" t="s">
        <v>22</v>
      </c>
      <c r="E14" s="55">
        <v>1</v>
      </c>
      <c r="F14" s="39"/>
      <c r="G14" s="39"/>
      <c r="H14" s="39"/>
      <c r="I14" s="44"/>
      <c r="J14" s="39"/>
      <c r="K14" s="39"/>
      <c r="L14" s="39"/>
      <c r="M14" s="44"/>
      <c r="N14" s="39"/>
      <c r="O14" s="39"/>
      <c r="P14" s="39"/>
      <c r="Q14" s="44"/>
      <c r="R14" s="38"/>
      <c r="S14" s="39"/>
      <c r="T14" s="39"/>
      <c r="U14" s="44"/>
      <c r="V14" s="38"/>
      <c r="W14" s="38"/>
      <c r="X14" s="38"/>
      <c r="Y14" s="43"/>
      <c r="Z14" s="39"/>
      <c r="AA14" s="39"/>
      <c r="AB14" s="39"/>
      <c r="AC14" s="44"/>
      <c r="AD14" s="38"/>
      <c r="AE14" s="38"/>
      <c r="AF14" s="38"/>
      <c r="AG14" s="43"/>
    </row>
    <row r="15" spans="1:33" x14ac:dyDescent="0.25">
      <c r="A15" s="33" t="s">
        <v>35</v>
      </c>
      <c r="B15" s="34" t="s">
        <v>24</v>
      </c>
      <c r="C15" s="51" t="s">
        <v>36</v>
      </c>
      <c r="D15" s="56" t="s">
        <v>22</v>
      </c>
      <c r="E15" s="57" t="s">
        <v>37</v>
      </c>
      <c r="F15" s="38"/>
      <c r="G15" s="38"/>
      <c r="H15" s="38"/>
      <c r="I15" s="43"/>
      <c r="J15" s="58"/>
      <c r="K15" s="38"/>
      <c r="L15" s="38"/>
      <c r="M15" s="44"/>
      <c r="N15" s="38"/>
      <c r="O15" s="38"/>
      <c r="P15" s="38"/>
      <c r="Q15" s="43"/>
      <c r="R15" s="38"/>
      <c r="S15" s="38"/>
      <c r="T15" s="38"/>
      <c r="U15" s="43"/>
      <c r="V15" s="58"/>
      <c r="W15" s="38"/>
      <c r="X15" s="38"/>
      <c r="Y15" s="43"/>
      <c r="Z15" s="58"/>
      <c r="AA15" s="38"/>
      <c r="AB15" s="38"/>
      <c r="AC15" s="43"/>
      <c r="AD15" s="58"/>
      <c r="AE15" s="38"/>
      <c r="AF15" s="38"/>
      <c r="AG15" s="43"/>
    </row>
    <row r="16" spans="1:33" x14ac:dyDescent="0.25">
      <c r="A16" s="33" t="s">
        <v>38</v>
      </c>
      <c r="B16" s="34" t="s">
        <v>30</v>
      </c>
      <c r="C16" s="35">
        <v>4.9870999999999999</v>
      </c>
      <c r="D16" s="56" t="s">
        <v>22</v>
      </c>
      <c r="E16" s="57" t="s">
        <v>22</v>
      </c>
      <c r="F16" s="38"/>
      <c r="G16" s="38"/>
      <c r="H16" s="39"/>
      <c r="I16" s="43"/>
      <c r="J16" s="38"/>
      <c r="K16" s="38"/>
      <c r="L16" s="38"/>
      <c r="M16" s="44"/>
      <c r="N16" s="38"/>
      <c r="O16" s="38"/>
      <c r="P16" s="39"/>
      <c r="Q16" s="44"/>
      <c r="R16" s="41"/>
      <c r="S16" s="38"/>
      <c r="T16" s="39"/>
      <c r="U16" s="44"/>
      <c r="V16" s="38"/>
      <c r="W16" s="38"/>
      <c r="X16" s="39"/>
      <c r="Y16" s="44"/>
      <c r="Z16" s="38"/>
      <c r="AA16" s="38"/>
      <c r="AB16" s="39"/>
      <c r="AC16" s="43"/>
      <c r="AD16" s="38"/>
      <c r="AE16" s="38"/>
      <c r="AF16" s="38"/>
      <c r="AG16" s="43"/>
    </row>
    <row r="17" spans="1:33" x14ac:dyDescent="0.25">
      <c r="A17" s="33" t="s">
        <v>39</v>
      </c>
      <c r="B17" s="34" t="s">
        <v>21</v>
      </c>
      <c r="C17" s="35">
        <v>59.778399999999998</v>
      </c>
      <c r="D17" s="36" t="s">
        <v>22</v>
      </c>
      <c r="E17" s="55">
        <v>20</v>
      </c>
      <c r="F17" s="38"/>
      <c r="G17" s="38"/>
      <c r="H17" s="39"/>
      <c r="I17" s="43"/>
      <c r="J17" s="38"/>
      <c r="K17" s="38"/>
      <c r="L17" s="38"/>
      <c r="M17" s="43"/>
      <c r="N17" s="38"/>
      <c r="O17" s="38"/>
      <c r="P17" s="39"/>
      <c r="Q17" s="44"/>
      <c r="R17" s="38"/>
      <c r="S17" s="38"/>
      <c r="T17" s="38"/>
      <c r="U17" s="44"/>
      <c r="V17" s="38"/>
      <c r="W17" s="38"/>
      <c r="X17" s="39"/>
      <c r="Y17" s="43"/>
      <c r="Z17" s="58"/>
      <c r="AA17" s="59"/>
      <c r="AB17" s="39"/>
      <c r="AC17" s="44"/>
      <c r="AD17" s="38"/>
      <c r="AE17" s="38"/>
      <c r="AF17" s="38"/>
      <c r="AG17" s="44"/>
    </row>
    <row r="18" spans="1:33" x14ac:dyDescent="0.25">
      <c r="A18" s="33" t="s">
        <v>40</v>
      </c>
      <c r="B18" s="34" t="s">
        <v>24</v>
      </c>
      <c r="C18" s="35">
        <v>120</v>
      </c>
      <c r="D18" s="36" t="s">
        <v>22</v>
      </c>
      <c r="E18" s="55">
        <v>250</v>
      </c>
      <c r="F18" s="38"/>
      <c r="G18" s="38"/>
      <c r="H18" s="38"/>
      <c r="I18" s="43"/>
      <c r="J18" s="38"/>
      <c r="K18" s="39"/>
      <c r="L18" s="38"/>
      <c r="M18" s="43"/>
      <c r="N18" s="38"/>
      <c r="O18" s="38"/>
      <c r="P18" s="38"/>
      <c r="Q18" s="44"/>
      <c r="R18" s="38"/>
      <c r="S18" s="38"/>
      <c r="T18" s="38"/>
      <c r="U18" s="44"/>
      <c r="V18" s="38"/>
      <c r="W18" s="38"/>
      <c r="X18" s="38"/>
      <c r="Y18" s="43"/>
      <c r="Z18" s="38"/>
      <c r="AA18" s="38"/>
      <c r="AB18" s="39"/>
      <c r="AC18" s="43"/>
      <c r="AD18" s="38"/>
      <c r="AE18" s="38"/>
      <c r="AF18" s="38"/>
      <c r="AG18" s="43"/>
    </row>
    <row r="19" spans="1:33" x14ac:dyDescent="0.25">
      <c r="A19" s="33" t="s">
        <v>41</v>
      </c>
      <c r="B19" s="34" t="s">
        <v>21</v>
      </c>
      <c r="C19" s="35">
        <v>284.9676</v>
      </c>
      <c r="D19" s="36">
        <v>500</v>
      </c>
      <c r="E19" s="37">
        <v>500</v>
      </c>
      <c r="F19" s="38"/>
      <c r="G19" s="38"/>
      <c r="H19" s="38"/>
      <c r="I19" s="43"/>
      <c r="J19" s="38"/>
      <c r="K19" s="38"/>
      <c r="L19" s="38"/>
      <c r="M19" s="43"/>
      <c r="N19" s="38"/>
      <c r="O19" s="58"/>
      <c r="P19" s="39"/>
      <c r="Q19" s="43"/>
      <c r="R19" s="41"/>
      <c r="S19" s="38"/>
      <c r="T19" s="39"/>
      <c r="U19" s="44"/>
      <c r="V19" s="38"/>
      <c r="W19" s="38"/>
      <c r="X19" s="38"/>
      <c r="Y19" s="44"/>
      <c r="Z19" s="38"/>
      <c r="AA19" s="38"/>
      <c r="AB19" s="39"/>
      <c r="AC19" s="43"/>
      <c r="AD19" s="38"/>
      <c r="AE19" s="38"/>
      <c r="AF19" s="38"/>
      <c r="AG19" s="44"/>
    </row>
    <row r="20" spans="1:33" x14ac:dyDescent="0.25">
      <c r="A20" s="60" t="s">
        <v>42</v>
      </c>
      <c r="B20" s="61" t="s">
        <v>30</v>
      </c>
      <c r="C20" s="62">
        <v>29.978899999999999</v>
      </c>
      <c r="D20" s="63" t="s">
        <v>22</v>
      </c>
      <c r="E20" s="64" t="s">
        <v>22</v>
      </c>
      <c r="F20" s="65"/>
      <c r="G20" s="66"/>
      <c r="H20" s="66"/>
      <c r="I20" s="67"/>
      <c r="J20" s="65"/>
      <c r="K20" s="66"/>
      <c r="L20" s="66"/>
      <c r="M20" s="67"/>
      <c r="N20" s="66"/>
      <c r="O20" s="66"/>
      <c r="P20" s="66"/>
      <c r="Q20" s="67"/>
      <c r="R20" s="66"/>
      <c r="S20" s="66"/>
      <c r="T20" s="65"/>
      <c r="U20" s="67"/>
      <c r="V20" s="65"/>
      <c r="W20" s="65"/>
      <c r="X20" s="65"/>
      <c r="Y20" s="68"/>
      <c r="Z20" s="66"/>
      <c r="AA20" s="66"/>
      <c r="AB20" s="65"/>
      <c r="AC20" s="67"/>
      <c r="AD20" s="65"/>
      <c r="AE20" s="66"/>
      <c r="AF20" s="66"/>
      <c r="AG20" s="67"/>
    </row>
    <row r="21" spans="1:33" x14ac:dyDescent="0.25">
      <c r="A21" s="14" t="s">
        <v>131</v>
      </c>
      <c r="B21" s="69"/>
      <c r="C21" s="70"/>
      <c r="E21" s="19"/>
      <c r="F21" s="18"/>
      <c r="G21" s="18"/>
      <c r="H21" s="18"/>
      <c r="I21" s="18"/>
      <c r="J21" s="38"/>
      <c r="K21" s="38"/>
      <c r="L21" s="38"/>
      <c r="M21" s="38"/>
      <c r="N21" s="38"/>
      <c r="O21" s="38"/>
      <c r="P21" s="38"/>
      <c r="Q21" s="38"/>
      <c r="R21" s="38"/>
      <c r="S21" s="38"/>
      <c r="T21" s="38"/>
      <c r="U21" s="38"/>
      <c r="V21" s="38"/>
      <c r="W21" s="38"/>
      <c r="X21" s="38"/>
      <c r="Y21" s="38"/>
      <c r="Z21" s="38"/>
      <c r="AA21" s="38"/>
      <c r="AB21" s="38"/>
      <c r="AC21" s="38"/>
      <c r="AD21" s="38"/>
      <c r="AE21" s="38"/>
      <c r="AF21" s="38"/>
      <c r="AG21" s="18"/>
    </row>
    <row r="22" spans="1:33" x14ac:dyDescent="0.25">
      <c r="A22" s="72" t="s">
        <v>45</v>
      </c>
      <c r="B22" s="21" t="s">
        <v>24</v>
      </c>
      <c r="C22" s="22">
        <v>0.01</v>
      </c>
      <c r="D22" s="73">
        <v>0.05</v>
      </c>
      <c r="E22" s="24">
        <v>6.0000000000000001E-3</v>
      </c>
      <c r="F22" s="27"/>
      <c r="G22" s="27"/>
      <c r="H22" s="31"/>
      <c r="I22" s="32"/>
      <c r="J22" s="74"/>
      <c r="K22" s="75"/>
      <c r="L22" s="74"/>
      <c r="M22" s="76"/>
      <c r="N22" s="31"/>
      <c r="O22" s="27"/>
      <c r="P22" s="27"/>
      <c r="Q22" s="28"/>
      <c r="R22" s="31"/>
      <c r="S22" s="27"/>
      <c r="T22" s="31"/>
      <c r="U22" s="32"/>
      <c r="V22" s="31"/>
      <c r="W22" s="27"/>
      <c r="X22" s="31"/>
      <c r="Y22" s="32"/>
      <c r="Z22" s="27"/>
      <c r="AA22" s="27"/>
      <c r="AB22" s="31"/>
      <c r="AC22" s="32"/>
      <c r="AD22" s="31"/>
      <c r="AE22" s="27"/>
      <c r="AF22" s="31"/>
      <c r="AG22" s="32"/>
    </row>
    <row r="23" spans="1:33" x14ac:dyDescent="0.25">
      <c r="A23" s="77" t="s">
        <v>46</v>
      </c>
      <c r="B23" s="34" t="s">
        <v>24</v>
      </c>
      <c r="C23" s="35">
        <v>3.0000000000000001E-3</v>
      </c>
      <c r="D23" s="78">
        <v>5.0000000000000001E-3</v>
      </c>
      <c r="E23" s="37">
        <v>5.0000000000000002E-5</v>
      </c>
      <c r="F23" s="58"/>
      <c r="G23" s="39"/>
      <c r="H23" s="38"/>
      <c r="I23" s="43"/>
      <c r="J23" s="79"/>
      <c r="K23" s="80"/>
      <c r="L23" s="81"/>
      <c r="M23" s="82"/>
      <c r="N23" s="58"/>
      <c r="O23" s="39"/>
      <c r="P23" s="38"/>
      <c r="Q23" s="43"/>
      <c r="R23" s="58"/>
      <c r="S23" s="38"/>
      <c r="T23" s="39"/>
      <c r="U23" s="43"/>
      <c r="V23" s="58"/>
      <c r="W23" s="38"/>
      <c r="X23" s="38"/>
      <c r="Y23" s="43"/>
      <c r="Z23" s="58"/>
      <c r="AA23" s="38"/>
      <c r="AB23" s="38"/>
      <c r="AC23" s="44"/>
      <c r="AD23" s="58"/>
      <c r="AE23" s="39"/>
      <c r="AF23" s="42"/>
      <c r="AG23" s="43"/>
    </row>
    <row r="24" spans="1:33" x14ac:dyDescent="0.25">
      <c r="A24" s="77" t="s">
        <v>47</v>
      </c>
      <c r="B24" s="34" t="s">
        <v>24</v>
      </c>
      <c r="C24" s="35">
        <v>4.7E-2</v>
      </c>
      <c r="D24" s="78">
        <v>1</v>
      </c>
      <c r="E24" s="37">
        <v>2</v>
      </c>
      <c r="F24" s="83"/>
      <c r="G24" s="42"/>
      <c r="H24" s="42"/>
      <c r="I24" s="44"/>
      <c r="J24" s="80"/>
      <c r="K24" s="80"/>
      <c r="L24" s="80"/>
      <c r="M24" s="82"/>
      <c r="N24" s="38"/>
      <c r="O24" s="39"/>
      <c r="P24" s="39"/>
      <c r="Q24" s="44"/>
      <c r="R24" s="84"/>
      <c r="S24" s="38"/>
      <c r="T24" s="39"/>
      <c r="U24" s="44"/>
      <c r="V24" s="83"/>
      <c r="W24" s="38"/>
      <c r="X24" s="38"/>
      <c r="Y24" s="44"/>
      <c r="Z24" s="38"/>
      <c r="AA24" s="39"/>
      <c r="AB24" s="39"/>
      <c r="AC24" s="44"/>
      <c r="AD24" s="38"/>
      <c r="AE24" s="42"/>
      <c r="AF24" s="42"/>
      <c r="AG24" s="43"/>
    </row>
    <row r="25" spans="1:33" x14ac:dyDescent="0.25">
      <c r="A25" s="77" t="s">
        <v>48</v>
      </c>
      <c r="B25" s="34" t="s">
        <v>24</v>
      </c>
      <c r="C25" s="35">
        <v>4.1000000000000003E-3</v>
      </c>
      <c r="D25" s="85" t="s">
        <v>22</v>
      </c>
      <c r="E25" s="37">
        <v>4.0000000000000001E-3</v>
      </c>
      <c r="F25" s="38"/>
      <c r="G25" s="39"/>
      <c r="H25" s="38"/>
      <c r="I25" s="43"/>
      <c r="J25" s="80"/>
      <c r="K25" s="81"/>
      <c r="L25" s="80"/>
      <c r="M25" s="82"/>
      <c r="N25" s="38"/>
      <c r="O25" s="39"/>
      <c r="P25" s="39"/>
      <c r="Q25" s="44"/>
      <c r="R25" s="38"/>
      <c r="S25" s="39"/>
      <c r="T25" s="38"/>
      <c r="U25" s="43"/>
      <c r="V25" s="38"/>
      <c r="W25" s="39"/>
      <c r="X25" s="38"/>
      <c r="Y25" s="43"/>
      <c r="Z25" s="38"/>
      <c r="AA25" s="39"/>
      <c r="AB25" s="38"/>
      <c r="AC25" s="43"/>
      <c r="AD25" s="38"/>
      <c r="AE25" s="39"/>
      <c r="AF25" s="38"/>
      <c r="AG25" s="43"/>
    </row>
    <row r="26" spans="1:33" x14ac:dyDescent="0.25">
      <c r="A26" s="77" t="s">
        <v>49</v>
      </c>
      <c r="B26" s="34" t="s">
        <v>24</v>
      </c>
      <c r="C26" s="35">
        <v>5.0000000000000001E-4</v>
      </c>
      <c r="D26" s="78">
        <v>5.0000000000000001E-3</v>
      </c>
      <c r="E26" s="37">
        <v>5.0000000000000001E-3</v>
      </c>
      <c r="F26" s="80"/>
      <c r="G26" s="81"/>
      <c r="H26" s="86"/>
      <c r="I26" s="43"/>
      <c r="J26" s="166"/>
      <c r="K26" s="81"/>
      <c r="L26" s="80"/>
      <c r="M26" s="82"/>
      <c r="N26" s="80"/>
      <c r="O26" s="39"/>
      <c r="P26" s="39"/>
      <c r="Q26" s="44"/>
      <c r="R26" s="166"/>
      <c r="S26" s="39"/>
      <c r="T26" s="38"/>
      <c r="U26" s="43"/>
      <c r="V26" s="166"/>
      <c r="W26" s="39"/>
      <c r="X26" s="38"/>
      <c r="Y26" s="43"/>
      <c r="Z26" s="80"/>
      <c r="AA26" s="39"/>
      <c r="AB26" s="38"/>
      <c r="AC26" s="43"/>
      <c r="AD26" s="80"/>
      <c r="AE26" s="81"/>
      <c r="AF26" s="80"/>
      <c r="AG26" s="43"/>
    </row>
    <row r="27" spans="1:33" x14ac:dyDescent="0.25">
      <c r="A27" s="77" t="s">
        <v>50</v>
      </c>
      <c r="B27" s="34" t="s">
        <v>24</v>
      </c>
      <c r="C27" s="35">
        <v>6.7000000000000002E-3</v>
      </c>
      <c r="D27" s="78">
        <v>0.05</v>
      </c>
      <c r="E27" s="37">
        <v>0.1</v>
      </c>
      <c r="F27" s="38"/>
      <c r="G27" s="39"/>
      <c r="H27" s="42"/>
      <c r="I27" s="43"/>
      <c r="J27" s="80"/>
      <c r="K27" s="81"/>
      <c r="L27" s="80"/>
      <c r="M27" s="82"/>
      <c r="N27" s="38"/>
      <c r="O27" s="39"/>
      <c r="P27" s="39"/>
      <c r="Q27" s="44"/>
      <c r="R27" s="38"/>
      <c r="S27" s="39"/>
      <c r="T27" s="38"/>
      <c r="U27" s="43"/>
      <c r="V27" s="38"/>
      <c r="W27" s="39"/>
      <c r="X27" s="39"/>
      <c r="Y27" s="44"/>
      <c r="Z27" s="38"/>
      <c r="AA27" s="39"/>
      <c r="AB27" s="38"/>
      <c r="AC27" s="43"/>
      <c r="AD27" s="38"/>
      <c r="AE27" s="39"/>
      <c r="AF27" s="38"/>
      <c r="AG27" s="44"/>
    </row>
    <row r="28" spans="1:33" x14ac:dyDescent="0.25">
      <c r="A28" s="77" t="s">
        <v>51</v>
      </c>
      <c r="B28" s="34" t="s">
        <v>24</v>
      </c>
      <c r="C28" s="35">
        <v>1.0999999999999999E-2</v>
      </c>
      <c r="D28" s="85" t="s">
        <v>22</v>
      </c>
      <c r="E28" s="37" t="s">
        <v>22</v>
      </c>
      <c r="F28" s="38"/>
      <c r="G28" s="39"/>
      <c r="H28" s="42"/>
      <c r="I28" s="43"/>
      <c r="J28" s="80"/>
      <c r="K28" s="81"/>
      <c r="L28" s="80"/>
      <c r="M28" s="82"/>
      <c r="N28" s="38"/>
      <c r="O28" s="39"/>
      <c r="P28" s="39"/>
      <c r="Q28" s="44"/>
      <c r="R28" s="38"/>
      <c r="S28" s="39"/>
      <c r="T28" s="38"/>
      <c r="U28" s="43"/>
      <c r="V28" s="38"/>
      <c r="W28" s="39"/>
      <c r="X28" s="38"/>
      <c r="Y28" s="43"/>
      <c r="Z28" s="38"/>
      <c r="AA28" s="39"/>
      <c r="AB28" s="38"/>
      <c r="AC28" s="43"/>
      <c r="AD28" s="38"/>
      <c r="AE28" s="39"/>
      <c r="AF28" s="38"/>
      <c r="AG28" s="43"/>
    </row>
    <row r="29" spans="1:33" x14ac:dyDescent="0.25">
      <c r="A29" s="77" t="s">
        <v>52</v>
      </c>
      <c r="B29" s="34" t="s">
        <v>24</v>
      </c>
      <c r="C29" s="35">
        <v>1.9E-2</v>
      </c>
      <c r="D29" s="78">
        <v>0.59</v>
      </c>
      <c r="E29" s="37">
        <v>1.3</v>
      </c>
      <c r="F29" s="38"/>
      <c r="G29" s="189"/>
      <c r="H29" s="42"/>
      <c r="I29" s="43"/>
      <c r="J29" s="80"/>
      <c r="K29" s="81"/>
      <c r="L29" s="81"/>
      <c r="M29" s="87"/>
      <c r="N29" s="39"/>
      <c r="O29" s="39"/>
      <c r="P29" s="39"/>
      <c r="Q29" s="44"/>
      <c r="R29" s="38"/>
      <c r="S29" s="39"/>
      <c r="T29" s="39"/>
      <c r="U29" s="43"/>
      <c r="V29" s="38"/>
      <c r="W29" s="39"/>
      <c r="X29" s="38"/>
      <c r="Y29" s="43"/>
      <c r="Z29" s="38"/>
      <c r="AA29" s="39"/>
      <c r="AB29" s="39"/>
      <c r="AC29" s="44"/>
      <c r="AD29" s="38"/>
      <c r="AE29" s="39"/>
      <c r="AF29" s="42"/>
      <c r="AG29" s="44"/>
    </row>
    <row r="30" spans="1:33" x14ac:dyDescent="0.25">
      <c r="A30" s="77" t="s">
        <v>53</v>
      </c>
      <c r="B30" s="34" t="s">
        <v>24</v>
      </c>
      <c r="C30" s="35">
        <v>0.215</v>
      </c>
      <c r="D30" s="78">
        <v>0.3</v>
      </c>
      <c r="E30" s="37">
        <v>0.3</v>
      </c>
      <c r="F30" s="39"/>
      <c r="G30" s="39"/>
      <c r="H30" s="39"/>
      <c r="I30" s="44"/>
      <c r="J30" s="38"/>
      <c r="K30" s="81"/>
      <c r="L30" s="81"/>
      <c r="M30" s="82"/>
      <c r="N30" s="38"/>
      <c r="O30" s="39"/>
      <c r="P30" s="38"/>
      <c r="Q30" s="44"/>
      <c r="R30" s="38"/>
      <c r="S30" s="39"/>
      <c r="T30" s="39"/>
      <c r="U30" s="44"/>
      <c r="V30" s="38"/>
      <c r="W30" s="39"/>
      <c r="X30" s="39"/>
      <c r="Y30" s="43"/>
      <c r="Z30" s="38"/>
      <c r="AA30" s="38"/>
      <c r="AB30" s="38"/>
      <c r="AC30" s="44"/>
      <c r="AD30" s="38"/>
      <c r="AE30" s="39"/>
      <c r="AF30" s="38"/>
      <c r="AG30" s="44"/>
    </row>
    <row r="31" spans="1:33" x14ac:dyDescent="0.25">
      <c r="A31" s="77" t="s">
        <v>54</v>
      </c>
      <c r="B31" s="34" t="s">
        <v>24</v>
      </c>
      <c r="C31" s="35">
        <v>8.0000000000000002E-3</v>
      </c>
      <c r="D31" s="78">
        <v>1.4999999999999999E-2</v>
      </c>
      <c r="E31" s="37">
        <v>1.4999999999999999E-2</v>
      </c>
      <c r="F31" s="38"/>
      <c r="G31" s="39"/>
      <c r="H31" s="38"/>
      <c r="I31" s="43"/>
      <c r="J31" s="166"/>
      <c r="K31" s="81"/>
      <c r="L31" s="80"/>
      <c r="M31" s="82"/>
      <c r="N31" s="38"/>
      <c r="O31" s="39"/>
      <c r="P31" s="38"/>
      <c r="Q31" s="43"/>
      <c r="R31" s="38"/>
      <c r="S31" s="39"/>
      <c r="T31" s="38"/>
      <c r="U31" s="43"/>
      <c r="V31" s="38"/>
      <c r="W31" s="39"/>
      <c r="X31" s="38"/>
      <c r="Y31" s="43"/>
      <c r="Z31" s="38"/>
      <c r="AA31" s="39"/>
      <c r="AB31" s="38"/>
      <c r="AC31" s="43"/>
      <c r="AD31" s="38"/>
      <c r="AE31" s="39"/>
      <c r="AF31" s="42"/>
      <c r="AG31" s="43"/>
    </row>
    <row r="32" spans="1:33" x14ac:dyDescent="0.25">
      <c r="A32" s="77" t="s">
        <v>55</v>
      </c>
      <c r="B32" s="34" t="s">
        <v>24</v>
      </c>
      <c r="C32" s="35">
        <v>9.0999999999999998E-2</v>
      </c>
      <c r="D32" s="78">
        <v>0.02</v>
      </c>
      <c r="E32" s="37">
        <v>0.05</v>
      </c>
      <c r="F32" s="38"/>
      <c r="G32" s="42"/>
      <c r="H32" s="39"/>
      <c r="I32" s="44"/>
      <c r="J32" s="80"/>
      <c r="K32" s="80"/>
      <c r="L32" s="81"/>
      <c r="M32" s="87"/>
      <c r="N32" s="38"/>
      <c r="O32" s="39"/>
      <c r="P32" s="39"/>
      <c r="Q32" s="44"/>
      <c r="R32" s="38"/>
      <c r="S32" s="38"/>
      <c r="T32" s="39"/>
      <c r="U32" s="44"/>
      <c r="V32" s="38"/>
      <c r="W32" s="38"/>
      <c r="X32" s="39"/>
      <c r="Y32" s="44"/>
      <c r="Z32" s="38"/>
      <c r="AA32" s="39"/>
      <c r="AB32" s="38"/>
      <c r="AC32" s="43"/>
      <c r="AD32" s="38"/>
      <c r="AE32" s="42"/>
      <c r="AF32" s="42"/>
      <c r="AG32" s="44"/>
    </row>
    <row r="33" spans="1:33" x14ac:dyDescent="0.25">
      <c r="A33" s="77" t="s">
        <v>56</v>
      </c>
      <c r="B33" s="34" t="s">
        <v>24</v>
      </c>
      <c r="C33" s="35">
        <v>1.0999999999999999E-2</v>
      </c>
      <c r="D33" s="78">
        <v>0.08</v>
      </c>
      <c r="E33" s="37">
        <v>0.1</v>
      </c>
      <c r="F33" s="38"/>
      <c r="G33" s="39"/>
      <c r="H33" s="38"/>
      <c r="I33" s="43"/>
      <c r="J33" s="80"/>
      <c r="K33" s="81"/>
      <c r="L33" s="80"/>
      <c r="M33" s="82"/>
      <c r="N33" s="38"/>
      <c r="O33" s="39"/>
      <c r="P33" s="39"/>
      <c r="Q33" s="44"/>
      <c r="R33" s="38"/>
      <c r="S33" s="39"/>
      <c r="T33" s="39"/>
      <c r="U33" s="44"/>
      <c r="V33" s="38"/>
      <c r="W33" s="39"/>
      <c r="X33" s="38"/>
      <c r="Y33" s="43"/>
      <c r="Z33" s="38"/>
      <c r="AA33" s="39"/>
      <c r="AB33" s="38"/>
      <c r="AC33" s="43"/>
      <c r="AD33" s="39"/>
      <c r="AE33" s="39"/>
      <c r="AF33" s="38"/>
      <c r="AG33" s="43"/>
    </row>
    <row r="34" spans="1:33" x14ac:dyDescent="0.25">
      <c r="A34" s="77" t="s">
        <v>57</v>
      </c>
      <c r="B34" s="34" t="s">
        <v>24</v>
      </c>
      <c r="C34" s="35">
        <v>1E-3</v>
      </c>
      <c r="D34" s="78">
        <v>0.01</v>
      </c>
      <c r="E34" s="37">
        <v>0.05</v>
      </c>
      <c r="F34" s="38"/>
      <c r="G34" s="39"/>
      <c r="H34" s="42"/>
      <c r="I34" s="43"/>
      <c r="J34" s="80"/>
      <c r="K34" s="81"/>
      <c r="L34" s="80"/>
      <c r="M34" s="82"/>
      <c r="N34" s="38"/>
      <c r="O34" s="39"/>
      <c r="P34" s="39"/>
      <c r="Q34" s="44"/>
      <c r="R34" s="38"/>
      <c r="S34" s="39"/>
      <c r="T34" s="39"/>
      <c r="U34" s="43"/>
      <c r="V34" s="38"/>
      <c r="W34" s="39"/>
      <c r="X34" s="38"/>
      <c r="Y34" s="43"/>
      <c r="Z34" s="38"/>
      <c r="AA34" s="39"/>
      <c r="AB34" s="38"/>
      <c r="AC34" s="43"/>
      <c r="AD34" s="38"/>
      <c r="AE34" s="39"/>
      <c r="AF34" s="42"/>
      <c r="AG34" s="43"/>
    </row>
    <row r="35" spans="1:33" x14ac:dyDescent="0.25">
      <c r="A35" s="77" t="s">
        <v>58</v>
      </c>
      <c r="B35" s="34" t="s">
        <v>24</v>
      </c>
      <c r="C35" s="35">
        <v>18.850100000000001</v>
      </c>
      <c r="D35" s="78">
        <v>0.04</v>
      </c>
      <c r="E35" s="37">
        <v>0.1</v>
      </c>
      <c r="F35" s="38"/>
      <c r="G35" s="39"/>
      <c r="H35" s="42"/>
      <c r="I35" s="43"/>
      <c r="J35" s="80"/>
      <c r="K35" s="81"/>
      <c r="L35" s="80"/>
      <c r="M35" s="82"/>
      <c r="N35" s="38"/>
      <c r="O35" s="39"/>
      <c r="P35" s="38"/>
      <c r="Q35" s="43"/>
      <c r="R35" s="38"/>
      <c r="S35" s="39"/>
      <c r="T35" s="38"/>
      <c r="U35" s="43"/>
      <c r="V35" s="38"/>
      <c r="W35" s="39"/>
      <c r="X35" s="38"/>
      <c r="Y35" s="43"/>
      <c r="Z35" s="39"/>
      <c r="AA35" s="39"/>
      <c r="AB35" s="39"/>
      <c r="AC35" s="44"/>
      <c r="AD35" s="38"/>
      <c r="AE35" s="39"/>
      <c r="AF35" s="38"/>
      <c r="AG35" s="43"/>
    </row>
    <row r="36" spans="1:33" x14ac:dyDescent="0.25">
      <c r="A36" s="77" t="s">
        <v>59</v>
      </c>
      <c r="B36" s="34" t="s">
        <v>24</v>
      </c>
      <c r="C36" s="35">
        <v>1E-3</v>
      </c>
      <c r="D36" s="78">
        <v>5.0000000000000001E-3</v>
      </c>
      <c r="E36" s="37">
        <v>2E-3</v>
      </c>
      <c r="F36" s="38"/>
      <c r="G36" s="39"/>
      <c r="H36" s="38"/>
      <c r="I36" s="43"/>
      <c r="J36" s="166"/>
      <c r="K36" s="81"/>
      <c r="L36" s="80"/>
      <c r="M36" s="82"/>
      <c r="N36" s="38"/>
      <c r="O36" s="39"/>
      <c r="P36" s="39"/>
      <c r="Q36" s="44"/>
      <c r="R36" s="38"/>
      <c r="S36" s="39"/>
      <c r="T36" s="38"/>
      <c r="U36" s="43"/>
      <c r="V36" s="38"/>
      <c r="W36" s="39"/>
      <c r="X36" s="38"/>
      <c r="Y36" s="43"/>
      <c r="Z36" s="38"/>
      <c r="AA36" s="39"/>
      <c r="AB36" s="38"/>
      <c r="AC36" s="43"/>
      <c r="AD36" s="38"/>
      <c r="AE36" s="39"/>
      <c r="AF36" s="38"/>
      <c r="AG36" s="43"/>
    </row>
    <row r="37" spans="1:33" x14ac:dyDescent="0.25">
      <c r="A37" s="77" t="s">
        <v>60</v>
      </c>
      <c r="B37" s="34" t="s">
        <v>24</v>
      </c>
      <c r="C37" s="35">
        <v>8.9999999999999993E-3</v>
      </c>
      <c r="D37" s="85">
        <v>0.112</v>
      </c>
      <c r="E37" s="37" t="s">
        <v>22</v>
      </c>
      <c r="F37" s="38"/>
      <c r="G37" s="39"/>
      <c r="H37" s="38"/>
      <c r="I37" s="43"/>
      <c r="J37" s="80"/>
      <c r="K37" s="81"/>
      <c r="L37" s="80"/>
      <c r="M37" s="82"/>
      <c r="N37" s="38"/>
      <c r="O37" s="39"/>
      <c r="P37" s="39"/>
      <c r="Q37" s="44"/>
      <c r="R37" s="38"/>
      <c r="S37" s="39"/>
      <c r="T37" s="39"/>
      <c r="U37" s="44"/>
      <c r="V37" s="38"/>
      <c r="W37" s="39"/>
      <c r="X37" s="38"/>
      <c r="Y37" s="43"/>
      <c r="Z37" s="38"/>
      <c r="AA37" s="39"/>
      <c r="AB37" s="38"/>
      <c r="AC37" s="43"/>
      <c r="AD37" s="38"/>
      <c r="AE37" s="39"/>
      <c r="AF37" s="38"/>
      <c r="AG37" s="43"/>
    </row>
    <row r="38" spans="1:33" x14ac:dyDescent="0.25">
      <c r="A38" s="89" t="s">
        <v>61</v>
      </c>
      <c r="B38" s="61" t="s">
        <v>21</v>
      </c>
      <c r="C38" s="62">
        <v>3.6999999999999998E-2</v>
      </c>
      <c r="D38" s="90">
        <v>0.08</v>
      </c>
      <c r="E38" s="64">
        <v>5</v>
      </c>
      <c r="F38" s="66"/>
      <c r="G38" s="65"/>
      <c r="H38" s="91"/>
      <c r="I38" s="68"/>
      <c r="J38" s="92"/>
      <c r="K38" s="93"/>
      <c r="L38" s="92"/>
      <c r="M38" s="94"/>
      <c r="N38" s="66"/>
      <c r="O38" s="65"/>
      <c r="P38" s="65"/>
      <c r="Q38" s="68"/>
      <c r="R38" s="66"/>
      <c r="S38" s="65"/>
      <c r="T38" s="65"/>
      <c r="U38" s="68"/>
      <c r="V38" s="66"/>
      <c r="W38" s="65"/>
      <c r="X38" s="66"/>
      <c r="Y38" s="67"/>
      <c r="Z38" s="65"/>
      <c r="AA38" s="65"/>
      <c r="AB38" s="65"/>
      <c r="AC38" s="68"/>
      <c r="AD38" s="66"/>
      <c r="AE38" s="65"/>
      <c r="AF38" s="66"/>
      <c r="AG38" s="68"/>
    </row>
    <row r="39" spans="1:33" x14ac:dyDescent="0.25">
      <c r="A39" s="95" t="s">
        <v>132</v>
      </c>
      <c r="B39" s="96"/>
      <c r="C39" s="96"/>
      <c r="D39" s="97"/>
      <c r="E39" s="98"/>
      <c r="F39" s="99"/>
      <c r="G39" s="99"/>
      <c r="H39" s="99"/>
      <c r="I39" s="99"/>
      <c r="J39" s="99"/>
      <c r="K39" s="99"/>
      <c r="L39" s="99"/>
      <c r="M39" s="99"/>
      <c r="N39" s="99"/>
      <c r="O39" s="99"/>
      <c r="P39" s="99"/>
      <c r="Q39" s="99"/>
      <c r="R39" s="99"/>
      <c r="S39" s="99"/>
      <c r="T39" s="99"/>
      <c r="U39" s="99"/>
      <c r="V39" s="99"/>
      <c r="W39" s="99"/>
      <c r="X39" s="99"/>
      <c r="Y39" s="99"/>
      <c r="Z39" s="99"/>
      <c r="AA39" s="99"/>
      <c r="AB39" s="99"/>
      <c r="AC39" s="99"/>
      <c r="AD39" s="99"/>
      <c r="AE39" s="99"/>
      <c r="AF39" s="99"/>
      <c r="AG39" s="99"/>
    </row>
    <row r="40" spans="1:33" x14ac:dyDescent="0.25">
      <c r="A40" s="101" t="s">
        <v>64</v>
      </c>
      <c r="B40" s="102" t="s">
        <v>65</v>
      </c>
      <c r="C40" s="103" t="s">
        <v>22</v>
      </c>
      <c r="D40" s="104" t="s">
        <v>22</v>
      </c>
      <c r="E40" s="105">
        <v>200</v>
      </c>
      <c r="F40" s="106"/>
      <c r="G40" s="107" t="s">
        <v>25</v>
      </c>
      <c r="H40" s="106"/>
      <c r="I40" s="108"/>
      <c r="J40" s="106"/>
      <c r="K40" s="107" t="s">
        <v>25</v>
      </c>
      <c r="L40" s="107"/>
      <c r="M40" s="109"/>
      <c r="N40" s="106"/>
      <c r="O40" s="107" t="s">
        <v>25</v>
      </c>
      <c r="P40" s="107"/>
      <c r="Q40" s="109"/>
      <c r="R40" s="106"/>
      <c r="S40" s="107" t="s">
        <v>25</v>
      </c>
      <c r="T40" s="107"/>
      <c r="U40" s="109"/>
      <c r="V40" s="106"/>
      <c r="W40" s="107" t="s">
        <v>25</v>
      </c>
      <c r="X40" s="107"/>
      <c r="Y40" s="109"/>
      <c r="Z40" s="106"/>
      <c r="AA40" s="107" t="s">
        <v>25</v>
      </c>
      <c r="AB40" s="107"/>
      <c r="AC40" s="109"/>
      <c r="AD40" s="106"/>
      <c r="AE40" s="110" t="s">
        <v>25</v>
      </c>
      <c r="AF40" s="106"/>
      <c r="AG40" s="109"/>
    </row>
    <row r="41" spans="1:33" x14ac:dyDescent="0.25">
      <c r="A41" s="111" t="s">
        <v>66</v>
      </c>
      <c r="B41" s="112" t="s">
        <v>65</v>
      </c>
      <c r="C41" s="113" t="s">
        <v>22</v>
      </c>
      <c r="D41" s="114" t="s">
        <v>22</v>
      </c>
      <c r="E41" s="115" t="s">
        <v>22</v>
      </c>
      <c r="F41" s="116"/>
      <c r="G41" s="117" t="s">
        <v>25</v>
      </c>
      <c r="H41" s="116"/>
      <c r="I41" s="118"/>
      <c r="J41" s="116"/>
      <c r="K41" s="117" t="s">
        <v>25</v>
      </c>
      <c r="L41" s="117"/>
      <c r="M41" s="119"/>
      <c r="N41" s="116"/>
      <c r="O41" s="117" t="s">
        <v>25</v>
      </c>
      <c r="P41" s="117"/>
      <c r="Q41" s="119"/>
      <c r="R41" s="116"/>
      <c r="S41" s="117" t="s">
        <v>25</v>
      </c>
      <c r="T41" s="117"/>
      <c r="U41" s="119"/>
      <c r="V41" s="116"/>
      <c r="W41" s="117" t="s">
        <v>25</v>
      </c>
      <c r="X41" s="117"/>
      <c r="Y41" s="119"/>
      <c r="Z41" s="116"/>
      <c r="AA41" s="117" t="s">
        <v>25</v>
      </c>
      <c r="AB41" s="117"/>
      <c r="AC41" s="119"/>
      <c r="AD41" s="116"/>
      <c r="AE41" s="120" t="s">
        <v>25</v>
      </c>
      <c r="AF41" s="116"/>
      <c r="AG41" s="119"/>
    </row>
    <row r="42" spans="1:33" x14ac:dyDescent="0.25">
      <c r="A42" s="111" t="s">
        <v>67</v>
      </c>
      <c r="B42" s="112" t="s">
        <v>65</v>
      </c>
      <c r="C42" s="113" t="s">
        <v>22</v>
      </c>
      <c r="D42" s="114" t="s">
        <v>22</v>
      </c>
      <c r="E42" s="115" t="s">
        <v>22</v>
      </c>
      <c r="F42" s="116"/>
      <c r="G42" s="117" t="s">
        <v>25</v>
      </c>
      <c r="H42" s="116"/>
      <c r="I42" s="118"/>
      <c r="J42" s="116"/>
      <c r="K42" s="117" t="s">
        <v>25</v>
      </c>
      <c r="L42" s="117"/>
      <c r="M42" s="119"/>
      <c r="N42" s="116"/>
      <c r="O42" s="117" t="s">
        <v>25</v>
      </c>
      <c r="P42" s="117"/>
      <c r="Q42" s="119"/>
      <c r="R42" s="116"/>
      <c r="S42" s="117" t="s">
        <v>25</v>
      </c>
      <c r="T42" s="117"/>
      <c r="U42" s="119"/>
      <c r="V42" s="116"/>
      <c r="W42" s="117" t="s">
        <v>25</v>
      </c>
      <c r="X42" s="117"/>
      <c r="Y42" s="119"/>
      <c r="Z42" s="116"/>
      <c r="AA42" s="117" t="s">
        <v>25</v>
      </c>
      <c r="AB42" s="117"/>
      <c r="AC42" s="119"/>
      <c r="AD42" s="116"/>
      <c r="AE42" s="120" t="s">
        <v>25</v>
      </c>
      <c r="AF42" s="116"/>
      <c r="AG42" s="119"/>
    </row>
    <row r="43" spans="1:33" x14ac:dyDescent="0.25">
      <c r="A43" s="111" t="s">
        <v>68</v>
      </c>
      <c r="B43" s="112" t="s">
        <v>24</v>
      </c>
      <c r="C43" s="121">
        <v>1</v>
      </c>
      <c r="D43" s="122">
        <v>800</v>
      </c>
      <c r="E43" s="115">
        <v>1</v>
      </c>
      <c r="F43" s="116"/>
      <c r="G43" s="117" t="s">
        <v>25</v>
      </c>
      <c r="H43" s="116"/>
      <c r="I43" s="118"/>
      <c r="J43" s="116"/>
      <c r="K43" s="117" t="s">
        <v>25</v>
      </c>
      <c r="L43" s="117"/>
      <c r="M43" s="119"/>
      <c r="N43" s="116"/>
      <c r="O43" s="117" t="s">
        <v>25</v>
      </c>
      <c r="P43" s="117"/>
      <c r="Q43" s="119"/>
      <c r="R43" s="116"/>
      <c r="S43" s="117" t="s">
        <v>25</v>
      </c>
      <c r="T43" s="117"/>
      <c r="U43" s="119"/>
      <c r="V43" s="116"/>
      <c r="W43" s="117" t="s">
        <v>25</v>
      </c>
      <c r="X43" s="117"/>
      <c r="Y43" s="119"/>
      <c r="Z43" s="116"/>
      <c r="AA43" s="117" t="s">
        <v>25</v>
      </c>
      <c r="AB43" s="117"/>
      <c r="AC43" s="119"/>
      <c r="AD43" s="116"/>
      <c r="AE43" s="120" t="s">
        <v>25</v>
      </c>
      <c r="AF43" s="116"/>
      <c r="AG43" s="119"/>
    </row>
    <row r="44" spans="1:33" x14ac:dyDescent="0.25">
      <c r="A44" s="111" t="s">
        <v>69</v>
      </c>
      <c r="B44" s="112" t="s">
        <v>65</v>
      </c>
      <c r="C44" s="113" t="s">
        <v>22</v>
      </c>
      <c r="D44" s="114" t="s">
        <v>22</v>
      </c>
      <c r="E44" s="115">
        <v>7</v>
      </c>
      <c r="F44" s="116"/>
      <c r="G44" s="117" t="s">
        <v>25</v>
      </c>
      <c r="H44" s="116"/>
      <c r="I44" s="118"/>
      <c r="J44" s="116"/>
      <c r="K44" s="117" t="s">
        <v>25</v>
      </c>
      <c r="L44" s="117"/>
      <c r="M44" s="119"/>
      <c r="N44" s="116"/>
      <c r="O44" s="117" t="s">
        <v>25</v>
      </c>
      <c r="P44" s="117"/>
      <c r="Q44" s="119"/>
      <c r="R44" s="116"/>
      <c r="S44" s="117" t="s">
        <v>25</v>
      </c>
      <c r="T44" s="117"/>
      <c r="U44" s="119"/>
      <c r="V44" s="116"/>
      <c r="W44" s="117" t="s">
        <v>25</v>
      </c>
      <c r="X44" s="117"/>
      <c r="Y44" s="119"/>
      <c r="Z44" s="116"/>
      <c r="AA44" s="117" t="s">
        <v>25</v>
      </c>
      <c r="AB44" s="117"/>
      <c r="AC44" s="119"/>
      <c r="AD44" s="116"/>
      <c r="AE44" s="120" t="s">
        <v>25</v>
      </c>
      <c r="AF44" s="116"/>
      <c r="AG44" s="119"/>
    </row>
    <row r="45" spans="1:33" x14ac:dyDescent="0.25">
      <c r="A45" s="111" t="s">
        <v>70</v>
      </c>
      <c r="B45" s="112" t="s">
        <v>65</v>
      </c>
      <c r="C45" s="113" t="s">
        <v>22</v>
      </c>
      <c r="D45" s="114" t="s">
        <v>22</v>
      </c>
      <c r="E45" s="115" t="s">
        <v>22</v>
      </c>
      <c r="F45" s="116"/>
      <c r="G45" s="117" t="s">
        <v>25</v>
      </c>
      <c r="H45" s="116"/>
      <c r="I45" s="118"/>
      <c r="J45" s="116"/>
      <c r="K45" s="117" t="s">
        <v>25</v>
      </c>
      <c r="L45" s="117"/>
      <c r="M45" s="119"/>
      <c r="N45" s="116"/>
      <c r="O45" s="117" t="s">
        <v>25</v>
      </c>
      <c r="P45" s="117"/>
      <c r="Q45" s="119"/>
      <c r="R45" s="116"/>
      <c r="S45" s="117" t="s">
        <v>25</v>
      </c>
      <c r="T45" s="117"/>
      <c r="U45" s="119"/>
      <c r="V45" s="116"/>
      <c r="W45" s="117" t="s">
        <v>25</v>
      </c>
      <c r="X45" s="117"/>
      <c r="Y45" s="119"/>
      <c r="Z45" s="116"/>
      <c r="AA45" s="117" t="s">
        <v>25</v>
      </c>
      <c r="AB45" s="117"/>
      <c r="AC45" s="119"/>
      <c r="AD45" s="116"/>
      <c r="AE45" s="120" t="s">
        <v>25</v>
      </c>
      <c r="AF45" s="116"/>
      <c r="AG45" s="119"/>
    </row>
    <row r="46" spans="1:33" x14ac:dyDescent="0.25">
      <c r="A46" s="123" t="s">
        <v>71</v>
      </c>
      <c r="B46" s="112" t="s">
        <v>65</v>
      </c>
      <c r="C46" s="113" t="s">
        <v>22</v>
      </c>
      <c r="D46" s="114" t="s">
        <v>22</v>
      </c>
      <c r="E46" s="115">
        <v>5</v>
      </c>
      <c r="F46" s="124"/>
      <c r="G46" s="125" t="s">
        <v>25</v>
      </c>
      <c r="H46" s="124"/>
      <c r="I46" s="118"/>
      <c r="J46" s="124"/>
      <c r="K46" s="125" t="s">
        <v>25</v>
      </c>
      <c r="L46" s="125"/>
      <c r="M46" s="126"/>
      <c r="N46" s="124"/>
      <c r="O46" s="125" t="s">
        <v>25</v>
      </c>
      <c r="P46" s="125"/>
      <c r="Q46" s="126"/>
      <c r="R46" s="124"/>
      <c r="S46" s="125" t="s">
        <v>25</v>
      </c>
      <c r="T46" s="125"/>
      <c r="U46" s="126"/>
      <c r="V46" s="124"/>
      <c r="W46" s="125" t="s">
        <v>25</v>
      </c>
      <c r="X46" s="125"/>
      <c r="Y46" s="126"/>
      <c r="Z46" s="124"/>
      <c r="AA46" s="125" t="s">
        <v>25</v>
      </c>
      <c r="AB46" s="125"/>
      <c r="AC46" s="126"/>
      <c r="AD46" s="124"/>
      <c r="AE46" s="120" t="s">
        <v>25</v>
      </c>
      <c r="AF46" s="124"/>
      <c r="AG46" s="126"/>
    </row>
    <row r="47" spans="1:33" x14ac:dyDescent="0.25">
      <c r="A47" s="123" t="s">
        <v>72</v>
      </c>
      <c r="B47" s="112" t="s">
        <v>65</v>
      </c>
      <c r="C47" s="113" t="s">
        <v>22</v>
      </c>
      <c r="D47" s="114" t="s">
        <v>22</v>
      </c>
      <c r="E47" s="115">
        <v>1</v>
      </c>
      <c r="F47" s="116"/>
      <c r="G47" s="117" t="s">
        <v>25</v>
      </c>
      <c r="H47" s="116"/>
      <c r="I47" s="118"/>
      <c r="J47" s="116"/>
      <c r="K47" s="117" t="s">
        <v>25</v>
      </c>
      <c r="L47" s="117"/>
      <c r="M47" s="119"/>
      <c r="N47" s="116"/>
      <c r="O47" s="117" t="s">
        <v>25</v>
      </c>
      <c r="P47" s="117"/>
      <c r="Q47" s="119"/>
      <c r="R47" s="116"/>
      <c r="S47" s="117" t="s">
        <v>25</v>
      </c>
      <c r="T47" s="117"/>
      <c r="U47" s="119"/>
      <c r="V47" s="116"/>
      <c r="W47" s="117" t="s">
        <v>25</v>
      </c>
      <c r="X47" s="117"/>
      <c r="Y47" s="119"/>
      <c r="Z47" s="116"/>
      <c r="AA47" s="117" t="s">
        <v>25</v>
      </c>
      <c r="AB47" s="117"/>
      <c r="AC47" s="119"/>
      <c r="AD47" s="116"/>
      <c r="AE47" s="120" t="s">
        <v>25</v>
      </c>
      <c r="AF47" s="116"/>
      <c r="AG47" s="119"/>
    </row>
    <row r="48" spans="1:33" x14ac:dyDescent="0.25">
      <c r="A48" s="123" t="s">
        <v>73</v>
      </c>
      <c r="B48" s="112" t="s">
        <v>24</v>
      </c>
      <c r="C48" s="121">
        <v>1</v>
      </c>
      <c r="D48" s="114">
        <v>180</v>
      </c>
      <c r="E48" s="115">
        <v>600</v>
      </c>
      <c r="F48" s="116"/>
      <c r="G48" s="117" t="s">
        <v>25</v>
      </c>
      <c r="H48" s="116"/>
      <c r="I48" s="118"/>
      <c r="J48" s="116"/>
      <c r="K48" s="117" t="s">
        <v>25</v>
      </c>
      <c r="L48" s="117"/>
      <c r="M48" s="119"/>
      <c r="N48" s="116"/>
      <c r="O48" s="117" t="s">
        <v>25</v>
      </c>
      <c r="P48" s="117"/>
      <c r="Q48" s="119"/>
      <c r="R48" s="116"/>
      <c r="S48" s="117" t="s">
        <v>25</v>
      </c>
      <c r="T48" s="117"/>
      <c r="U48" s="119"/>
      <c r="V48" s="116"/>
      <c r="W48" s="117" t="s">
        <v>25</v>
      </c>
      <c r="X48" s="117"/>
      <c r="Y48" s="119"/>
      <c r="Z48" s="116"/>
      <c r="AA48" s="117" t="s">
        <v>25</v>
      </c>
      <c r="AB48" s="117"/>
      <c r="AC48" s="119"/>
      <c r="AD48" s="116"/>
      <c r="AE48" s="120" t="s">
        <v>25</v>
      </c>
      <c r="AF48" s="116"/>
      <c r="AG48" s="119"/>
    </row>
    <row r="49" spans="1:33" x14ac:dyDescent="0.25">
      <c r="A49" s="111" t="s">
        <v>74</v>
      </c>
      <c r="B49" s="112" t="s">
        <v>24</v>
      </c>
      <c r="C49" s="121">
        <v>1</v>
      </c>
      <c r="D49" s="122">
        <v>0.43</v>
      </c>
      <c r="E49" s="115">
        <v>5</v>
      </c>
      <c r="F49" s="116"/>
      <c r="G49" s="117" t="s">
        <v>25</v>
      </c>
      <c r="H49" s="116"/>
      <c r="I49" s="118"/>
      <c r="J49" s="116"/>
      <c r="K49" s="117" t="s">
        <v>25</v>
      </c>
      <c r="L49" s="117"/>
      <c r="M49" s="119"/>
      <c r="N49" s="116"/>
      <c r="O49" s="117" t="s">
        <v>25</v>
      </c>
      <c r="P49" s="117"/>
      <c r="Q49" s="119"/>
      <c r="R49" s="116"/>
      <c r="S49" s="117" t="s">
        <v>25</v>
      </c>
      <c r="T49" s="117"/>
      <c r="U49" s="119"/>
      <c r="V49" s="116"/>
      <c r="W49" s="117" t="s">
        <v>25</v>
      </c>
      <c r="X49" s="117"/>
      <c r="Y49" s="119"/>
      <c r="Z49" s="116"/>
      <c r="AA49" s="117" t="s">
        <v>25</v>
      </c>
      <c r="AB49" s="117"/>
      <c r="AC49" s="119"/>
      <c r="AD49" s="116"/>
      <c r="AE49" s="120" t="s">
        <v>25</v>
      </c>
      <c r="AF49" s="116"/>
      <c r="AG49" s="119"/>
    </row>
    <row r="50" spans="1:33" x14ac:dyDescent="0.25">
      <c r="A50" s="111" t="s">
        <v>75</v>
      </c>
      <c r="B50" s="112" t="s">
        <v>65</v>
      </c>
      <c r="C50" s="113" t="s">
        <v>22</v>
      </c>
      <c r="D50" s="114" t="s">
        <v>22</v>
      </c>
      <c r="E50" s="115">
        <v>5</v>
      </c>
      <c r="F50" s="116"/>
      <c r="G50" s="117" t="s">
        <v>25</v>
      </c>
      <c r="H50" s="116"/>
      <c r="I50" s="118"/>
      <c r="J50" s="116"/>
      <c r="K50" s="117" t="s">
        <v>25</v>
      </c>
      <c r="L50" s="117"/>
      <c r="M50" s="119"/>
      <c r="N50" s="116"/>
      <c r="O50" s="117" t="s">
        <v>25</v>
      </c>
      <c r="P50" s="117"/>
      <c r="Q50" s="119"/>
      <c r="R50" s="116"/>
      <c r="S50" s="117" t="s">
        <v>25</v>
      </c>
      <c r="T50" s="117"/>
      <c r="U50" s="119"/>
      <c r="V50" s="116"/>
      <c r="W50" s="117" t="s">
        <v>25</v>
      </c>
      <c r="X50" s="117"/>
      <c r="Y50" s="119"/>
      <c r="Z50" s="116"/>
      <c r="AA50" s="117" t="s">
        <v>25</v>
      </c>
      <c r="AB50" s="117"/>
      <c r="AC50" s="119"/>
      <c r="AD50" s="116"/>
      <c r="AE50" s="120" t="s">
        <v>25</v>
      </c>
      <c r="AF50" s="116"/>
      <c r="AG50" s="119"/>
    </row>
    <row r="51" spans="1:33" x14ac:dyDescent="0.25">
      <c r="A51" s="123" t="s">
        <v>76</v>
      </c>
      <c r="B51" s="112" t="s">
        <v>24</v>
      </c>
      <c r="C51" s="121">
        <v>4</v>
      </c>
      <c r="D51" s="114">
        <v>1.8</v>
      </c>
      <c r="E51" s="115">
        <v>75</v>
      </c>
      <c r="F51" s="124"/>
      <c r="G51" s="125" t="s">
        <v>25</v>
      </c>
      <c r="H51" s="124"/>
      <c r="I51" s="118"/>
      <c r="J51" s="124"/>
      <c r="K51" s="125" t="s">
        <v>25</v>
      </c>
      <c r="L51" s="125"/>
      <c r="M51" s="126"/>
      <c r="N51" s="124"/>
      <c r="O51" s="125" t="s">
        <v>25</v>
      </c>
      <c r="P51" s="125"/>
      <c r="Q51" s="126"/>
      <c r="R51" s="124"/>
      <c r="S51" s="125" t="s">
        <v>25</v>
      </c>
      <c r="T51" s="125"/>
      <c r="U51" s="126"/>
      <c r="V51" s="124"/>
      <c r="W51" s="125" t="s">
        <v>25</v>
      </c>
      <c r="X51" s="125"/>
      <c r="Y51" s="126"/>
      <c r="Z51" s="124"/>
      <c r="AA51" s="125" t="s">
        <v>25</v>
      </c>
      <c r="AB51" s="125"/>
      <c r="AC51" s="126"/>
      <c r="AD51" s="124"/>
      <c r="AE51" s="120" t="s">
        <v>25</v>
      </c>
      <c r="AF51" s="124"/>
      <c r="AG51" s="126"/>
    </row>
    <row r="52" spans="1:33" x14ac:dyDescent="0.25">
      <c r="A52" s="111" t="s">
        <v>77</v>
      </c>
      <c r="B52" s="112" t="s">
        <v>65</v>
      </c>
      <c r="C52" s="113" t="s">
        <v>22</v>
      </c>
      <c r="D52" s="114" t="s">
        <v>22</v>
      </c>
      <c r="E52" s="115" t="s">
        <v>22</v>
      </c>
      <c r="F52" s="116"/>
      <c r="G52" s="117" t="s">
        <v>25</v>
      </c>
      <c r="H52" s="116"/>
      <c r="I52" s="118"/>
      <c r="J52" s="116"/>
      <c r="K52" s="117" t="s">
        <v>25</v>
      </c>
      <c r="L52" s="117"/>
      <c r="M52" s="119"/>
      <c r="N52" s="116"/>
      <c r="O52" s="117" t="s">
        <v>25</v>
      </c>
      <c r="P52" s="117"/>
      <c r="Q52" s="119"/>
      <c r="R52" s="116"/>
      <c r="S52" s="117" t="s">
        <v>25</v>
      </c>
      <c r="T52" s="117"/>
      <c r="U52" s="119"/>
      <c r="V52" s="116"/>
      <c r="W52" s="117" t="s">
        <v>25</v>
      </c>
      <c r="X52" s="117"/>
      <c r="Y52" s="119"/>
      <c r="Z52" s="116"/>
      <c r="AA52" s="117" t="s">
        <v>25</v>
      </c>
      <c r="AB52" s="117"/>
      <c r="AC52" s="119"/>
      <c r="AD52" s="116"/>
      <c r="AE52" s="120" t="s">
        <v>25</v>
      </c>
      <c r="AF52" s="116"/>
      <c r="AG52" s="119"/>
    </row>
    <row r="53" spans="1:33" x14ac:dyDescent="0.25">
      <c r="A53" s="111" t="s">
        <v>78</v>
      </c>
      <c r="B53" s="112" t="s">
        <v>65</v>
      </c>
      <c r="C53" s="113" t="s">
        <v>22</v>
      </c>
      <c r="D53" s="114" t="s">
        <v>22</v>
      </c>
      <c r="E53" s="115" t="s">
        <v>22</v>
      </c>
      <c r="F53" s="116"/>
      <c r="G53" s="117" t="s">
        <v>25</v>
      </c>
      <c r="H53" s="116"/>
      <c r="I53" s="118"/>
      <c r="J53" s="116"/>
      <c r="K53" s="117" t="s">
        <v>25</v>
      </c>
      <c r="L53" s="117"/>
      <c r="M53" s="119"/>
      <c r="N53" s="116"/>
      <c r="O53" s="117" t="s">
        <v>25</v>
      </c>
      <c r="P53" s="117"/>
      <c r="Q53" s="119"/>
      <c r="R53" s="116"/>
      <c r="S53" s="117" t="s">
        <v>25</v>
      </c>
      <c r="T53" s="117"/>
      <c r="U53" s="119"/>
      <c r="V53" s="116"/>
      <c r="W53" s="117" t="s">
        <v>25</v>
      </c>
      <c r="X53" s="117"/>
      <c r="Y53" s="119"/>
      <c r="Z53" s="116"/>
      <c r="AA53" s="117" t="s">
        <v>25</v>
      </c>
      <c r="AB53" s="117"/>
      <c r="AC53" s="119"/>
      <c r="AD53" s="116"/>
      <c r="AE53" s="120" t="s">
        <v>25</v>
      </c>
      <c r="AF53" s="116"/>
      <c r="AG53" s="119"/>
    </row>
    <row r="54" spans="1:33" x14ac:dyDescent="0.25">
      <c r="A54" s="111" t="s">
        <v>79</v>
      </c>
      <c r="B54" s="112" t="s">
        <v>65</v>
      </c>
      <c r="C54" s="113" t="s">
        <v>22</v>
      </c>
      <c r="D54" s="114" t="s">
        <v>22</v>
      </c>
      <c r="E54" s="115" t="s">
        <v>22</v>
      </c>
      <c r="F54" s="116"/>
      <c r="G54" s="117" t="s">
        <v>25</v>
      </c>
      <c r="H54" s="116"/>
      <c r="I54" s="118"/>
      <c r="J54" s="116"/>
      <c r="K54" s="117" t="s">
        <v>25</v>
      </c>
      <c r="L54" s="117"/>
      <c r="M54" s="119"/>
      <c r="N54" s="116"/>
      <c r="O54" s="117" t="s">
        <v>25</v>
      </c>
      <c r="P54" s="117"/>
      <c r="Q54" s="119"/>
      <c r="R54" s="116"/>
      <c r="S54" s="117" t="s">
        <v>25</v>
      </c>
      <c r="T54" s="117"/>
      <c r="U54" s="119"/>
      <c r="V54" s="116"/>
      <c r="W54" s="117" t="s">
        <v>25</v>
      </c>
      <c r="X54" s="117"/>
      <c r="Y54" s="119"/>
      <c r="Z54" s="116"/>
      <c r="AA54" s="117" t="s">
        <v>25</v>
      </c>
      <c r="AB54" s="117"/>
      <c r="AC54" s="119"/>
      <c r="AD54" s="116"/>
      <c r="AE54" s="120" t="s">
        <v>25</v>
      </c>
      <c r="AF54" s="116"/>
      <c r="AG54" s="119"/>
    </row>
    <row r="55" spans="1:33" x14ac:dyDescent="0.25">
      <c r="A55" s="111" t="s">
        <v>80</v>
      </c>
      <c r="B55" s="112" t="s">
        <v>65</v>
      </c>
      <c r="C55" s="113" t="s">
        <v>22</v>
      </c>
      <c r="D55" s="114" t="s">
        <v>22</v>
      </c>
      <c r="E55" s="115" t="s">
        <v>22</v>
      </c>
      <c r="F55" s="116"/>
      <c r="G55" s="117" t="s">
        <v>25</v>
      </c>
      <c r="H55" s="116"/>
      <c r="I55" s="118"/>
      <c r="J55" s="116"/>
      <c r="K55" s="117" t="s">
        <v>25</v>
      </c>
      <c r="L55" s="117"/>
      <c r="M55" s="119"/>
      <c r="N55" s="116"/>
      <c r="O55" s="117" t="s">
        <v>25</v>
      </c>
      <c r="P55" s="117"/>
      <c r="Q55" s="119"/>
      <c r="R55" s="116"/>
      <c r="S55" s="117" t="s">
        <v>25</v>
      </c>
      <c r="T55" s="117"/>
      <c r="U55" s="119"/>
      <c r="V55" s="38"/>
      <c r="W55" s="125" t="s">
        <v>25</v>
      </c>
      <c r="X55" s="117"/>
      <c r="Y55" s="119"/>
      <c r="Z55" s="116"/>
      <c r="AA55" s="117" t="s">
        <v>25</v>
      </c>
      <c r="AB55" s="117"/>
      <c r="AC55" s="119"/>
      <c r="AD55" s="116"/>
      <c r="AE55" s="120" t="s">
        <v>25</v>
      </c>
      <c r="AF55" s="116"/>
      <c r="AG55" s="119"/>
    </row>
    <row r="56" spans="1:33" x14ac:dyDescent="0.25">
      <c r="A56" s="123" t="s">
        <v>81</v>
      </c>
      <c r="B56" s="112" t="s">
        <v>65</v>
      </c>
      <c r="C56" s="113" t="s">
        <v>22</v>
      </c>
      <c r="D56" s="114" t="s">
        <v>22</v>
      </c>
      <c r="E56" s="115">
        <v>5</v>
      </c>
      <c r="F56" s="116"/>
      <c r="G56" s="117" t="s">
        <v>25</v>
      </c>
      <c r="H56" s="116"/>
      <c r="I56" s="118"/>
      <c r="J56" s="116"/>
      <c r="K56" s="117" t="s">
        <v>25</v>
      </c>
      <c r="L56" s="117"/>
      <c r="M56" s="119"/>
      <c r="N56" s="116"/>
      <c r="O56" s="117" t="s">
        <v>25</v>
      </c>
      <c r="P56" s="117"/>
      <c r="Q56" s="119"/>
      <c r="R56" s="42"/>
      <c r="S56" s="117"/>
      <c r="T56" s="117"/>
      <c r="U56" s="119"/>
      <c r="V56" s="116"/>
      <c r="W56" s="117" t="s">
        <v>25</v>
      </c>
      <c r="X56" s="117"/>
      <c r="Y56" s="119"/>
      <c r="Z56" s="116"/>
      <c r="AA56" s="117" t="s">
        <v>25</v>
      </c>
      <c r="AB56" s="117"/>
      <c r="AC56" s="119"/>
      <c r="AD56" s="116"/>
      <c r="AE56" s="120" t="s">
        <v>25</v>
      </c>
      <c r="AF56" s="116"/>
      <c r="AG56" s="119"/>
    </row>
    <row r="57" spans="1:33" x14ac:dyDescent="0.25">
      <c r="A57" s="111" t="s">
        <v>82</v>
      </c>
      <c r="B57" s="112" t="s">
        <v>24</v>
      </c>
      <c r="C57" s="121">
        <v>1</v>
      </c>
      <c r="D57" s="122">
        <v>1.5</v>
      </c>
      <c r="E57" s="115">
        <v>5</v>
      </c>
      <c r="F57" s="116"/>
      <c r="G57" s="117" t="s">
        <v>25</v>
      </c>
      <c r="H57" s="116"/>
      <c r="I57" s="118"/>
      <c r="J57" s="116"/>
      <c r="K57" s="117" t="s">
        <v>25</v>
      </c>
      <c r="L57" s="117"/>
      <c r="M57" s="119"/>
      <c r="N57" s="116"/>
      <c r="O57" s="117" t="s">
        <v>25</v>
      </c>
      <c r="P57" s="117"/>
      <c r="Q57" s="119"/>
      <c r="R57" s="116"/>
      <c r="S57" s="117"/>
      <c r="T57" s="125"/>
      <c r="U57" s="119"/>
      <c r="V57" s="116"/>
      <c r="W57" s="117" t="s">
        <v>25</v>
      </c>
      <c r="X57" s="117"/>
      <c r="Y57" s="119"/>
      <c r="Z57" s="116"/>
      <c r="AA57" s="117" t="s">
        <v>25</v>
      </c>
      <c r="AB57" s="117"/>
      <c r="AC57" s="119"/>
      <c r="AD57" s="116"/>
      <c r="AE57" s="120" t="s">
        <v>25</v>
      </c>
      <c r="AF57" s="116"/>
      <c r="AG57" s="119"/>
    </row>
    <row r="58" spans="1:33" x14ac:dyDescent="0.25">
      <c r="A58" s="111" t="s">
        <v>83</v>
      </c>
      <c r="B58" s="112" t="s">
        <v>24</v>
      </c>
      <c r="C58" s="121">
        <v>1</v>
      </c>
      <c r="D58" s="127">
        <v>0.3</v>
      </c>
      <c r="E58" s="115">
        <v>1</v>
      </c>
      <c r="F58" s="116"/>
      <c r="G58" s="117" t="s">
        <v>25</v>
      </c>
      <c r="H58" s="116"/>
      <c r="I58" s="118"/>
      <c r="J58" s="116"/>
      <c r="K58" s="117" t="s">
        <v>25</v>
      </c>
      <c r="L58" s="117"/>
      <c r="M58" s="119"/>
      <c r="N58" s="116"/>
      <c r="O58" s="117" t="s">
        <v>25</v>
      </c>
      <c r="P58" s="117"/>
      <c r="Q58" s="119"/>
      <c r="R58" s="116"/>
      <c r="S58" s="117" t="s">
        <v>25</v>
      </c>
      <c r="T58" s="117"/>
      <c r="U58" s="119"/>
      <c r="V58" s="116"/>
      <c r="W58" s="117" t="s">
        <v>25</v>
      </c>
      <c r="X58" s="117"/>
      <c r="Y58" s="119"/>
      <c r="Z58" s="116"/>
      <c r="AA58" s="117" t="s">
        <v>25</v>
      </c>
      <c r="AB58" s="117"/>
      <c r="AC58" s="119"/>
      <c r="AD58" s="116"/>
      <c r="AE58" s="120" t="s">
        <v>25</v>
      </c>
      <c r="AF58" s="116"/>
      <c r="AG58" s="119"/>
    </row>
    <row r="59" spans="1:33" x14ac:dyDescent="0.25">
      <c r="A59" s="111" t="s">
        <v>84</v>
      </c>
      <c r="B59" s="112" t="s">
        <v>65</v>
      </c>
      <c r="C59" s="113" t="s">
        <v>22</v>
      </c>
      <c r="D59" s="114" t="s">
        <v>22</v>
      </c>
      <c r="E59" s="115">
        <v>5</v>
      </c>
      <c r="F59" s="116"/>
      <c r="G59" s="117" t="s">
        <v>25</v>
      </c>
      <c r="H59" s="116"/>
      <c r="I59" s="118"/>
      <c r="J59" s="116"/>
      <c r="K59" s="117" t="s">
        <v>25</v>
      </c>
      <c r="L59" s="117"/>
      <c r="M59" s="119"/>
      <c r="N59" s="116"/>
      <c r="O59" s="117" t="s">
        <v>25</v>
      </c>
      <c r="P59" s="117"/>
      <c r="Q59" s="119"/>
      <c r="R59" s="116"/>
      <c r="S59" s="117" t="s">
        <v>25</v>
      </c>
      <c r="T59" s="117"/>
      <c r="U59" s="119"/>
      <c r="V59" s="116"/>
      <c r="W59" s="117" t="s">
        <v>25</v>
      </c>
      <c r="X59" s="117"/>
      <c r="Y59" s="119"/>
      <c r="Z59" s="116"/>
      <c r="AA59" s="117" t="s">
        <v>25</v>
      </c>
      <c r="AB59" s="117"/>
      <c r="AC59" s="119"/>
      <c r="AD59" s="116"/>
      <c r="AE59" s="120" t="s">
        <v>25</v>
      </c>
      <c r="AF59" s="116"/>
      <c r="AG59" s="119"/>
    </row>
    <row r="60" spans="1:33" x14ac:dyDescent="0.25">
      <c r="A60" s="111" t="s">
        <v>85</v>
      </c>
      <c r="B60" s="112" t="s">
        <v>65</v>
      </c>
      <c r="C60" s="113" t="s">
        <v>22</v>
      </c>
      <c r="D60" s="114" t="s">
        <v>22</v>
      </c>
      <c r="E60" s="115" t="s">
        <v>22</v>
      </c>
      <c r="F60" s="116"/>
      <c r="G60" s="116" t="s">
        <v>25</v>
      </c>
      <c r="H60" s="116"/>
      <c r="I60" s="118"/>
      <c r="J60" s="116"/>
      <c r="K60" s="116" t="s">
        <v>25</v>
      </c>
      <c r="L60" s="116"/>
      <c r="M60" s="128"/>
      <c r="N60" s="116"/>
      <c r="O60" s="116" t="s">
        <v>25</v>
      </c>
      <c r="P60" s="116"/>
      <c r="Q60" s="128"/>
      <c r="R60" s="116"/>
      <c r="S60" s="116" t="s">
        <v>25</v>
      </c>
      <c r="T60" s="116"/>
      <c r="U60" s="128"/>
      <c r="V60" s="116"/>
      <c r="W60" s="116" t="s">
        <v>25</v>
      </c>
      <c r="X60" s="116"/>
      <c r="Y60" s="128"/>
      <c r="Z60" s="116"/>
      <c r="AA60" s="116" t="s">
        <v>25</v>
      </c>
      <c r="AB60" s="116"/>
      <c r="AC60" s="128"/>
      <c r="AD60" s="116"/>
      <c r="AE60" s="120" t="s">
        <v>25</v>
      </c>
      <c r="AF60" s="116"/>
      <c r="AG60" s="128"/>
    </row>
    <row r="61" spans="1:33" x14ac:dyDescent="0.25">
      <c r="A61" s="111" t="s">
        <v>86</v>
      </c>
      <c r="B61" s="112" t="s">
        <v>65</v>
      </c>
      <c r="C61" s="113" t="s">
        <v>22</v>
      </c>
      <c r="D61" s="114" t="s">
        <v>22</v>
      </c>
      <c r="E61" s="115" t="s">
        <v>22</v>
      </c>
      <c r="F61" s="116"/>
      <c r="G61" s="117" t="s">
        <v>25</v>
      </c>
      <c r="H61" s="116"/>
      <c r="I61" s="118"/>
      <c r="J61" s="116"/>
      <c r="K61" s="117" t="s">
        <v>25</v>
      </c>
      <c r="L61" s="117"/>
      <c r="M61" s="119"/>
      <c r="N61" s="116"/>
      <c r="O61" s="117" t="s">
        <v>25</v>
      </c>
      <c r="P61" s="117"/>
      <c r="Q61" s="119"/>
      <c r="R61" s="116"/>
      <c r="S61" s="117" t="s">
        <v>25</v>
      </c>
      <c r="T61" s="117"/>
      <c r="U61" s="119"/>
      <c r="V61" s="116"/>
      <c r="W61" s="117" t="s">
        <v>25</v>
      </c>
      <c r="X61" s="117"/>
      <c r="Y61" s="119"/>
      <c r="Z61" s="116"/>
      <c r="AA61" s="117" t="s">
        <v>25</v>
      </c>
      <c r="AB61" s="117"/>
      <c r="AC61" s="119"/>
      <c r="AD61" s="116"/>
      <c r="AE61" s="120" t="s">
        <v>25</v>
      </c>
      <c r="AF61" s="116"/>
      <c r="AG61" s="119"/>
    </row>
    <row r="62" spans="1:33" x14ac:dyDescent="0.25">
      <c r="A62" s="111" t="s">
        <v>87</v>
      </c>
      <c r="B62" s="112" t="s">
        <v>65</v>
      </c>
      <c r="C62" s="113" t="s">
        <v>22</v>
      </c>
      <c r="D62" s="114" t="s">
        <v>22</v>
      </c>
      <c r="E62" s="115">
        <v>5</v>
      </c>
      <c r="F62" s="116"/>
      <c r="G62" s="116" t="s">
        <v>25</v>
      </c>
      <c r="H62" s="116"/>
      <c r="I62" s="118"/>
      <c r="J62" s="116"/>
      <c r="K62" s="116" t="s">
        <v>25</v>
      </c>
      <c r="L62" s="116"/>
      <c r="M62" s="128"/>
      <c r="N62" s="116"/>
      <c r="O62" s="116" t="s">
        <v>25</v>
      </c>
      <c r="P62" s="116"/>
      <c r="Q62" s="128"/>
      <c r="R62" s="116"/>
      <c r="S62" s="116" t="s">
        <v>25</v>
      </c>
      <c r="T62" s="116"/>
      <c r="U62" s="128"/>
      <c r="V62" s="116"/>
      <c r="W62" s="116" t="s">
        <v>25</v>
      </c>
      <c r="X62" s="116"/>
      <c r="Y62" s="128"/>
      <c r="Z62" s="116"/>
      <c r="AA62" s="116" t="s">
        <v>25</v>
      </c>
      <c r="AB62" s="116"/>
      <c r="AC62" s="128"/>
      <c r="AD62" s="116"/>
      <c r="AE62" s="120" t="s">
        <v>25</v>
      </c>
      <c r="AF62" s="116"/>
      <c r="AG62" s="128"/>
    </row>
    <row r="63" spans="1:33" x14ac:dyDescent="0.25">
      <c r="A63" s="111" t="s">
        <v>88</v>
      </c>
      <c r="B63" s="112" t="s">
        <v>24</v>
      </c>
      <c r="C63" s="121">
        <v>1</v>
      </c>
      <c r="D63" s="114">
        <v>40</v>
      </c>
      <c r="E63" s="115">
        <v>100</v>
      </c>
      <c r="F63" s="116"/>
      <c r="G63" s="117" t="s">
        <v>25</v>
      </c>
      <c r="H63" s="116"/>
      <c r="I63" s="118"/>
      <c r="J63" s="42"/>
      <c r="K63" s="117"/>
      <c r="L63" s="117"/>
      <c r="M63" s="119"/>
      <c r="N63" s="116"/>
      <c r="O63" s="117" t="s">
        <v>25</v>
      </c>
      <c r="P63" s="117"/>
      <c r="Q63" s="119"/>
      <c r="R63" s="42"/>
      <c r="S63" s="117"/>
      <c r="T63" s="117"/>
      <c r="U63" s="119"/>
      <c r="V63" s="116"/>
      <c r="W63" s="117" t="s">
        <v>25</v>
      </c>
      <c r="X63" s="117"/>
      <c r="Y63" s="119"/>
      <c r="Z63" s="116"/>
      <c r="AA63" s="117" t="s">
        <v>25</v>
      </c>
      <c r="AB63" s="117"/>
      <c r="AC63" s="119"/>
      <c r="AD63" s="116"/>
      <c r="AE63" s="120" t="s">
        <v>25</v>
      </c>
      <c r="AF63" s="116"/>
      <c r="AG63" s="119"/>
    </row>
    <row r="64" spans="1:33" x14ac:dyDescent="0.25">
      <c r="A64" s="123" t="s">
        <v>89</v>
      </c>
      <c r="B64" s="112" t="s">
        <v>65</v>
      </c>
      <c r="C64" s="113" t="s">
        <v>22</v>
      </c>
      <c r="D64" s="114" t="s">
        <v>22</v>
      </c>
      <c r="E64" s="115">
        <v>1</v>
      </c>
      <c r="F64" s="116"/>
      <c r="G64" s="116" t="s">
        <v>25</v>
      </c>
      <c r="H64" s="116"/>
      <c r="I64" s="118"/>
      <c r="J64" s="116"/>
      <c r="K64" s="116" t="s">
        <v>25</v>
      </c>
      <c r="L64" s="116"/>
      <c r="M64" s="128"/>
      <c r="N64" s="116"/>
      <c r="O64" s="116" t="s">
        <v>25</v>
      </c>
      <c r="P64" s="116"/>
      <c r="Q64" s="128"/>
      <c r="R64" s="116"/>
      <c r="S64" s="116" t="s">
        <v>25</v>
      </c>
      <c r="T64" s="116"/>
      <c r="U64" s="128"/>
      <c r="V64" s="116"/>
      <c r="W64" s="116" t="s">
        <v>25</v>
      </c>
      <c r="X64" s="116"/>
      <c r="Y64" s="128"/>
      <c r="Z64" s="116"/>
      <c r="AA64" s="116" t="s">
        <v>25</v>
      </c>
      <c r="AB64" s="116"/>
      <c r="AC64" s="128"/>
      <c r="AD64" s="116"/>
      <c r="AE64" s="120" t="s">
        <v>25</v>
      </c>
      <c r="AF64" s="116"/>
      <c r="AG64" s="128"/>
    </row>
    <row r="65" spans="1:33" x14ac:dyDescent="0.25">
      <c r="A65" s="111" t="s">
        <v>90</v>
      </c>
      <c r="B65" s="112" t="s">
        <v>65</v>
      </c>
      <c r="C65" s="113" t="s">
        <v>22</v>
      </c>
      <c r="D65" s="114" t="s">
        <v>22</v>
      </c>
      <c r="E65" s="115" t="s">
        <v>22</v>
      </c>
      <c r="F65" s="116"/>
      <c r="G65" s="117" t="s">
        <v>25</v>
      </c>
      <c r="H65" s="116"/>
      <c r="I65" s="118"/>
      <c r="J65" s="116"/>
      <c r="K65" s="117" t="s">
        <v>25</v>
      </c>
      <c r="L65" s="117"/>
      <c r="M65" s="119"/>
      <c r="N65" s="116"/>
      <c r="O65" s="117" t="s">
        <v>25</v>
      </c>
      <c r="P65" s="117"/>
      <c r="Q65" s="119"/>
      <c r="R65" s="116"/>
      <c r="S65" s="117" t="s">
        <v>25</v>
      </c>
      <c r="T65" s="117"/>
      <c r="U65" s="119"/>
      <c r="V65" s="116"/>
      <c r="W65" s="117" t="s">
        <v>25</v>
      </c>
      <c r="X65" s="117"/>
      <c r="Y65" s="119"/>
      <c r="Z65" s="116"/>
      <c r="AA65" s="117" t="s">
        <v>25</v>
      </c>
      <c r="AB65" s="117"/>
      <c r="AC65" s="119"/>
      <c r="AD65" s="116"/>
      <c r="AE65" s="120" t="s">
        <v>25</v>
      </c>
      <c r="AF65" s="116"/>
      <c r="AG65" s="119"/>
    </row>
    <row r="66" spans="1:33" x14ac:dyDescent="0.25">
      <c r="A66" s="111" t="s">
        <v>91</v>
      </c>
      <c r="B66" s="112" t="s">
        <v>24</v>
      </c>
      <c r="C66" s="121">
        <v>3.7</v>
      </c>
      <c r="D66" s="114">
        <v>2</v>
      </c>
      <c r="E66" s="115">
        <v>7</v>
      </c>
      <c r="F66" s="116"/>
      <c r="G66" s="117" t="s">
        <v>25</v>
      </c>
      <c r="H66" s="116"/>
      <c r="I66" s="118"/>
      <c r="J66" s="116"/>
      <c r="K66" s="117" t="s">
        <v>25</v>
      </c>
      <c r="L66" s="117"/>
      <c r="M66" s="119"/>
      <c r="N66" s="116"/>
      <c r="O66" s="117" t="s">
        <v>25</v>
      </c>
      <c r="P66" s="117"/>
      <c r="Q66" s="119"/>
      <c r="R66" s="116"/>
      <c r="S66" s="117" t="s">
        <v>25</v>
      </c>
      <c r="T66" s="117"/>
      <c r="U66" s="119"/>
      <c r="V66" s="116"/>
      <c r="W66" s="117" t="s">
        <v>25</v>
      </c>
      <c r="X66" s="117"/>
      <c r="Y66" s="119"/>
      <c r="Z66" s="116"/>
      <c r="AA66" s="125"/>
      <c r="AB66" s="117"/>
      <c r="AC66" s="119"/>
      <c r="AD66" s="116"/>
      <c r="AE66" s="120" t="s">
        <v>25</v>
      </c>
      <c r="AF66" s="116"/>
      <c r="AG66" s="119"/>
    </row>
    <row r="67" spans="1:33" x14ac:dyDescent="0.25">
      <c r="A67" s="111" t="s">
        <v>92</v>
      </c>
      <c r="B67" s="112" t="s">
        <v>65</v>
      </c>
      <c r="C67" s="113" t="s">
        <v>22</v>
      </c>
      <c r="D67" s="114" t="s">
        <v>22</v>
      </c>
      <c r="E67" s="115" t="s">
        <v>22</v>
      </c>
      <c r="F67" s="116"/>
      <c r="G67" s="116" t="s">
        <v>25</v>
      </c>
      <c r="H67" s="116"/>
      <c r="I67" s="118"/>
      <c r="J67" s="116"/>
      <c r="K67" s="116" t="s">
        <v>25</v>
      </c>
      <c r="L67" s="116"/>
      <c r="M67" s="128"/>
      <c r="N67" s="116"/>
      <c r="O67" s="116" t="s">
        <v>25</v>
      </c>
      <c r="P67" s="116"/>
      <c r="Q67" s="128"/>
      <c r="R67" s="116"/>
      <c r="S67" s="116" t="s">
        <v>25</v>
      </c>
      <c r="T67" s="116"/>
      <c r="U67" s="128"/>
      <c r="V67" s="116"/>
      <c r="W67" s="116" t="s">
        <v>25</v>
      </c>
      <c r="X67" s="116"/>
      <c r="Y67" s="128"/>
      <c r="Z67" s="116"/>
      <c r="AA67" s="116" t="s">
        <v>25</v>
      </c>
      <c r="AB67" s="116"/>
      <c r="AC67" s="128"/>
      <c r="AD67" s="116"/>
      <c r="AE67" s="120" t="s">
        <v>25</v>
      </c>
      <c r="AF67" s="116"/>
      <c r="AG67" s="128"/>
    </row>
    <row r="68" spans="1:33" x14ac:dyDescent="0.25">
      <c r="A68" s="123" t="s">
        <v>93</v>
      </c>
      <c r="B68" s="112" t="s">
        <v>65</v>
      </c>
      <c r="C68" s="113" t="s">
        <v>22</v>
      </c>
      <c r="D68" s="114" t="s">
        <v>22</v>
      </c>
      <c r="E68" s="115">
        <v>70</v>
      </c>
      <c r="F68" s="116"/>
      <c r="G68" s="117" t="s">
        <v>25</v>
      </c>
      <c r="H68" s="116"/>
      <c r="I68" s="118"/>
      <c r="J68" s="116"/>
      <c r="K68" s="117" t="s">
        <v>25</v>
      </c>
      <c r="L68" s="117"/>
      <c r="M68" s="119"/>
      <c r="N68" s="116"/>
      <c r="O68" s="117" t="s">
        <v>25</v>
      </c>
      <c r="P68" s="117"/>
      <c r="Q68" s="119"/>
      <c r="R68" s="116"/>
      <c r="S68" s="117" t="s">
        <v>25</v>
      </c>
      <c r="T68" s="117"/>
      <c r="U68" s="119"/>
      <c r="V68" s="116"/>
      <c r="W68" s="117" t="s">
        <v>25</v>
      </c>
      <c r="X68" s="117"/>
      <c r="Y68" s="119"/>
      <c r="Z68" s="116"/>
      <c r="AA68" s="117" t="s">
        <v>25</v>
      </c>
      <c r="AB68" s="117"/>
      <c r="AC68" s="119"/>
      <c r="AD68" s="116"/>
      <c r="AE68" s="120" t="s">
        <v>25</v>
      </c>
      <c r="AF68" s="116"/>
      <c r="AG68" s="119"/>
    </row>
    <row r="69" spans="1:33" x14ac:dyDescent="0.25">
      <c r="A69" s="123" t="s">
        <v>94</v>
      </c>
      <c r="B69" s="112" t="s">
        <v>24</v>
      </c>
      <c r="C69" s="121">
        <v>1</v>
      </c>
      <c r="D69" s="114">
        <v>13</v>
      </c>
      <c r="E69" s="115" t="s">
        <v>22</v>
      </c>
      <c r="F69" s="116"/>
      <c r="G69" s="117" t="s">
        <v>25</v>
      </c>
      <c r="H69" s="116"/>
      <c r="I69" s="118"/>
      <c r="J69" s="116"/>
      <c r="K69" s="117" t="s">
        <v>25</v>
      </c>
      <c r="L69" s="117"/>
      <c r="M69" s="119"/>
      <c r="N69" s="116"/>
      <c r="O69" s="117" t="s">
        <v>25</v>
      </c>
      <c r="P69" s="117"/>
      <c r="Q69" s="119"/>
      <c r="R69" s="116"/>
      <c r="S69" s="117" t="s">
        <v>25</v>
      </c>
      <c r="T69" s="117"/>
      <c r="U69" s="119"/>
      <c r="V69" s="116"/>
      <c r="W69" s="117" t="s">
        <v>25</v>
      </c>
      <c r="X69" s="117"/>
      <c r="Y69" s="119"/>
      <c r="Z69" s="116"/>
      <c r="AA69" s="117" t="s">
        <v>25</v>
      </c>
      <c r="AB69" s="117"/>
      <c r="AC69" s="119"/>
      <c r="AD69" s="116"/>
      <c r="AE69" s="120" t="s">
        <v>25</v>
      </c>
      <c r="AF69" s="116"/>
      <c r="AG69" s="119"/>
    </row>
    <row r="70" spans="1:33" x14ac:dyDescent="0.25">
      <c r="A70" s="123" t="s">
        <v>95</v>
      </c>
      <c r="B70" s="112" t="s">
        <v>65</v>
      </c>
      <c r="C70" s="113" t="s">
        <v>22</v>
      </c>
      <c r="D70" s="114" t="s">
        <v>22</v>
      </c>
      <c r="E70" s="115" t="s">
        <v>22</v>
      </c>
      <c r="F70" s="116"/>
      <c r="G70" s="116" t="s">
        <v>25</v>
      </c>
      <c r="H70" s="116"/>
      <c r="I70" s="118"/>
      <c r="J70" s="116"/>
      <c r="K70" s="116" t="s">
        <v>25</v>
      </c>
      <c r="L70" s="116"/>
      <c r="M70" s="128"/>
      <c r="N70" s="116"/>
      <c r="O70" s="116" t="s">
        <v>25</v>
      </c>
      <c r="P70" s="116"/>
      <c r="Q70" s="128"/>
      <c r="R70" s="116"/>
      <c r="S70" s="116" t="s">
        <v>25</v>
      </c>
      <c r="T70" s="116"/>
      <c r="U70" s="128"/>
      <c r="V70" s="116"/>
      <c r="W70" s="116" t="s">
        <v>25</v>
      </c>
      <c r="X70" s="116"/>
      <c r="Y70" s="128"/>
      <c r="Z70" s="116"/>
      <c r="AA70" s="116" t="s">
        <v>25</v>
      </c>
      <c r="AB70" s="116"/>
      <c r="AC70" s="128"/>
      <c r="AD70" s="116"/>
      <c r="AE70" s="120" t="s">
        <v>25</v>
      </c>
      <c r="AF70" s="116"/>
      <c r="AG70" s="128"/>
    </row>
    <row r="71" spans="1:33" x14ac:dyDescent="0.25">
      <c r="A71" s="111" t="s">
        <v>96</v>
      </c>
      <c r="B71" s="112" t="s">
        <v>24</v>
      </c>
      <c r="C71" s="121">
        <v>1</v>
      </c>
      <c r="D71" s="114">
        <v>0.2</v>
      </c>
      <c r="E71" s="115">
        <v>700</v>
      </c>
      <c r="F71" s="116"/>
      <c r="G71" s="117" t="s">
        <v>25</v>
      </c>
      <c r="H71" s="116"/>
      <c r="I71" s="118"/>
      <c r="J71" s="116"/>
      <c r="K71" s="117" t="s">
        <v>25</v>
      </c>
      <c r="L71" s="117"/>
      <c r="M71" s="119"/>
      <c r="N71" s="116"/>
      <c r="O71" s="117" t="s">
        <v>25</v>
      </c>
      <c r="P71" s="117"/>
      <c r="Q71" s="119"/>
      <c r="R71" s="116"/>
      <c r="S71" s="117" t="s">
        <v>25</v>
      </c>
      <c r="T71" s="117"/>
      <c r="U71" s="119"/>
      <c r="V71" s="116"/>
      <c r="W71" s="117" t="s">
        <v>25</v>
      </c>
      <c r="X71" s="117"/>
      <c r="Y71" s="119"/>
      <c r="Z71" s="116"/>
      <c r="AA71" s="117" t="s">
        <v>25</v>
      </c>
      <c r="AB71" s="117"/>
      <c r="AC71" s="119"/>
      <c r="AD71" s="116"/>
      <c r="AE71" s="120" t="s">
        <v>25</v>
      </c>
      <c r="AF71" s="116"/>
      <c r="AG71" s="119"/>
    </row>
    <row r="72" spans="1:33" x14ac:dyDescent="0.25">
      <c r="A72" s="123" t="s">
        <v>97</v>
      </c>
      <c r="B72" s="112" t="s">
        <v>65</v>
      </c>
      <c r="C72" s="113" t="s">
        <v>22</v>
      </c>
      <c r="D72" s="114" t="s">
        <v>22</v>
      </c>
      <c r="E72" s="115">
        <v>10000</v>
      </c>
      <c r="F72" s="116"/>
      <c r="G72" s="117" t="s">
        <v>25</v>
      </c>
      <c r="H72" s="116"/>
      <c r="I72" s="118"/>
      <c r="J72" s="116"/>
      <c r="K72" s="117" t="s">
        <v>25</v>
      </c>
      <c r="L72" s="117"/>
      <c r="M72" s="119"/>
      <c r="N72" s="116"/>
      <c r="O72" s="117" t="s">
        <v>25</v>
      </c>
      <c r="P72" s="117"/>
      <c r="Q72" s="119"/>
      <c r="R72" s="116"/>
      <c r="S72" s="117" t="s">
        <v>25</v>
      </c>
      <c r="T72" s="117"/>
      <c r="U72" s="119"/>
      <c r="V72" s="116"/>
      <c r="W72" s="117" t="s">
        <v>25</v>
      </c>
      <c r="X72" s="117"/>
      <c r="Y72" s="119"/>
      <c r="Z72" s="116"/>
      <c r="AA72" s="117" t="s">
        <v>25</v>
      </c>
      <c r="AB72" s="117"/>
      <c r="AC72" s="119"/>
      <c r="AD72" s="116"/>
      <c r="AE72" s="120" t="s">
        <v>25</v>
      </c>
      <c r="AF72" s="116"/>
      <c r="AG72" s="119"/>
    </row>
    <row r="73" spans="1:33" x14ac:dyDescent="0.25">
      <c r="A73" s="123" t="s">
        <v>98</v>
      </c>
      <c r="B73" s="112" t="s">
        <v>65</v>
      </c>
      <c r="C73" s="113" t="s">
        <v>22</v>
      </c>
      <c r="D73" s="114" t="s">
        <v>22</v>
      </c>
      <c r="E73" s="115" t="s">
        <v>22</v>
      </c>
      <c r="F73" s="116"/>
      <c r="G73" s="117" t="s">
        <v>25</v>
      </c>
      <c r="H73" s="116"/>
      <c r="I73" s="118"/>
      <c r="J73" s="116"/>
      <c r="K73" s="117" t="s">
        <v>25</v>
      </c>
      <c r="L73" s="117"/>
      <c r="M73" s="119"/>
      <c r="N73" s="116"/>
      <c r="O73" s="117" t="s">
        <v>25</v>
      </c>
      <c r="P73" s="117"/>
      <c r="Q73" s="119"/>
      <c r="R73" s="116"/>
      <c r="S73" s="117" t="s">
        <v>25</v>
      </c>
      <c r="T73" s="117"/>
      <c r="U73" s="119"/>
      <c r="V73" s="116"/>
      <c r="W73" s="117" t="s">
        <v>25</v>
      </c>
      <c r="X73" s="117"/>
      <c r="Y73" s="119"/>
      <c r="Z73" s="116"/>
      <c r="AA73" s="117" t="s">
        <v>25</v>
      </c>
      <c r="AB73" s="117"/>
      <c r="AC73" s="119"/>
      <c r="AD73" s="116"/>
      <c r="AE73" s="120" t="s">
        <v>25</v>
      </c>
      <c r="AF73" s="116"/>
      <c r="AG73" s="119"/>
    </row>
    <row r="74" spans="1:33" x14ac:dyDescent="0.25">
      <c r="A74" s="111" t="s">
        <v>99</v>
      </c>
      <c r="B74" s="112" t="s">
        <v>24</v>
      </c>
      <c r="C74" s="121">
        <v>1.5</v>
      </c>
      <c r="D74" s="122">
        <v>2</v>
      </c>
      <c r="E74" s="115">
        <v>5</v>
      </c>
      <c r="F74" s="116"/>
      <c r="G74" s="117" t="s">
        <v>25</v>
      </c>
      <c r="H74" s="116"/>
      <c r="I74" s="118"/>
      <c r="J74" s="116"/>
      <c r="K74" s="117" t="s">
        <v>25</v>
      </c>
      <c r="L74" s="117"/>
      <c r="M74" s="119"/>
      <c r="N74" s="116"/>
      <c r="O74" s="117" t="s">
        <v>25</v>
      </c>
      <c r="P74" s="117"/>
      <c r="Q74" s="119"/>
      <c r="R74" s="116"/>
      <c r="S74" s="117" t="s">
        <v>25</v>
      </c>
      <c r="T74" s="117"/>
      <c r="U74" s="119"/>
      <c r="V74" s="116"/>
      <c r="W74" s="117" t="s">
        <v>25</v>
      </c>
      <c r="X74" s="117"/>
      <c r="Y74" s="119"/>
      <c r="Z74" s="116"/>
      <c r="AA74" s="117" t="s">
        <v>25</v>
      </c>
      <c r="AB74" s="117"/>
      <c r="AC74" s="119"/>
      <c r="AD74" s="116"/>
      <c r="AE74" s="120" t="s">
        <v>25</v>
      </c>
      <c r="AF74" s="116"/>
      <c r="AG74" s="119"/>
    </row>
    <row r="75" spans="1:33" x14ac:dyDescent="0.25">
      <c r="A75" s="123" t="s">
        <v>100</v>
      </c>
      <c r="B75" s="112" t="s">
        <v>24</v>
      </c>
      <c r="C75" s="121">
        <v>1</v>
      </c>
      <c r="D75" s="114">
        <v>0.2</v>
      </c>
      <c r="E75" s="115">
        <v>10000</v>
      </c>
      <c r="F75" s="116"/>
      <c r="G75" s="117" t="s">
        <v>25</v>
      </c>
      <c r="H75" s="116"/>
      <c r="I75" s="118"/>
      <c r="J75" s="116"/>
      <c r="K75" s="117" t="s">
        <v>25</v>
      </c>
      <c r="L75" s="117"/>
      <c r="M75" s="119"/>
      <c r="N75" s="116"/>
      <c r="O75" s="117" t="s">
        <v>25</v>
      </c>
      <c r="P75" s="117"/>
      <c r="Q75" s="119"/>
      <c r="R75" s="116"/>
      <c r="S75" s="117" t="s">
        <v>25</v>
      </c>
      <c r="T75" s="117"/>
      <c r="U75" s="119"/>
      <c r="V75" s="116"/>
      <c r="W75" s="117" t="s">
        <v>25</v>
      </c>
      <c r="X75" s="117"/>
      <c r="Y75" s="119"/>
      <c r="Z75" s="116"/>
      <c r="AA75" s="117" t="s">
        <v>25</v>
      </c>
      <c r="AB75" s="117"/>
      <c r="AC75" s="119"/>
      <c r="AD75" s="116"/>
      <c r="AE75" s="120" t="s">
        <v>25</v>
      </c>
      <c r="AF75" s="116"/>
      <c r="AG75" s="119"/>
    </row>
    <row r="76" spans="1:33" x14ac:dyDescent="0.25">
      <c r="A76" s="111" t="s">
        <v>101</v>
      </c>
      <c r="B76" s="112" t="s">
        <v>24</v>
      </c>
      <c r="C76" s="121">
        <v>1</v>
      </c>
      <c r="D76" s="122">
        <v>0.2</v>
      </c>
      <c r="E76" s="115">
        <v>100</v>
      </c>
      <c r="F76" s="116"/>
      <c r="G76" s="116" t="s">
        <v>25</v>
      </c>
      <c r="H76" s="116"/>
      <c r="I76" s="118"/>
      <c r="J76" s="116"/>
      <c r="K76" s="117" t="s">
        <v>25</v>
      </c>
      <c r="L76" s="117"/>
      <c r="M76" s="119"/>
      <c r="N76" s="116"/>
      <c r="O76" s="117" t="s">
        <v>25</v>
      </c>
      <c r="P76" s="117"/>
      <c r="Q76" s="119"/>
      <c r="R76" s="116"/>
      <c r="S76" s="117" t="s">
        <v>25</v>
      </c>
      <c r="T76" s="117"/>
      <c r="U76" s="119"/>
      <c r="V76" s="116"/>
      <c r="W76" s="116" t="s">
        <v>25</v>
      </c>
      <c r="X76" s="116"/>
      <c r="Y76" s="128"/>
      <c r="Z76" s="116"/>
      <c r="AA76" s="117" t="s">
        <v>25</v>
      </c>
      <c r="AB76" s="117"/>
      <c r="AC76" s="119"/>
      <c r="AD76" s="116"/>
      <c r="AE76" s="120" t="s">
        <v>25</v>
      </c>
      <c r="AF76" s="116"/>
      <c r="AG76" s="119"/>
    </row>
    <row r="77" spans="1:33" x14ac:dyDescent="0.25">
      <c r="A77" s="111" t="s">
        <v>102</v>
      </c>
      <c r="B77" s="112" t="s">
        <v>65</v>
      </c>
      <c r="C77" s="113" t="s">
        <v>22</v>
      </c>
      <c r="D77" s="114" t="s">
        <v>22</v>
      </c>
      <c r="E77" s="115">
        <v>5</v>
      </c>
      <c r="F77" s="116"/>
      <c r="G77" s="117" t="s">
        <v>25</v>
      </c>
      <c r="H77" s="116"/>
      <c r="I77" s="118"/>
      <c r="J77" s="116"/>
      <c r="K77" s="117" t="s">
        <v>25</v>
      </c>
      <c r="L77" s="117"/>
      <c r="M77" s="119"/>
      <c r="N77" s="116"/>
      <c r="O77" s="117" t="s">
        <v>25</v>
      </c>
      <c r="P77" s="117"/>
      <c r="Q77" s="119"/>
      <c r="R77" s="116"/>
      <c r="S77" s="117" t="s">
        <v>25</v>
      </c>
      <c r="T77" s="117"/>
      <c r="U77" s="119"/>
      <c r="V77" s="116"/>
      <c r="W77" s="117" t="s">
        <v>25</v>
      </c>
      <c r="X77" s="117"/>
      <c r="Y77" s="119"/>
      <c r="Z77" s="116"/>
      <c r="AA77" s="117" t="s">
        <v>25</v>
      </c>
      <c r="AB77" s="117"/>
      <c r="AC77" s="119"/>
      <c r="AD77" s="116"/>
      <c r="AE77" s="120" t="s">
        <v>25</v>
      </c>
      <c r="AF77" s="116"/>
      <c r="AG77" s="119"/>
    </row>
    <row r="78" spans="1:33" x14ac:dyDescent="0.25">
      <c r="A78" s="111" t="s">
        <v>103</v>
      </c>
      <c r="B78" s="112" t="s">
        <v>24</v>
      </c>
      <c r="C78" s="121">
        <v>1</v>
      </c>
      <c r="D78" s="122">
        <v>400</v>
      </c>
      <c r="E78" s="115">
        <v>1000</v>
      </c>
      <c r="F78" s="116"/>
      <c r="G78" s="116" t="s">
        <v>25</v>
      </c>
      <c r="H78" s="116"/>
      <c r="I78" s="118"/>
      <c r="J78" s="116"/>
      <c r="K78" s="116" t="s">
        <v>25</v>
      </c>
      <c r="L78" s="116"/>
      <c r="M78" s="128"/>
      <c r="N78" s="116"/>
      <c r="O78" s="116" t="s">
        <v>25</v>
      </c>
      <c r="P78" s="116"/>
      <c r="Q78" s="128"/>
      <c r="R78" s="116"/>
      <c r="S78" s="116" t="s">
        <v>25</v>
      </c>
      <c r="T78" s="116"/>
      <c r="U78" s="128"/>
      <c r="V78" s="116"/>
      <c r="W78" s="116" t="s">
        <v>25</v>
      </c>
      <c r="X78" s="116"/>
      <c r="Y78" s="128"/>
      <c r="Z78" s="116"/>
      <c r="AA78" s="116" t="s">
        <v>25</v>
      </c>
      <c r="AB78" s="116"/>
      <c r="AC78" s="128"/>
      <c r="AD78" s="116"/>
      <c r="AE78" s="120" t="s">
        <v>25</v>
      </c>
      <c r="AF78" s="116"/>
      <c r="AG78" s="128"/>
    </row>
    <row r="79" spans="1:33" x14ac:dyDescent="0.25">
      <c r="A79" s="123" t="s">
        <v>104</v>
      </c>
      <c r="B79" s="112" t="s">
        <v>65</v>
      </c>
      <c r="C79" s="113" t="s">
        <v>22</v>
      </c>
      <c r="D79" s="114" t="s">
        <v>22</v>
      </c>
      <c r="E79" s="115">
        <v>100</v>
      </c>
      <c r="F79" s="116"/>
      <c r="G79" s="117" t="s">
        <v>25</v>
      </c>
      <c r="H79" s="116"/>
      <c r="I79" s="118"/>
      <c r="J79" s="116"/>
      <c r="K79" s="117" t="s">
        <v>25</v>
      </c>
      <c r="L79" s="117"/>
      <c r="M79" s="119"/>
      <c r="N79" s="116"/>
      <c r="O79" s="117" t="s">
        <v>25</v>
      </c>
      <c r="P79" s="117"/>
      <c r="Q79" s="119"/>
      <c r="R79" s="116"/>
      <c r="S79" s="117" t="s">
        <v>25</v>
      </c>
      <c r="T79" s="117"/>
      <c r="U79" s="119"/>
      <c r="V79" s="116"/>
      <c r="W79" s="117" t="s">
        <v>25</v>
      </c>
      <c r="X79" s="117"/>
      <c r="Y79" s="119"/>
      <c r="Z79" s="116"/>
      <c r="AA79" s="117" t="s">
        <v>25</v>
      </c>
      <c r="AB79" s="117"/>
      <c r="AC79" s="119"/>
      <c r="AD79" s="116"/>
      <c r="AE79" s="120" t="s">
        <v>25</v>
      </c>
      <c r="AF79" s="116"/>
      <c r="AG79" s="119"/>
    </row>
    <row r="80" spans="1:33" x14ac:dyDescent="0.25">
      <c r="A80" s="123" t="s">
        <v>105</v>
      </c>
      <c r="B80" s="112" t="s">
        <v>65</v>
      </c>
      <c r="C80" s="113" t="s">
        <v>22</v>
      </c>
      <c r="D80" s="114" t="s">
        <v>22</v>
      </c>
      <c r="E80" s="115" t="s">
        <v>22</v>
      </c>
      <c r="F80" s="116"/>
      <c r="G80" s="116" t="s">
        <v>25</v>
      </c>
      <c r="H80" s="116"/>
      <c r="I80" s="118"/>
      <c r="J80" s="116"/>
      <c r="K80" s="116" t="s">
        <v>25</v>
      </c>
      <c r="L80" s="116"/>
      <c r="M80" s="128"/>
      <c r="N80" s="116"/>
      <c r="O80" s="116" t="s">
        <v>25</v>
      </c>
      <c r="P80" s="116"/>
      <c r="Q80" s="128"/>
      <c r="R80" s="116"/>
      <c r="S80" s="116" t="s">
        <v>25</v>
      </c>
      <c r="T80" s="116"/>
      <c r="U80" s="128"/>
      <c r="V80" s="116"/>
      <c r="W80" s="116" t="s">
        <v>25</v>
      </c>
      <c r="X80" s="116"/>
      <c r="Y80" s="128"/>
      <c r="Z80" s="116"/>
      <c r="AA80" s="116" t="s">
        <v>25</v>
      </c>
      <c r="AB80" s="116"/>
      <c r="AC80" s="128"/>
      <c r="AD80" s="116"/>
      <c r="AE80" s="120" t="s">
        <v>25</v>
      </c>
      <c r="AF80" s="116"/>
      <c r="AG80" s="128"/>
    </row>
    <row r="81" spans="1:33" x14ac:dyDescent="0.25">
      <c r="A81" s="123" t="s">
        <v>106</v>
      </c>
      <c r="B81" s="112" t="s">
        <v>65</v>
      </c>
      <c r="C81" s="113" t="s">
        <v>22</v>
      </c>
      <c r="D81" s="114" t="s">
        <v>22</v>
      </c>
      <c r="E81" s="115" t="s">
        <v>22</v>
      </c>
      <c r="F81" s="116"/>
      <c r="G81" s="116" t="s">
        <v>25</v>
      </c>
      <c r="H81" s="116"/>
      <c r="I81" s="118"/>
      <c r="J81" s="116"/>
      <c r="K81" s="116" t="s">
        <v>25</v>
      </c>
      <c r="L81" s="116"/>
      <c r="M81" s="128"/>
      <c r="N81" s="116"/>
      <c r="O81" s="116" t="s">
        <v>25</v>
      </c>
      <c r="P81" s="116"/>
      <c r="Q81" s="128"/>
      <c r="R81" s="116"/>
      <c r="S81" s="116" t="s">
        <v>25</v>
      </c>
      <c r="T81" s="116"/>
      <c r="U81" s="128"/>
      <c r="V81" s="116"/>
      <c r="W81" s="116" t="s">
        <v>25</v>
      </c>
      <c r="X81" s="116"/>
      <c r="Y81" s="128"/>
      <c r="Z81" s="116"/>
      <c r="AA81" s="116" t="s">
        <v>25</v>
      </c>
      <c r="AB81" s="116"/>
      <c r="AC81" s="128"/>
      <c r="AD81" s="116"/>
      <c r="AE81" s="120" t="s">
        <v>25</v>
      </c>
      <c r="AF81" s="116"/>
      <c r="AG81" s="128"/>
    </row>
    <row r="82" spans="1:33" x14ac:dyDescent="0.25">
      <c r="A82" s="123" t="s">
        <v>107</v>
      </c>
      <c r="B82" s="112" t="s">
        <v>24</v>
      </c>
      <c r="C82" s="121">
        <v>1</v>
      </c>
      <c r="D82" s="114">
        <v>1</v>
      </c>
      <c r="E82" s="115">
        <v>5</v>
      </c>
      <c r="F82" s="116"/>
      <c r="G82" s="116" t="s">
        <v>25</v>
      </c>
      <c r="H82" s="116"/>
      <c r="I82" s="118"/>
      <c r="J82" s="116"/>
      <c r="K82" s="116" t="s">
        <v>25</v>
      </c>
      <c r="L82" s="116"/>
      <c r="M82" s="128"/>
      <c r="N82" s="116"/>
      <c r="O82" s="116" t="s">
        <v>25</v>
      </c>
      <c r="P82" s="116"/>
      <c r="Q82" s="128"/>
      <c r="R82" s="116"/>
      <c r="S82" s="116" t="s">
        <v>25</v>
      </c>
      <c r="T82" s="116"/>
      <c r="U82" s="128"/>
      <c r="V82" s="116"/>
      <c r="W82" s="116" t="s">
        <v>25</v>
      </c>
      <c r="X82" s="116"/>
      <c r="Y82" s="128"/>
      <c r="Z82" s="116"/>
      <c r="AA82" s="116" t="s">
        <v>25</v>
      </c>
      <c r="AB82" s="116"/>
      <c r="AC82" s="128"/>
      <c r="AD82" s="116"/>
      <c r="AE82" s="120" t="s">
        <v>25</v>
      </c>
      <c r="AF82" s="116"/>
      <c r="AG82" s="128"/>
    </row>
    <row r="83" spans="1:33" x14ac:dyDescent="0.25">
      <c r="A83" s="111" t="s">
        <v>108</v>
      </c>
      <c r="B83" s="112" t="s">
        <v>65</v>
      </c>
      <c r="C83" s="113" t="s">
        <v>22</v>
      </c>
      <c r="D83" s="114" t="s">
        <v>22</v>
      </c>
      <c r="E83" s="115" t="s">
        <v>22</v>
      </c>
      <c r="F83" s="116"/>
      <c r="G83" s="116" t="s">
        <v>25</v>
      </c>
      <c r="H83" s="116"/>
      <c r="I83" s="118"/>
      <c r="J83" s="116"/>
      <c r="K83" s="116" t="s">
        <v>25</v>
      </c>
      <c r="L83" s="116"/>
      <c r="M83" s="128"/>
      <c r="N83" s="116"/>
      <c r="O83" s="116" t="s">
        <v>25</v>
      </c>
      <c r="P83" s="116"/>
      <c r="Q83" s="128"/>
      <c r="R83" s="116"/>
      <c r="S83" s="116" t="s">
        <v>25</v>
      </c>
      <c r="T83" s="116"/>
      <c r="U83" s="128"/>
      <c r="V83" s="116"/>
      <c r="W83" s="116" t="s">
        <v>25</v>
      </c>
      <c r="X83" s="116"/>
      <c r="Y83" s="128"/>
      <c r="Z83" s="116"/>
      <c r="AA83" s="116" t="s">
        <v>25</v>
      </c>
      <c r="AB83" s="116"/>
      <c r="AC83" s="128"/>
      <c r="AD83" s="116"/>
      <c r="AE83" s="120" t="s">
        <v>25</v>
      </c>
      <c r="AF83" s="116"/>
      <c r="AG83" s="128"/>
    </row>
    <row r="84" spans="1:33" x14ac:dyDescent="0.25">
      <c r="A84" s="111" t="s">
        <v>109</v>
      </c>
      <c r="B84" s="112" t="s">
        <v>65</v>
      </c>
      <c r="C84" s="113" t="s">
        <v>22</v>
      </c>
      <c r="D84" s="129" t="s">
        <v>22</v>
      </c>
      <c r="E84" s="115" t="s">
        <v>22</v>
      </c>
      <c r="F84" s="116"/>
      <c r="G84" s="116" t="s">
        <v>25</v>
      </c>
      <c r="H84" s="116"/>
      <c r="I84" s="118"/>
      <c r="J84" s="116"/>
      <c r="K84" s="116" t="s">
        <v>25</v>
      </c>
      <c r="L84" s="116"/>
      <c r="M84" s="128"/>
      <c r="N84" s="116"/>
      <c r="O84" s="116" t="s">
        <v>25</v>
      </c>
      <c r="P84" s="116"/>
      <c r="Q84" s="128"/>
      <c r="R84" s="116"/>
      <c r="S84" s="116" t="s">
        <v>25</v>
      </c>
      <c r="T84" s="116"/>
      <c r="U84" s="128"/>
      <c r="V84" s="116"/>
      <c r="W84" s="116" t="s">
        <v>25</v>
      </c>
      <c r="X84" s="116"/>
      <c r="Y84" s="128"/>
      <c r="Z84" s="116"/>
      <c r="AA84" s="116" t="s">
        <v>25</v>
      </c>
      <c r="AB84" s="116"/>
      <c r="AC84" s="128"/>
      <c r="AD84" s="116"/>
      <c r="AE84" s="120" t="s">
        <v>25</v>
      </c>
      <c r="AF84" s="116"/>
      <c r="AG84" s="128"/>
    </row>
    <row r="85" spans="1:33" x14ac:dyDescent="0.25">
      <c r="A85" s="130" t="s">
        <v>110</v>
      </c>
      <c r="B85" s="131" t="s">
        <v>24</v>
      </c>
      <c r="C85" s="132">
        <v>0.2</v>
      </c>
      <c r="D85" s="133">
        <v>0.2</v>
      </c>
      <c r="E85" s="134">
        <v>2</v>
      </c>
      <c r="F85" s="130"/>
      <c r="G85" s="135" t="s">
        <v>25</v>
      </c>
      <c r="H85" s="135"/>
      <c r="I85" s="136"/>
      <c r="J85" s="130"/>
      <c r="K85" s="135" t="s">
        <v>25</v>
      </c>
      <c r="L85" s="135"/>
      <c r="M85" s="137"/>
      <c r="N85" s="130"/>
      <c r="O85" s="135" t="s">
        <v>25</v>
      </c>
      <c r="P85" s="135"/>
      <c r="Q85" s="137"/>
      <c r="R85" s="91"/>
      <c r="S85" s="138"/>
      <c r="T85" s="138"/>
      <c r="U85" s="137"/>
      <c r="V85" s="130"/>
      <c r="W85" s="135" t="s">
        <v>25</v>
      </c>
      <c r="X85" s="135"/>
      <c r="Y85" s="137"/>
      <c r="Z85" s="130"/>
      <c r="AA85" s="135" t="s">
        <v>25</v>
      </c>
      <c r="AB85" s="135"/>
      <c r="AC85" s="137"/>
      <c r="AD85" s="130"/>
      <c r="AE85" s="138" t="s">
        <v>25</v>
      </c>
      <c r="AF85" s="135"/>
      <c r="AG85" s="137"/>
    </row>
    <row r="86" spans="1:33" x14ac:dyDescent="0.25">
      <c r="A86" s="139" t="s">
        <v>111</v>
      </c>
      <c r="B86" s="140"/>
      <c r="C86" s="140"/>
      <c r="D86" s="140"/>
      <c r="E86" s="141"/>
      <c r="F86" s="141"/>
      <c r="G86" s="142"/>
      <c r="H86" s="142"/>
      <c r="I86" s="142"/>
      <c r="J86" s="142"/>
      <c r="K86" s="142"/>
      <c r="L86" s="142"/>
      <c r="M86" s="142"/>
      <c r="N86" s="142"/>
      <c r="O86" s="142"/>
      <c r="P86" s="142"/>
      <c r="Q86" s="142"/>
      <c r="R86" s="142"/>
      <c r="S86" s="142"/>
      <c r="T86" s="142"/>
      <c r="U86" s="142"/>
      <c r="V86" s="142"/>
      <c r="W86" s="142"/>
      <c r="X86" s="142"/>
      <c r="Y86" s="142"/>
      <c r="Z86" s="142"/>
      <c r="AA86" s="142"/>
      <c r="AB86" s="142"/>
      <c r="AC86" s="142"/>
      <c r="AD86" s="142"/>
      <c r="AE86" s="142"/>
      <c r="AF86" s="142"/>
      <c r="AG86" s="142"/>
    </row>
    <row r="87" spans="1:33" x14ac:dyDescent="0.25">
      <c r="A87" s="139" t="s">
        <v>142</v>
      </c>
      <c r="B87" s="140"/>
      <c r="C87" s="140"/>
      <c r="D87" s="140"/>
      <c r="E87" s="141"/>
      <c r="F87" s="141"/>
      <c r="G87" s="139"/>
      <c r="H87" s="139"/>
      <c r="I87" s="139"/>
      <c r="J87" s="139"/>
      <c r="K87" s="139"/>
      <c r="L87" s="139"/>
      <c r="M87" s="139"/>
      <c r="N87" s="139"/>
      <c r="O87" s="139"/>
      <c r="P87" s="139"/>
      <c r="Q87" s="139"/>
      <c r="R87" s="139"/>
      <c r="S87" s="139"/>
    </row>
    <row r="88" spans="1:33" x14ac:dyDescent="0.25">
      <c r="A88" s="139"/>
      <c r="B88" s="140"/>
      <c r="C88" s="140"/>
      <c r="D88" s="140"/>
      <c r="E88" s="141"/>
      <c r="F88" s="141"/>
      <c r="G88" s="139"/>
      <c r="H88" s="139"/>
      <c r="I88" s="139"/>
      <c r="J88" s="139"/>
      <c r="K88" s="139"/>
      <c r="L88" s="139"/>
      <c r="M88" s="139"/>
      <c r="N88" s="139"/>
      <c r="O88" s="139"/>
      <c r="P88" s="139"/>
      <c r="Q88" s="139"/>
      <c r="R88" s="139"/>
      <c r="S88" s="139"/>
    </row>
  </sheetData>
  <mergeCells count="9">
    <mergeCell ref="F1:Y1"/>
    <mergeCell ref="Z1:AG1"/>
    <mergeCell ref="F2:I2"/>
    <mergeCell ref="J2:M2"/>
    <mergeCell ref="N2:Q2"/>
    <mergeCell ref="R2:U2"/>
    <mergeCell ref="V2:Y2"/>
    <mergeCell ref="Z2:AC2"/>
    <mergeCell ref="AD2:AG2"/>
  </mergeCells>
  <conditionalFormatting sqref="AD11 Z11 V11 R11 N11 J11 F11">
    <cfRule type="cellIs" dxfId="20869" priority="24" operator="greaterThan">
      <formula>$D$12</formula>
    </cfRule>
  </conditionalFormatting>
  <conditionalFormatting sqref="AD13 Z13 V13 R13 N13 F13 J13">
    <cfRule type="cellIs" dxfId="20868" priority="23" operator="greaterThan">
      <formula>$D$14</formula>
    </cfRule>
  </conditionalFormatting>
  <conditionalFormatting sqref="AD19 Z19 V19 R19 N19 J19 F19">
    <cfRule type="cellIs" dxfId="20867" priority="22" operator="greaterThan">
      <formula>$D$20</formula>
    </cfRule>
  </conditionalFormatting>
  <conditionalFormatting sqref="AD11 Z11 V11 R11 N11 J11 F11">
    <cfRule type="cellIs" dxfId="20866" priority="21" operator="greaterThan">
      <formula>$D$11</formula>
    </cfRule>
  </conditionalFormatting>
  <conditionalFormatting sqref="AD13 Z13 V13 R13 N13 F13 J13">
    <cfRule type="cellIs" dxfId="20865" priority="20" operator="greaterThan">
      <formula>$D$13</formula>
    </cfRule>
  </conditionalFormatting>
  <conditionalFormatting sqref="AD19 Z19 V19 R19 N19 J19 F19">
    <cfRule type="cellIs" dxfId="20864" priority="19" operator="greaterThan">
      <formula>$D$19</formula>
    </cfRule>
  </conditionalFormatting>
  <conditionalFormatting sqref="AD22 Z22 V22 R22 N22 J22 F22">
    <cfRule type="cellIs" dxfId="20863" priority="18" operator="greaterThan">
      <formula>$D$22</formula>
    </cfRule>
  </conditionalFormatting>
  <conditionalFormatting sqref="AD23 Z23 V23 R23 N23 J23 F23">
    <cfRule type="cellIs" dxfId="20862" priority="17" operator="greaterThan">
      <formula>$D$23</formula>
    </cfRule>
  </conditionalFormatting>
  <conditionalFormatting sqref="AD24 Z24 V24 R24 N24 J24 F24">
    <cfRule type="cellIs" dxfId="20861" priority="16" operator="greaterThan">
      <formula>$D$24</formula>
    </cfRule>
  </conditionalFormatting>
  <conditionalFormatting sqref="AD26 Z26 V26 R26 N26 J26 F26">
    <cfRule type="cellIs" dxfId="20860" priority="15" operator="greaterThan">
      <formula>$D$26</formula>
    </cfRule>
  </conditionalFormatting>
  <conditionalFormatting sqref="AD27 Z27 V27 R27 N27 J27 F27">
    <cfRule type="cellIs" dxfId="20859" priority="14" operator="greaterThan">
      <formula>$D$27</formula>
    </cfRule>
  </conditionalFormatting>
  <conditionalFormatting sqref="AD29 Z29 V29 R29 N29 J29 F29">
    <cfRule type="cellIs" dxfId="20858" priority="13" operator="greaterThan">
      <formula>$D$29</formula>
    </cfRule>
  </conditionalFormatting>
  <conditionalFormatting sqref="AD32 Z32 V32 R32 N32 J32 F32 R30 J30 N30">
    <cfRule type="cellIs" dxfId="20857" priority="12" operator="greaterThan">
      <formula>$D$32</formula>
    </cfRule>
  </conditionalFormatting>
  <conditionalFormatting sqref="AD33 Z33 V33 R33 N33 J33 F33">
    <cfRule type="cellIs" dxfId="20856" priority="11" operator="greaterThan">
      <formula>$D$33</formula>
    </cfRule>
  </conditionalFormatting>
  <conditionalFormatting sqref="AD34 Z34 V34 R34 N34 J34 F34">
    <cfRule type="cellIs" dxfId="20855" priority="10" operator="greaterThan">
      <formula>$D$34</formula>
    </cfRule>
  </conditionalFormatting>
  <conditionalFormatting sqref="AD35 Z35 V35 R35 N35 J35 F35">
    <cfRule type="cellIs" dxfId="20854" priority="9" operator="greaterThan">
      <formula>$D$35</formula>
    </cfRule>
  </conditionalFormatting>
  <conditionalFormatting sqref="AD36 Z36 V36 R36 N36 J36 F36">
    <cfRule type="cellIs" dxfId="20853" priority="8" operator="greaterThan">
      <formula>$D$36</formula>
    </cfRule>
  </conditionalFormatting>
  <conditionalFormatting sqref="AD37 Z37 V37 R37 N37 J37 F37">
    <cfRule type="cellIs" dxfId="20852" priority="7" operator="greaterThan">
      <formula>$D$37</formula>
    </cfRule>
  </conditionalFormatting>
  <conditionalFormatting sqref="AD38 Z38 V38 R38 N38 J38 F38">
    <cfRule type="cellIs" dxfId="20851" priority="6" operator="greaterThan">
      <formula>$D$38</formula>
    </cfRule>
  </conditionalFormatting>
  <conditionalFormatting sqref="AD85 Z85 V85 R85 N85 J85 F85">
    <cfRule type="cellIs" dxfId="20850" priority="5" operator="greaterThan">
      <formula>$D$85</formula>
    </cfRule>
  </conditionalFormatting>
  <conditionalFormatting sqref="AD57 Z57 V57 R57:S57 N57 J57 F57">
    <cfRule type="cellIs" dxfId="20849" priority="4" operator="greaterThan">
      <formula>$D$57</formula>
    </cfRule>
  </conditionalFormatting>
  <pageMargins left="2.25" right="0.7" top="0.75" bottom="0.75" header="0.3" footer="0.3"/>
  <pageSetup paperSize="17" orientation="landscape" copies="4" r:id="rId1"/>
  <headerFooter>
    <oddHeader>&amp;CMcCollum Park Water Quality Data, Shallow Zone Q-4 2014</oddHeader>
    <oddFooter>&amp;L&amp;Z&amp;F&amp;RPage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1D79E-E546-47C6-AF70-0CB603281FBC}">
  <dimension ref="A1:BN1048557"/>
  <sheetViews>
    <sheetView view="pageBreakPreview" topLeftCell="A5" zoomScale="85" zoomScaleNormal="145" zoomScaleSheetLayoutView="85" workbookViewId="0">
      <pane xSplit="5895" ySplit="1035" topLeftCell="AB40" activePane="bottomRight"/>
      <selection activeCell="X89" sqref="X89"/>
      <selection pane="topRight" activeCell="X89" sqref="X89"/>
      <selection pane="bottomLeft" activeCell="X89" sqref="X89"/>
      <selection pane="bottomRight" activeCell="X89" sqref="X89"/>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271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10"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11"/>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12"/>
      <c r="G6" s="489"/>
      <c r="H6" s="218">
        <v>44005</v>
      </c>
      <c r="I6" s="219" t="s">
        <v>15</v>
      </c>
      <c r="J6" s="219" t="s">
        <v>16</v>
      </c>
      <c r="K6" s="219" t="s">
        <v>190</v>
      </c>
      <c r="L6" s="220" t="s">
        <v>191</v>
      </c>
      <c r="M6" s="218">
        <v>44005</v>
      </c>
      <c r="N6" s="219" t="s">
        <v>15</v>
      </c>
      <c r="O6" s="219" t="s">
        <v>16</v>
      </c>
      <c r="P6" s="219" t="s">
        <v>190</v>
      </c>
      <c r="Q6" s="220" t="s">
        <v>191</v>
      </c>
      <c r="R6" s="218">
        <v>44005</v>
      </c>
      <c r="S6" s="219" t="s">
        <v>15</v>
      </c>
      <c r="T6" s="219" t="s">
        <v>16</v>
      </c>
      <c r="U6" s="219" t="s">
        <v>190</v>
      </c>
      <c r="V6" s="220" t="s">
        <v>191</v>
      </c>
      <c r="W6" s="218">
        <v>44005</v>
      </c>
      <c r="X6" s="219" t="s">
        <v>15</v>
      </c>
      <c r="Y6" s="219" t="s">
        <v>16</v>
      </c>
      <c r="Z6" s="219" t="s">
        <v>190</v>
      </c>
      <c r="AA6" s="220" t="s">
        <v>191</v>
      </c>
      <c r="AB6" s="218">
        <v>44006</v>
      </c>
      <c r="AC6" s="219" t="s">
        <v>15</v>
      </c>
      <c r="AD6" s="219" t="s">
        <v>16</v>
      </c>
      <c r="AE6" s="219" t="s">
        <v>190</v>
      </c>
      <c r="AF6" s="220" t="s">
        <v>191</v>
      </c>
      <c r="AG6" s="218">
        <v>44006</v>
      </c>
      <c r="AH6" s="219" t="s">
        <v>15</v>
      </c>
      <c r="AI6" s="219" t="s">
        <v>16</v>
      </c>
      <c r="AJ6" s="219" t="s">
        <v>190</v>
      </c>
      <c r="AK6" s="220" t="s">
        <v>191</v>
      </c>
      <c r="AL6" s="218">
        <v>44006</v>
      </c>
      <c r="AM6" s="219" t="s">
        <v>15</v>
      </c>
      <c r="AN6" s="219" t="s">
        <v>16</v>
      </c>
      <c r="AO6" s="219" t="s">
        <v>190</v>
      </c>
      <c r="AP6" s="220" t="s">
        <v>191</v>
      </c>
      <c r="AQ6" s="218"/>
      <c r="AR6" s="219" t="s">
        <v>15</v>
      </c>
      <c r="AS6" s="219" t="s">
        <v>16</v>
      </c>
      <c r="AT6" s="219" t="s">
        <v>190</v>
      </c>
      <c r="AU6" s="220" t="s">
        <v>191</v>
      </c>
      <c r="AV6" s="218">
        <v>44006</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177.27440000000001</v>
      </c>
      <c r="F8" s="224" t="s">
        <v>22</v>
      </c>
      <c r="G8" s="225" t="s">
        <v>22</v>
      </c>
      <c r="H8" s="226">
        <v>82</v>
      </c>
      <c r="I8" s="223"/>
      <c r="J8" s="223"/>
      <c r="K8" s="223" t="s">
        <v>233</v>
      </c>
      <c r="L8" s="227"/>
      <c r="M8" s="226">
        <v>60</v>
      </c>
      <c r="N8" s="223"/>
      <c r="O8" s="223"/>
      <c r="P8" s="223"/>
      <c r="Q8" s="227"/>
      <c r="R8" s="226">
        <v>300</v>
      </c>
      <c r="S8" s="223"/>
      <c r="T8" s="223"/>
      <c r="U8" s="223"/>
      <c r="V8" s="227"/>
      <c r="W8" s="226">
        <v>120</v>
      </c>
      <c r="X8" s="223"/>
      <c r="Y8" s="223"/>
      <c r="Z8" s="223" t="s">
        <v>233</v>
      </c>
      <c r="AA8" s="227"/>
      <c r="AB8" s="226">
        <v>480</v>
      </c>
      <c r="AC8" s="223"/>
      <c r="AD8" s="223"/>
      <c r="AE8" s="223" t="s">
        <v>15</v>
      </c>
      <c r="AF8" s="227"/>
      <c r="AG8" s="226">
        <v>110</v>
      </c>
      <c r="AH8" s="223"/>
      <c r="AI8" s="223"/>
      <c r="AJ8" s="223"/>
      <c r="AK8" s="227"/>
      <c r="AL8" s="226">
        <v>120</v>
      </c>
      <c r="AM8" s="223"/>
      <c r="AN8" s="223"/>
      <c r="AO8" s="223"/>
      <c r="AP8" s="227"/>
      <c r="AQ8" s="504" t="s">
        <v>205</v>
      </c>
      <c r="AR8" s="505"/>
      <c r="AS8" s="505"/>
      <c r="AT8" s="505"/>
      <c r="AU8" s="506"/>
      <c r="AV8" s="226">
        <v>110</v>
      </c>
      <c r="AW8" s="223"/>
      <c r="AX8" s="223"/>
      <c r="AY8" s="223"/>
      <c r="AZ8" s="227"/>
      <c r="BE8" s="20" t="s">
        <v>20</v>
      </c>
    </row>
    <row r="9" spans="1:57" s="214" customFormat="1" x14ac:dyDescent="0.25">
      <c r="A9" s="228" t="s">
        <v>23</v>
      </c>
      <c r="B9" s="222" t="s">
        <v>24</v>
      </c>
      <c r="C9" s="229"/>
      <c r="D9" s="229"/>
      <c r="E9" s="325">
        <v>0.33</v>
      </c>
      <c r="F9" s="230" t="s">
        <v>22</v>
      </c>
      <c r="G9" s="231" t="s">
        <v>22</v>
      </c>
      <c r="H9" s="369">
        <v>0.02</v>
      </c>
      <c r="I9" s="229" t="s">
        <v>25</v>
      </c>
      <c r="J9" s="229"/>
      <c r="K9" s="223"/>
      <c r="L9" s="233"/>
      <c r="M9" s="368">
        <v>2.1000000000000001E-2</v>
      </c>
      <c r="N9" s="229"/>
      <c r="O9" s="229"/>
      <c r="P9" s="229"/>
      <c r="Q9" s="233"/>
      <c r="R9" s="368">
        <v>5.8000000000000003E-2</v>
      </c>
      <c r="S9" s="229"/>
      <c r="T9" s="229"/>
      <c r="U9" s="229"/>
      <c r="V9" s="233"/>
      <c r="W9" s="371">
        <v>11.6</v>
      </c>
      <c r="X9" s="229"/>
      <c r="Y9" s="229"/>
      <c r="Z9" s="229"/>
      <c r="AA9" s="233"/>
      <c r="AB9" s="368">
        <v>8.5999999999999993E-2</v>
      </c>
      <c r="AC9" s="229"/>
      <c r="AD9" s="229"/>
      <c r="AE9" s="229"/>
      <c r="AF9" s="233"/>
      <c r="AG9" s="368">
        <v>4.2000000000000003E-2</v>
      </c>
      <c r="AH9" s="229"/>
      <c r="AI9" s="229"/>
      <c r="AJ9" s="229"/>
      <c r="AK9" s="233"/>
      <c r="AL9" s="369">
        <v>0.04</v>
      </c>
      <c r="AM9" s="229"/>
      <c r="AN9" s="229"/>
      <c r="AO9" s="229"/>
      <c r="AP9" s="233"/>
      <c r="AQ9" s="301"/>
      <c r="AR9" s="298"/>
      <c r="AS9" s="298"/>
      <c r="AT9" s="298"/>
      <c r="AU9" s="299"/>
      <c r="AV9" s="368">
        <v>2.8000000000000001E-2</v>
      </c>
      <c r="AW9" s="229"/>
      <c r="AX9" s="229"/>
      <c r="AY9" s="229"/>
      <c r="AZ9" s="233"/>
      <c r="BE9" s="33" t="s">
        <v>23</v>
      </c>
    </row>
    <row r="10" spans="1:57" s="214" customFormat="1" x14ac:dyDescent="0.25">
      <c r="A10" s="228" t="s">
        <v>26</v>
      </c>
      <c r="B10" s="222" t="s">
        <v>21</v>
      </c>
      <c r="C10" s="223"/>
      <c r="D10" s="223"/>
      <c r="E10" s="330">
        <v>177.45240000000001</v>
      </c>
      <c r="F10" s="235" t="s">
        <v>22</v>
      </c>
      <c r="G10" s="231" t="s">
        <v>22</v>
      </c>
      <c r="H10" s="370">
        <v>82</v>
      </c>
      <c r="I10" s="229"/>
      <c r="J10" s="229"/>
      <c r="K10" s="223" t="s">
        <v>233</v>
      </c>
      <c r="L10" s="233"/>
      <c r="M10" s="370">
        <v>60</v>
      </c>
      <c r="N10" s="229"/>
      <c r="O10" s="229"/>
      <c r="P10" s="223"/>
      <c r="Q10" s="233"/>
      <c r="R10" s="370">
        <v>300</v>
      </c>
      <c r="S10" s="229"/>
      <c r="T10" s="229"/>
      <c r="U10" s="229"/>
      <c r="V10" s="233"/>
      <c r="W10" s="370">
        <v>120</v>
      </c>
      <c r="X10" s="229"/>
      <c r="Y10" s="229"/>
      <c r="Z10" s="229" t="s">
        <v>233</v>
      </c>
      <c r="AA10" s="233"/>
      <c r="AB10" s="370">
        <v>480</v>
      </c>
      <c r="AC10" s="229"/>
      <c r="AD10" s="229"/>
      <c r="AE10" s="229" t="s">
        <v>15</v>
      </c>
      <c r="AF10" s="233"/>
      <c r="AG10" s="370">
        <v>110</v>
      </c>
      <c r="AH10" s="229"/>
      <c r="AI10" s="229"/>
      <c r="AJ10" s="229"/>
      <c r="AK10" s="233"/>
      <c r="AL10" s="370">
        <v>120</v>
      </c>
      <c r="AM10" s="229"/>
      <c r="AN10" s="229"/>
      <c r="AO10" s="229"/>
      <c r="AP10" s="233"/>
      <c r="AQ10" s="297"/>
      <c r="AR10" s="298"/>
      <c r="AS10" s="298"/>
      <c r="AT10" s="298"/>
      <c r="AU10" s="299"/>
      <c r="AV10" s="370">
        <v>110</v>
      </c>
      <c r="AW10" s="229"/>
      <c r="AX10" s="229"/>
      <c r="AY10" s="223" t="s">
        <v>233</v>
      </c>
      <c r="AZ10" s="233"/>
      <c r="BE10" s="33" t="s">
        <v>26</v>
      </c>
    </row>
    <row r="11" spans="1:57" s="214" customFormat="1" x14ac:dyDescent="0.25">
      <c r="A11" s="228" t="s">
        <v>27</v>
      </c>
      <c r="B11" s="222" t="s">
        <v>21</v>
      </c>
      <c r="C11" s="229"/>
      <c r="D11" s="229"/>
      <c r="E11" s="325">
        <v>32.673999999999999</v>
      </c>
      <c r="F11" s="230" t="s">
        <v>22</v>
      </c>
      <c r="G11" s="231" t="s">
        <v>22</v>
      </c>
      <c r="H11" s="371">
        <v>20.5</v>
      </c>
      <c r="I11" s="229"/>
      <c r="J11" s="229"/>
      <c r="K11" s="223"/>
      <c r="L11" s="233"/>
      <c r="M11" s="371">
        <v>13.6</v>
      </c>
      <c r="N11" s="229"/>
      <c r="O11" s="229"/>
      <c r="P11" s="223"/>
      <c r="Q11" s="233"/>
      <c r="R11" s="371">
        <v>50.1</v>
      </c>
      <c r="S11" s="229"/>
      <c r="T11" s="229"/>
      <c r="U11" s="229"/>
      <c r="V11" s="233"/>
      <c r="W11" s="371">
        <v>14.9</v>
      </c>
      <c r="X11" s="229"/>
      <c r="Y11" s="229"/>
      <c r="Z11" s="229" t="s">
        <v>233</v>
      </c>
      <c r="AA11" s="233"/>
      <c r="AB11" s="371">
        <v>60.2</v>
      </c>
      <c r="AC11" s="229"/>
      <c r="AD11" s="229"/>
      <c r="AE11" s="229"/>
      <c r="AF11" s="233"/>
      <c r="AG11" s="371">
        <v>15.2</v>
      </c>
      <c r="AH11" s="229"/>
      <c r="AI11" s="229"/>
      <c r="AJ11" s="229" t="s">
        <v>15</v>
      </c>
      <c r="AK11" s="233"/>
      <c r="AL11" s="371">
        <v>18.100000000000001</v>
      </c>
      <c r="AM11" s="229"/>
      <c r="AN11" s="229"/>
      <c r="AO11" s="229" t="s">
        <v>15</v>
      </c>
      <c r="AP11" s="233"/>
      <c r="AQ11" s="300"/>
      <c r="AR11" s="298"/>
      <c r="AS11" s="298"/>
      <c r="AT11" s="298"/>
      <c r="AU11" s="299"/>
      <c r="AV11" s="371">
        <v>20.5</v>
      </c>
      <c r="AW11" s="229"/>
      <c r="AX11" s="229"/>
      <c r="AY11" s="223"/>
      <c r="AZ11" s="233"/>
      <c r="BE11" s="33" t="s">
        <v>27</v>
      </c>
    </row>
    <row r="12" spans="1:57" s="214" customFormat="1" x14ac:dyDescent="0.25">
      <c r="A12" s="238" t="s">
        <v>28</v>
      </c>
      <c r="B12" s="222" t="s">
        <v>24</v>
      </c>
      <c r="C12" s="229"/>
      <c r="D12" s="229"/>
      <c r="E12" s="325">
        <v>28</v>
      </c>
      <c r="F12" s="230" t="s">
        <v>22</v>
      </c>
      <c r="G12" s="231" t="s">
        <v>22</v>
      </c>
      <c r="H12" s="370">
        <v>57</v>
      </c>
      <c r="I12" s="229"/>
      <c r="J12" s="229"/>
      <c r="K12" s="229"/>
      <c r="L12" s="233"/>
      <c r="M12" s="370">
        <v>18</v>
      </c>
      <c r="N12" s="229"/>
      <c r="O12" s="229"/>
      <c r="P12" s="229"/>
      <c r="Q12" s="233"/>
      <c r="R12" s="370">
        <v>18</v>
      </c>
      <c r="S12" s="229"/>
      <c r="T12" s="229"/>
      <c r="U12" s="229"/>
      <c r="V12" s="233"/>
      <c r="W12" s="370">
        <v>21</v>
      </c>
      <c r="X12" s="229"/>
      <c r="Y12" s="229"/>
      <c r="Z12" s="229"/>
      <c r="AA12" s="233"/>
      <c r="AB12" s="370">
        <v>12</v>
      </c>
      <c r="AC12" s="229"/>
      <c r="AD12" s="229"/>
      <c r="AE12" s="229"/>
      <c r="AF12" s="233"/>
      <c r="AG12" s="370">
        <v>21</v>
      </c>
      <c r="AH12" s="229"/>
      <c r="AI12" s="229"/>
      <c r="AJ12" s="229"/>
      <c r="AK12" s="233"/>
      <c r="AL12" s="370">
        <v>15</v>
      </c>
      <c r="AM12" s="229"/>
      <c r="AN12" s="229"/>
      <c r="AO12" s="229" t="s">
        <v>15</v>
      </c>
      <c r="AP12" s="233"/>
      <c r="AQ12" s="297"/>
      <c r="AR12" s="298"/>
      <c r="AS12" s="298"/>
      <c r="AT12" s="298"/>
      <c r="AU12" s="299"/>
      <c r="AV12" s="370">
        <v>12</v>
      </c>
      <c r="AW12" s="229"/>
      <c r="AX12" s="229"/>
      <c r="AY12" s="229"/>
      <c r="AZ12" s="233"/>
      <c r="BE12" s="50" t="s">
        <v>28</v>
      </c>
    </row>
    <row r="13" spans="1:57" s="214" customFormat="1" x14ac:dyDescent="0.25">
      <c r="A13" s="228" t="s">
        <v>29</v>
      </c>
      <c r="B13" s="222" t="s">
        <v>21</v>
      </c>
      <c r="C13" s="229"/>
      <c r="D13" s="229"/>
      <c r="E13" s="325">
        <v>13.964399999999999</v>
      </c>
      <c r="F13" s="239">
        <v>250</v>
      </c>
      <c r="G13" s="231">
        <v>250</v>
      </c>
      <c r="H13" s="369">
        <v>8.75</v>
      </c>
      <c r="I13" s="229"/>
      <c r="J13" s="229"/>
      <c r="K13" s="223"/>
      <c r="L13" s="233"/>
      <c r="M13" s="369">
        <v>6.15</v>
      </c>
      <c r="N13" s="229"/>
      <c r="O13" s="229"/>
      <c r="P13" s="223"/>
      <c r="Q13" s="233"/>
      <c r="R13" s="369">
        <v>8.9700000000000006</v>
      </c>
      <c r="S13" s="229"/>
      <c r="T13" s="229"/>
      <c r="U13" s="229"/>
      <c r="V13" s="233"/>
      <c r="W13" s="369">
        <v>9.58</v>
      </c>
      <c r="X13" s="229"/>
      <c r="Y13" s="229"/>
      <c r="Z13" s="229"/>
      <c r="AA13" s="233"/>
      <c r="AB13" s="369">
        <v>5.99</v>
      </c>
      <c r="AC13" s="229"/>
      <c r="AD13" s="229"/>
      <c r="AE13" s="229" t="s">
        <v>15</v>
      </c>
      <c r="AF13" s="233"/>
      <c r="AG13" s="369">
        <v>6.38</v>
      </c>
      <c r="AH13" s="229"/>
      <c r="AI13" s="229"/>
      <c r="AJ13" s="229" t="s">
        <v>15</v>
      </c>
      <c r="AK13" s="233"/>
      <c r="AL13" s="369">
        <v>7.52</v>
      </c>
      <c r="AM13" s="229"/>
      <c r="AN13" s="229"/>
      <c r="AO13" s="229" t="s">
        <v>15</v>
      </c>
      <c r="AP13" s="233"/>
      <c r="AQ13" s="300"/>
      <c r="AR13" s="298"/>
      <c r="AS13" s="298"/>
      <c r="AT13" s="298"/>
      <c r="AU13" s="299"/>
      <c r="AV13" s="369">
        <v>9.89</v>
      </c>
      <c r="AW13" s="229"/>
      <c r="AX13" s="229"/>
      <c r="AY13" s="229" t="s">
        <v>15</v>
      </c>
      <c r="AZ13" s="233"/>
      <c r="BE13" s="33" t="s">
        <v>29</v>
      </c>
    </row>
    <row r="14" spans="1:57" s="214" customFormat="1" x14ac:dyDescent="0.25">
      <c r="A14" s="228" t="s">
        <v>31</v>
      </c>
      <c r="B14" s="222" t="s">
        <v>21</v>
      </c>
      <c r="C14" s="223"/>
      <c r="D14" s="223"/>
      <c r="E14" s="325">
        <v>425.4434</v>
      </c>
      <c r="F14" s="230" t="s">
        <v>22</v>
      </c>
      <c r="G14" s="240">
        <v>700</v>
      </c>
      <c r="H14" s="370">
        <v>270</v>
      </c>
      <c r="I14" s="229"/>
      <c r="J14" s="229"/>
      <c r="K14" s="223" t="s">
        <v>233</v>
      </c>
      <c r="L14" s="233"/>
      <c r="M14" s="370">
        <v>160</v>
      </c>
      <c r="N14" s="229"/>
      <c r="O14" s="229"/>
      <c r="P14" s="223"/>
      <c r="Q14" s="233"/>
      <c r="R14" s="370">
        <v>580</v>
      </c>
      <c r="S14" s="229"/>
      <c r="T14" s="229"/>
      <c r="U14" s="229"/>
      <c r="V14" s="233"/>
      <c r="W14" s="370">
        <v>300</v>
      </c>
      <c r="X14" s="229"/>
      <c r="Y14" s="229"/>
      <c r="Z14" s="229" t="s">
        <v>233</v>
      </c>
      <c r="AA14" s="233"/>
      <c r="AB14" s="370">
        <v>840</v>
      </c>
      <c r="AC14" s="229"/>
      <c r="AD14" s="229"/>
      <c r="AE14" s="229" t="s">
        <v>15</v>
      </c>
      <c r="AF14" s="233"/>
      <c r="AG14" s="370">
        <v>250</v>
      </c>
      <c r="AH14" s="229"/>
      <c r="AI14" s="229"/>
      <c r="AJ14" s="229"/>
      <c r="AK14" s="233"/>
      <c r="AL14" s="370">
        <v>270</v>
      </c>
      <c r="AM14" s="229"/>
      <c r="AN14" s="229"/>
      <c r="AO14" s="229"/>
      <c r="AP14" s="233"/>
      <c r="AQ14" s="297"/>
      <c r="AR14" s="298"/>
      <c r="AS14" s="298"/>
      <c r="AT14" s="298"/>
      <c r="AU14" s="299"/>
      <c r="AV14" s="370">
        <v>300</v>
      </c>
      <c r="AW14" s="229"/>
      <c r="AX14" s="229"/>
      <c r="AY14" s="229" t="s">
        <v>233</v>
      </c>
      <c r="AZ14" s="233"/>
      <c r="BE14" s="33" t="s">
        <v>31</v>
      </c>
    </row>
    <row r="15" spans="1:57" s="214" customFormat="1" x14ac:dyDescent="0.25">
      <c r="A15" s="228" t="s">
        <v>32</v>
      </c>
      <c r="B15" s="222" t="s">
        <v>21</v>
      </c>
      <c r="C15" s="229"/>
      <c r="D15" s="229"/>
      <c r="E15" s="325">
        <v>28.926300000000001</v>
      </c>
      <c r="F15" s="230" t="s">
        <v>22</v>
      </c>
      <c r="G15" s="231" t="s">
        <v>22</v>
      </c>
      <c r="H15" s="371">
        <v>19.100000000000001</v>
      </c>
      <c r="I15" s="229"/>
      <c r="J15" s="229"/>
      <c r="K15" s="223"/>
      <c r="L15" s="233"/>
      <c r="M15" s="369">
        <v>6.85</v>
      </c>
      <c r="N15" s="229"/>
      <c r="O15" s="229"/>
      <c r="P15" s="223"/>
      <c r="Q15" s="233"/>
      <c r="R15" s="371">
        <v>40.9</v>
      </c>
      <c r="S15" s="229"/>
      <c r="T15" s="229"/>
      <c r="U15" s="229"/>
      <c r="V15" s="233"/>
      <c r="W15" s="371">
        <v>11.1</v>
      </c>
      <c r="X15" s="229"/>
      <c r="Y15" s="229"/>
      <c r="Z15" s="229" t="s">
        <v>233</v>
      </c>
      <c r="AA15" s="233"/>
      <c r="AB15" s="371">
        <v>63.2</v>
      </c>
      <c r="AC15" s="229"/>
      <c r="AD15" s="229"/>
      <c r="AE15" s="229"/>
      <c r="AF15" s="233"/>
      <c r="AG15" s="371">
        <v>14.2</v>
      </c>
      <c r="AH15" s="229"/>
      <c r="AI15" s="229"/>
      <c r="AJ15" s="229" t="s">
        <v>15</v>
      </c>
      <c r="AK15" s="233"/>
      <c r="AL15" s="371">
        <v>16.100000000000001</v>
      </c>
      <c r="AM15" s="229"/>
      <c r="AN15" s="229"/>
      <c r="AO15" s="229" t="s">
        <v>15</v>
      </c>
      <c r="AP15" s="233"/>
      <c r="AQ15" s="300"/>
      <c r="AR15" s="298"/>
      <c r="AS15" s="298"/>
      <c r="AT15" s="298"/>
      <c r="AU15" s="299"/>
      <c r="AV15" s="371">
        <v>19.100000000000001</v>
      </c>
      <c r="AW15" s="229"/>
      <c r="AX15" s="229"/>
      <c r="AY15" s="223" t="s">
        <v>233</v>
      </c>
      <c r="AZ15" s="233"/>
      <c r="BE15" s="33" t="s">
        <v>32</v>
      </c>
    </row>
    <row r="16" spans="1:57" s="214" customFormat="1" x14ac:dyDescent="0.25">
      <c r="A16" s="228" t="s">
        <v>33</v>
      </c>
      <c r="B16" s="222" t="s">
        <v>24</v>
      </c>
      <c r="C16" s="229"/>
      <c r="D16" s="229"/>
      <c r="E16" s="325">
        <v>6.1</v>
      </c>
      <c r="F16" s="239">
        <v>10</v>
      </c>
      <c r="G16" s="240">
        <v>10</v>
      </c>
      <c r="H16" s="371">
        <v>2.2999999999999998</v>
      </c>
      <c r="I16" s="229"/>
      <c r="J16" s="229"/>
      <c r="K16" s="229"/>
      <c r="L16" s="233"/>
      <c r="M16" s="369">
        <v>0.59</v>
      </c>
      <c r="N16" s="229"/>
      <c r="O16" s="229"/>
      <c r="P16" s="229" t="s">
        <v>15</v>
      </c>
      <c r="Q16" s="233"/>
      <c r="R16" s="369">
        <v>0.01</v>
      </c>
      <c r="S16" s="229" t="s">
        <v>25</v>
      </c>
      <c r="T16" s="229"/>
      <c r="U16" s="229"/>
      <c r="V16" s="233"/>
      <c r="W16" s="369">
        <v>0.01</v>
      </c>
      <c r="X16" s="229" t="s">
        <v>25</v>
      </c>
      <c r="Y16" s="229"/>
      <c r="Z16" s="229"/>
      <c r="AA16" s="233"/>
      <c r="AB16" s="369">
        <v>0.01</v>
      </c>
      <c r="AC16" s="229" t="s">
        <v>25</v>
      </c>
      <c r="AD16" s="229"/>
      <c r="AE16" s="229"/>
      <c r="AF16" s="233"/>
      <c r="AG16" s="369">
        <v>0.62</v>
      </c>
      <c r="AH16" s="229"/>
      <c r="AI16" s="229"/>
      <c r="AJ16" s="229" t="s">
        <v>233</v>
      </c>
      <c r="AK16" s="233"/>
      <c r="AL16" s="369">
        <v>0.68</v>
      </c>
      <c r="AM16" s="229"/>
      <c r="AN16" s="229"/>
      <c r="AO16" s="229" t="s">
        <v>233</v>
      </c>
      <c r="AP16" s="233"/>
      <c r="AQ16" s="300"/>
      <c r="AR16" s="298"/>
      <c r="AS16" s="298"/>
      <c r="AT16" s="298"/>
      <c r="AU16" s="299"/>
      <c r="AV16" s="371">
        <v>2.7</v>
      </c>
      <c r="AW16" s="229"/>
      <c r="AX16" s="229"/>
      <c r="AY16" s="229"/>
      <c r="AZ16" s="233"/>
      <c r="BE16" s="33" t="s">
        <v>33</v>
      </c>
    </row>
    <row r="17" spans="1:57" s="214" customFormat="1" x14ac:dyDescent="0.25">
      <c r="A17" s="228" t="s">
        <v>34</v>
      </c>
      <c r="B17" s="222" t="s">
        <v>24</v>
      </c>
      <c r="C17" s="229"/>
      <c r="D17" s="229"/>
      <c r="E17" s="325">
        <v>2E-3</v>
      </c>
      <c r="F17" s="239">
        <v>1</v>
      </c>
      <c r="G17" s="240">
        <v>1</v>
      </c>
      <c r="H17" s="368">
        <v>2E-3</v>
      </c>
      <c r="I17" s="229" t="s">
        <v>25</v>
      </c>
      <c r="J17" s="229"/>
      <c r="K17" s="229"/>
      <c r="L17" s="233"/>
      <c r="M17" s="368">
        <v>2E-3</v>
      </c>
      <c r="N17" s="229" t="s">
        <v>25</v>
      </c>
      <c r="O17" s="229"/>
      <c r="P17" s="229"/>
      <c r="Q17" s="233"/>
      <c r="R17" s="368">
        <v>2E-3</v>
      </c>
      <c r="S17" s="229" t="s">
        <v>25</v>
      </c>
      <c r="T17" s="229"/>
      <c r="U17" s="229"/>
      <c r="V17" s="233"/>
      <c r="W17" s="368">
        <v>2E-3</v>
      </c>
      <c r="X17" s="229" t="s">
        <v>25</v>
      </c>
      <c r="Y17" s="229"/>
      <c r="Z17" s="229"/>
      <c r="AA17" s="233"/>
      <c r="AB17" s="368">
        <v>2E-3</v>
      </c>
      <c r="AC17" s="229" t="s">
        <v>25</v>
      </c>
      <c r="AD17" s="229"/>
      <c r="AE17" s="229"/>
      <c r="AF17" s="233"/>
      <c r="AG17" s="368">
        <v>2E-3</v>
      </c>
      <c r="AH17" s="229"/>
      <c r="AI17" s="229"/>
      <c r="AJ17" s="229"/>
      <c r="AK17" s="233"/>
      <c r="AL17" s="368">
        <v>2E-3</v>
      </c>
      <c r="AM17" s="229" t="s">
        <v>25</v>
      </c>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21</v>
      </c>
      <c r="C18" s="229"/>
      <c r="D18" s="229"/>
      <c r="E18" s="325" t="s">
        <v>269</v>
      </c>
      <c r="F18" s="239" t="s">
        <v>37</v>
      </c>
      <c r="G18" s="240" t="s">
        <v>37</v>
      </c>
      <c r="H18" s="369">
        <v>7.49</v>
      </c>
      <c r="I18" s="229"/>
      <c r="J18" s="229"/>
      <c r="K18" s="229"/>
      <c r="L18" s="233"/>
      <c r="M18" s="369">
        <v>6.63</v>
      </c>
      <c r="N18" s="229"/>
      <c r="O18" s="229"/>
      <c r="P18" s="229"/>
      <c r="Q18" s="233"/>
      <c r="R18" s="369">
        <v>7.31</v>
      </c>
      <c r="S18" s="229"/>
      <c r="T18" s="229"/>
      <c r="U18" s="229"/>
      <c r="V18" s="233"/>
      <c r="W18" s="369">
        <v>7.35</v>
      </c>
      <c r="X18" s="229"/>
      <c r="Y18" s="229"/>
      <c r="Z18" s="229"/>
      <c r="AA18" s="233"/>
      <c r="AB18" s="369">
        <v>6.86</v>
      </c>
      <c r="AC18" s="229" t="s">
        <v>244</v>
      </c>
      <c r="AD18" s="229"/>
      <c r="AE18" s="229"/>
      <c r="AF18" s="233"/>
      <c r="AG18" s="369">
        <v>6.03</v>
      </c>
      <c r="AH18" s="229"/>
      <c r="AI18" s="229"/>
      <c r="AJ18" s="229"/>
      <c r="AK18" s="233"/>
      <c r="AL18" s="369">
        <v>5.81</v>
      </c>
      <c r="AM18" s="229"/>
      <c r="AN18" s="229"/>
      <c r="AO18" s="229"/>
      <c r="AP18" s="233"/>
      <c r="AQ18" s="300"/>
      <c r="AR18" s="298"/>
      <c r="AS18" s="298"/>
      <c r="AT18" s="298"/>
      <c r="AU18" s="299"/>
      <c r="AV18" s="369">
        <v>6.12</v>
      </c>
      <c r="AW18" s="229"/>
      <c r="AX18" s="229"/>
      <c r="AY18" s="229"/>
      <c r="AZ18" s="233"/>
      <c r="BA18" s="241">
        <v>6.5</v>
      </c>
      <c r="BB18" s="214">
        <v>8.5</v>
      </c>
      <c r="BC18" s="214">
        <v>6.39</v>
      </c>
      <c r="BD18" s="340">
        <v>8.1</v>
      </c>
      <c r="BE18" s="33" t="s">
        <v>35</v>
      </c>
    </row>
    <row r="19" spans="1:57" s="214" customFormat="1" x14ac:dyDescent="0.25">
      <c r="A19" s="228" t="s">
        <v>38</v>
      </c>
      <c r="B19" s="222" t="s">
        <v>24</v>
      </c>
      <c r="C19" s="229"/>
      <c r="D19" s="229"/>
      <c r="E19" s="325">
        <v>3.38</v>
      </c>
      <c r="F19" s="230" t="s">
        <v>22</v>
      </c>
      <c r="G19" s="231" t="s">
        <v>22</v>
      </c>
      <c r="H19" s="369">
        <v>3.12</v>
      </c>
      <c r="I19" s="229"/>
      <c r="J19" s="229"/>
      <c r="K19" s="223"/>
      <c r="L19" s="233"/>
      <c r="M19" s="369">
        <v>1.1100000000000001</v>
      </c>
      <c r="N19" s="229"/>
      <c r="O19" s="229"/>
      <c r="P19" s="223"/>
      <c r="Q19" s="233"/>
      <c r="R19" s="369">
        <v>2.12</v>
      </c>
      <c r="S19" s="229"/>
      <c r="T19" s="229"/>
      <c r="U19" s="229"/>
      <c r="V19" s="233"/>
      <c r="W19" s="369">
        <v>6.12</v>
      </c>
      <c r="X19" s="229"/>
      <c r="Y19" s="229"/>
      <c r="Z19" s="229"/>
      <c r="AA19" s="233"/>
      <c r="AB19" s="369">
        <v>3.58</v>
      </c>
      <c r="AC19" s="229"/>
      <c r="AD19" s="229"/>
      <c r="AE19" s="229" t="s">
        <v>15</v>
      </c>
      <c r="AF19" s="233"/>
      <c r="AG19" s="369">
        <v>1.63</v>
      </c>
      <c r="AH19" s="229"/>
      <c r="AI19" s="229"/>
      <c r="AJ19" s="229" t="s">
        <v>15</v>
      </c>
      <c r="AK19" s="233"/>
      <c r="AL19" s="371">
        <v>1.6</v>
      </c>
      <c r="AM19" s="229"/>
      <c r="AN19" s="229"/>
      <c r="AO19" s="229"/>
      <c r="AP19" s="233"/>
      <c r="AQ19" s="300"/>
      <c r="AR19" s="298"/>
      <c r="AS19" s="298"/>
      <c r="AT19" s="298"/>
      <c r="AU19" s="299"/>
      <c r="AV19" s="369">
        <v>3.08</v>
      </c>
      <c r="AW19" s="229"/>
      <c r="AX19" s="229"/>
      <c r="AY19" s="223"/>
      <c r="AZ19" s="233"/>
      <c r="BE19" s="33" t="s">
        <v>38</v>
      </c>
    </row>
    <row r="20" spans="1:57" s="214" customFormat="1" x14ac:dyDescent="0.25">
      <c r="A20" s="228" t="s">
        <v>39</v>
      </c>
      <c r="B20" s="222" t="s">
        <v>21</v>
      </c>
      <c r="C20" s="229"/>
      <c r="D20" s="229"/>
      <c r="E20" s="325">
        <v>8.2308000000000003</v>
      </c>
      <c r="F20" s="230" t="s">
        <v>22</v>
      </c>
      <c r="G20" s="240">
        <v>20</v>
      </c>
      <c r="H20" s="369">
        <v>6.86</v>
      </c>
      <c r="I20" s="229"/>
      <c r="J20" s="229"/>
      <c r="K20" s="223"/>
      <c r="L20" s="233"/>
      <c r="M20" s="369">
        <v>8.67</v>
      </c>
      <c r="N20" s="229"/>
      <c r="O20" s="229"/>
      <c r="P20" s="229"/>
      <c r="Q20" s="233"/>
      <c r="R20" s="369">
        <v>8.39</v>
      </c>
      <c r="S20" s="229"/>
      <c r="T20" s="229"/>
      <c r="U20" s="229"/>
      <c r="V20" s="233"/>
      <c r="W20" s="371">
        <v>6.2</v>
      </c>
      <c r="X20" s="229"/>
      <c r="Y20" s="229"/>
      <c r="Z20" s="229" t="s">
        <v>233</v>
      </c>
      <c r="AA20" s="233"/>
      <c r="AB20" s="371">
        <v>18.899999999999999</v>
      </c>
      <c r="AC20" s="229"/>
      <c r="AD20" s="229"/>
      <c r="AE20" s="229" t="s">
        <v>15</v>
      </c>
      <c r="AF20" s="233"/>
      <c r="AG20" s="369">
        <v>6.66</v>
      </c>
      <c r="AH20" s="229"/>
      <c r="AI20" s="229"/>
      <c r="AJ20" s="229" t="s">
        <v>15</v>
      </c>
      <c r="AK20" s="233"/>
      <c r="AL20" s="369">
        <v>7.24</v>
      </c>
      <c r="AM20" s="229"/>
      <c r="AN20" s="229"/>
      <c r="AO20" s="229" t="s">
        <v>15</v>
      </c>
      <c r="AP20" s="233"/>
      <c r="AQ20" s="297"/>
      <c r="AR20" s="298"/>
      <c r="AS20" s="298"/>
      <c r="AT20" s="298"/>
      <c r="AU20" s="299"/>
      <c r="AV20" s="369">
        <v>7.17</v>
      </c>
      <c r="AW20" s="229"/>
      <c r="AX20" s="229"/>
      <c r="AY20" s="229"/>
      <c r="AZ20" s="233"/>
      <c r="BE20" s="33" t="s">
        <v>39</v>
      </c>
    </row>
    <row r="21" spans="1:57" s="214" customFormat="1" x14ac:dyDescent="0.25">
      <c r="A21" s="228" t="s">
        <v>40</v>
      </c>
      <c r="B21" s="222" t="s">
        <v>30</v>
      </c>
      <c r="C21" s="229"/>
      <c r="D21" s="229"/>
      <c r="E21" s="325">
        <v>21.218800000000002</v>
      </c>
      <c r="F21" s="239">
        <v>250</v>
      </c>
      <c r="G21" s="240">
        <v>250</v>
      </c>
      <c r="H21" s="371">
        <v>13</v>
      </c>
      <c r="I21" s="229"/>
      <c r="J21" s="229"/>
      <c r="K21" s="229"/>
      <c r="L21" s="233"/>
      <c r="M21" s="369">
        <v>8.3699999999999992</v>
      </c>
      <c r="N21" s="229"/>
      <c r="O21" s="229"/>
      <c r="P21" s="229"/>
      <c r="Q21" s="233"/>
      <c r="R21" s="369">
        <v>5.75</v>
      </c>
      <c r="S21" s="229"/>
      <c r="T21" s="229"/>
      <c r="U21" s="229"/>
      <c r="V21" s="233"/>
      <c r="W21" s="371">
        <v>10</v>
      </c>
      <c r="X21" s="229"/>
      <c r="Y21" s="229"/>
      <c r="Z21" s="229"/>
      <c r="AA21" s="233"/>
      <c r="AB21" s="369">
        <v>0.91</v>
      </c>
      <c r="AC21" s="229"/>
      <c r="AD21" s="229"/>
      <c r="AE21" s="229" t="s">
        <v>15</v>
      </c>
      <c r="AF21" s="233"/>
      <c r="AG21" s="369">
        <v>8.82</v>
      </c>
      <c r="AH21" s="229"/>
      <c r="AI21" s="229"/>
      <c r="AJ21" s="229"/>
      <c r="AK21" s="233"/>
      <c r="AL21" s="369">
        <v>8.75</v>
      </c>
      <c r="AM21" s="229"/>
      <c r="AN21" s="229"/>
      <c r="AO21" s="229"/>
      <c r="AP21" s="233"/>
      <c r="AQ21" s="300"/>
      <c r="AR21" s="298"/>
      <c r="AS21" s="298"/>
      <c r="AT21" s="298"/>
      <c r="AU21" s="299"/>
      <c r="AV21" s="371">
        <v>14.9</v>
      </c>
      <c r="AW21" s="229"/>
      <c r="AX21" s="229"/>
      <c r="AY21" s="229"/>
      <c r="AZ21" s="233"/>
      <c r="BE21" s="33" t="s">
        <v>40</v>
      </c>
    </row>
    <row r="22" spans="1:57" s="214" customFormat="1" x14ac:dyDescent="0.25">
      <c r="A22" s="228" t="s">
        <v>41</v>
      </c>
      <c r="B22" s="222" t="s">
        <v>24</v>
      </c>
      <c r="C22" s="229"/>
      <c r="D22" s="229"/>
      <c r="E22" s="326">
        <v>250</v>
      </c>
      <c r="F22" s="242">
        <v>500</v>
      </c>
      <c r="G22" s="231">
        <v>500</v>
      </c>
      <c r="H22" s="370">
        <v>170</v>
      </c>
      <c r="I22" s="229"/>
      <c r="J22" s="229"/>
      <c r="K22" s="229"/>
      <c r="L22" s="233"/>
      <c r="M22" s="370">
        <v>110</v>
      </c>
      <c r="N22" s="229"/>
      <c r="O22" s="229"/>
      <c r="P22" s="229"/>
      <c r="Q22" s="233"/>
      <c r="R22" s="370">
        <v>360</v>
      </c>
      <c r="S22" s="229"/>
      <c r="T22" s="229"/>
      <c r="U22" s="229"/>
      <c r="V22" s="233"/>
      <c r="W22" s="370">
        <v>150</v>
      </c>
      <c r="X22" s="229"/>
      <c r="Y22" s="229"/>
      <c r="Z22" s="229"/>
      <c r="AA22" s="233"/>
      <c r="AB22" s="370">
        <v>480</v>
      </c>
      <c r="AC22" s="229"/>
      <c r="AD22" s="229"/>
      <c r="AE22" s="229" t="s">
        <v>15</v>
      </c>
      <c r="AF22" s="233"/>
      <c r="AG22" s="370">
        <v>150</v>
      </c>
      <c r="AH22" s="229"/>
      <c r="AI22" s="229"/>
      <c r="AJ22" s="229"/>
      <c r="AK22" s="233"/>
      <c r="AL22" s="370">
        <v>150</v>
      </c>
      <c r="AM22" s="229"/>
      <c r="AN22" s="229"/>
      <c r="AO22" s="229"/>
      <c r="AP22" s="233"/>
      <c r="AQ22" s="297"/>
      <c r="AR22" s="298"/>
      <c r="AS22" s="298"/>
      <c r="AT22" s="298"/>
      <c r="AU22" s="299"/>
      <c r="AV22" s="370">
        <v>190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338">
        <v>0.89</v>
      </c>
      <c r="I23" s="244"/>
      <c r="J23" s="244"/>
      <c r="K23" s="244"/>
      <c r="L23" s="248"/>
      <c r="M23" s="247">
        <v>1.1000000000000001</v>
      </c>
      <c r="N23" s="244"/>
      <c r="O23" s="244"/>
      <c r="P23" s="244"/>
      <c r="Q23" s="248"/>
      <c r="R23" s="247">
        <v>2.1</v>
      </c>
      <c r="S23" s="244"/>
      <c r="T23" s="244"/>
      <c r="U23" s="244"/>
      <c r="V23" s="248"/>
      <c r="W23" s="247">
        <v>4.7</v>
      </c>
      <c r="X23" s="244"/>
      <c r="Y23" s="244"/>
      <c r="Z23" s="244"/>
      <c r="AA23" s="248"/>
      <c r="AB23" s="247">
        <v>9.8000000000000007</v>
      </c>
      <c r="AC23" s="244"/>
      <c r="AD23" s="244"/>
      <c r="AE23" s="244" t="s">
        <v>15</v>
      </c>
      <c r="AF23" s="248"/>
      <c r="AG23" s="247">
        <v>1.6</v>
      </c>
      <c r="AH23" s="244"/>
      <c r="AI23" s="244"/>
      <c r="AJ23" s="244"/>
      <c r="AK23" s="248"/>
      <c r="AL23" s="247">
        <v>1.1000000000000001</v>
      </c>
      <c r="AM23" s="244"/>
      <c r="AN23" s="244"/>
      <c r="AO23" s="244"/>
      <c r="AP23" s="248"/>
      <c r="AQ23" s="302"/>
      <c r="AR23" s="303"/>
      <c r="AS23" s="303"/>
      <c r="AT23" s="303"/>
      <c r="AU23" s="304"/>
      <c r="AV23" s="338">
        <v>0.71</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2.5999999999999999E-3</v>
      </c>
      <c r="F26" s="239">
        <v>0.01</v>
      </c>
      <c r="G26" s="231">
        <v>5.0000000000000002E-5</v>
      </c>
      <c r="H26" s="374">
        <v>2.0400000000000001E-3</v>
      </c>
      <c r="I26" s="375"/>
      <c r="J26" s="229"/>
      <c r="K26" s="229" t="s">
        <v>233</v>
      </c>
      <c r="L26" s="233"/>
      <c r="M26" s="372">
        <v>2.8600000000000001E-4</v>
      </c>
      <c r="N26" s="229"/>
      <c r="O26" s="229"/>
      <c r="P26" s="229" t="s">
        <v>233</v>
      </c>
      <c r="Q26" s="233"/>
      <c r="R26" s="373">
        <v>2.1700000000000001E-2</v>
      </c>
      <c r="S26" s="229"/>
      <c r="T26" s="229"/>
      <c r="U26" s="229"/>
      <c r="V26" s="233"/>
      <c r="W26" s="374">
        <v>9.0500000000000008E-3</v>
      </c>
      <c r="X26" s="375"/>
      <c r="Y26" s="229"/>
      <c r="Z26" s="229"/>
      <c r="AA26" s="233"/>
      <c r="AB26" s="373">
        <v>1.6400000000000001E-2</v>
      </c>
      <c r="AC26" s="375"/>
      <c r="AD26" s="229"/>
      <c r="AE26" s="229"/>
      <c r="AF26" s="233"/>
      <c r="AG26" s="372">
        <v>5.9199999999999997E-4</v>
      </c>
      <c r="AH26" s="375"/>
      <c r="AI26" s="229"/>
      <c r="AJ26" s="229" t="s">
        <v>233</v>
      </c>
      <c r="AK26" s="233"/>
      <c r="AL26" s="372">
        <v>4.5800000000000002E-4</v>
      </c>
      <c r="AM26" s="375"/>
      <c r="AN26" s="229"/>
      <c r="AO26" s="229"/>
      <c r="AP26" s="233"/>
      <c r="AQ26" s="301"/>
      <c r="AR26" s="298"/>
      <c r="AS26" s="298"/>
      <c r="AT26" s="298"/>
      <c r="AU26" s="299"/>
      <c r="AV26" s="374">
        <v>2.2100000000000002E-3</v>
      </c>
      <c r="AW26" s="229"/>
      <c r="AX26" s="229"/>
      <c r="AY26" s="229" t="s">
        <v>233</v>
      </c>
      <c r="AZ26" s="233"/>
      <c r="BE26" s="77" t="s">
        <v>46</v>
      </c>
    </row>
    <row r="27" spans="1:57" s="214" customFormat="1" x14ac:dyDescent="0.25">
      <c r="A27" s="228" t="s">
        <v>47</v>
      </c>
      <c r="B27" s="222" t="s">
        <v>24</v>
      </c>
      <c r="C27" s="229"/>
      <c r="D27" s="229"/>
      <c r="E27" s="325">
        <v>2.06E-2</v>
      </c>
      <c r="F27" s="239">
        <v>2</v>
      </c>
      <c r="G27" s="231">
        <v>1</v>
      </c>
      <c r="H27" s="368">
        <v>1.2E-2</v>
      </c>
      <c r="I27" s="375"/>
      <c r="J27" s="229"/>
      <c r="K27" s="229"/>
      <c r="L27" s="233"/>
      <c r="M27" s="373">
        <v>9.7000000000000003E-3</v>
      </c>
      <c r="N27" s="229"/>
      <c r="O27" s="229"/>
      <c r="P27" s="229"/>
      <c r="Q27" s="233"/>
      <c r="R27" s="368">
        <v>2.1000000000000001E-2</v>
      </c>
      <c r="S27" s="229"/>
      <c r="T27" s="229"/>
      <c r="U27" s="229" t="s">
        <v>233</v>
      </c>
      <c r="V27" s="233"/>
      <c r="W27" s="373">
        <v>2.52E-2</v>
      </c>
      <c r="X27" s="375"/>
      <c r="Y27" s="229"/>
      <c r="Z27" s="229" t="s">
        <v>233</v>
      </c>
      <c r="AA27" s="233"/>
      <c r="AB27" s="373">
        <v>3.6200000000000003E-2</v>
      </c>
      <c r="AC27" s="375"/>
      <c r="AD27" s="229"/>
      <c r="AE27" s="229" t="s">
        <v>15</v>
      </c>
      <c r="AF27" s="233"/>
      <c r="AG27" s="369">
        <v>0.01</v>
      </c>
      <c r="AH27" s="375"/>
      <c r="AI27" s="229"/>
      <c r="AJ27" s="229"/>
      <c r="AK27" s="233"/>
      <c r="AL27" s="373">
        <v>1.14E-2</v>
      </c>
      <c r="AM27" s="385"/>
      <c r="AN27" s="229"/>
      <c r="AO27" s="229"/>
      <c r="AP27" s="233"/>
      <c r="AQ27" s="306"/>
      <c r="AR27" s="298"/>
      <c r="AS27" s="298"/>
      <c r="AT27" s="298"/>
      <c r="AU27" s="299"/>
      <c r="AV27" s="373">
        <v>8.3000000000000001E-3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68">
        <v>5.0000000000000001E-3</v>
      </c>
      <c r="I28" s="385" t="s">
        <v>25</v>
      </c>
      <c r="J28" s="229"/>
      <c r="K28" s="229"/>
      <c r="L28" s="233"/>
      <c r="M28" s="368">
        <v>5.0000000000000001E-3</v>
      </c>
      <c r="N28" s="223" t="s">
        <v>25</v>
      </c>
      <c r="O28" s="229"/>
      <c r="P28" s="229"/>
      <c r="Q28" s="233"/>
      <c r="R28" s="368">
        <v>5.0000000000000001E-3</v>
      </c>
      <c r="S28" s="223" t="s">
        <v>25</v>
      </c>
      <c r="T28" s="229"/>
      <c r="U28" s="229"/>
      <c r="V28" s="233"/>
      <c r="W28" s="368">
        <v>5.0000000000000001E-3</v>
      </c>
      <c r="X28" s="385" t="s">
        <v>25</v>
      </c>
      <c r="Y28" s="229"/>
      <c r="Z28" s="229"/>
      <c r="AA28" s="233"/>
      <c r="AB28" s="368">
        <v>5.0000000000000001E-3</v>
      </c>
      <c r="AC28" s="375" t="s">
        <v>25</v>
      </c>
      <c r="AD28" s="229"/>
      <c r="AE28" s="229"/>
      <c r="AF28" s="233"/>
      <c r="AG28" s="368">
        <v>5.0000000000000001E-3</v>
      </c>
      <c r="AH28" s="375" t="s">
        <v>25</v>
      </c>
      <c r="AI28" s="229"/>
      <c r="AJ28" s="229"/>
      <c r="AK28" s="233"/>
      <c r="AL28" s="368">
        <v>5.0000000000000001E-3</v>
      </c>
      <c r="AM28" s="385" t="s">
        <v>25</v>
      </c>
      <c r="AN28" s="229"/>
      <c r="AO28" s="229"/>
      <c r="AP28" s="233"/>
      <c r="AQ28" s="306"/>
      <c r="AR28" s="298"/>
      <c r="AS28" s="298"/>
      <c r="AT28" s="298"/>
      <c r="AU28" s="299"/>
      <c r="AV28" s="368">
        <v>5.0000000000000001E-3</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21</v>
      </c>
      <c r="C30" s="229"/>
      <c r="D30" s="229"/>
      <c r="E30" s="325">
        <v>7.7000000000000002E-3</v>
      </c>
      <c r="F30" s="239">
        <v>0.1</v>
      </c>
      <c r="G30" s="231">
        <v>0.05</v>
      </c>
      <c r="H30" s="369">
        <v>0.01</v>
      </c>
      <c r="I30" s="385" t="s">
        <v>25</v>
      </c>
      <c r="J30" s="229"/>
      <c r="K30" s="229"/>
      <c r="L30" s="233"/>
      <c r="M30" s="369">
        <v>0.01</v>
      </c>
      <c r="N30" s="223" t="s">
        <v>25</v>
      </c>
      <c r="O30" s="229"/>
      <c r="P30" s="229"/>
      <c r="Q30" s="233"/>
      <c r="R30" s="369">
        <v>0.01</v>
      </c>
      <c r="S30" s="223" t="s">
        <v>25</v>
      </c>
      <c r="T30" s="229"/>
      <c r="U30" s="229"/>
      <c r="V30" s="233"/>
      <c r="W30" s="369">
        <v>0.01</v>
      </c>
      <c r="X30" s="385" t="s">
        <v>25</v>
      </c>
      <c r="Y30" s="229"/>
      <c r="Z30" s="229"/>
      <c r="AA30" s="233"/>
      <c r="AB30" s="369">
        <v>0.01</v>
      </c>
      <c r="AC30" s="375" t="s">
        <v>25</v>
      </c>
      <c r="AD30" s="229"/>
      <c r="AE30" s="229"/>
      <c r="AF30" s="233"/>
      <c r="AG30" s="369">
        <v>0.01</v>
      </c>
      <c r="AH30" s="375" t="s">
        <v>25</v>
      </c>
      <c r="AI30" s="229"/>
      <c r="AJ30" s="229"/>
      <c r="AK30" s="233"/>
      <c r="AL30" s="369">
        <v>0.01</v>
      </c>
      <c r="AM30" s="385" t="s">
        <v>25</v>
      </c>
      <c r="AN30" s="229"/>
      <c r="AO30" s="229"/>
      <c r="AP30" s="233"/>
      <c r="AQ30" s="306"/>
      <c r="AR30" s="298"/>
      <c r="AS30" s="298"/>
      <c r="AT30" s="298"/>
      <c r="AU30" s="299"/>
      <c r="AV30" s="369">
        <v>0.01</v>
      </c>
      <c r="AW30" s="229" t="s">
        <v>25</v>
      </c>
      <c r="AX30" s="229"/>
      <c r="AY30" s="229" t="s">
        <v>233</v>
      </c>
      <c r="AZ30" s="233"/>
      <c r="BE30" s="77" t="s">
        <v>50</v>
      </c>
    </row>
    <row r="31" spans="1:57" s="214" customFormat="1" x14ac:dyDescent="0.25">
      <c r="A31" s="228" t="s">
        <v>51</v>
      </c>
      <c r="B31" s="222" t="s">
        <v>24</v>
      </c>
      <c r="C31" s="229"/>
      <c r="D31" s="229"/>
      <c r="E31" s="325">
        <v>5.4999999999999997E-3</v>
      </c>
      <c r="F31" s="239" t="s">
        <v>22</v>
      </c>
      <c r="G31" s="231" t="s">
        <v>22</v>
      </c>
      <c r="H31" s="369">
        <v>0.01</v>
      </c>
      <c r="I31" s="385" t="s">
        <v>25</v>
      </c>
      <c r="J31" s="229"/>
      <c r="K31" s="229"/>
      <c r="L31" s="233"/>
      <c r="M31" s="369">
        <v>0.01</v>
      </c>
      <c r="N31" s="223" t="s">
        <v>25</v>
      </c>
      <c r="O31" s="229"/>
      <c r="P31" s="229"/>
      <c r="Q31" s="233"/>
      <c r="R31" s="369">
        <v>0.01</v>
      </c>
      <c r="S31" s="223" t="s">
        <v>25</v>
      </c>
      <c r="T31" s="229"/>
      <c r="U31" s="229"/>
      <c r="V31" s="233"/>
      <c r="W31" s="369">
        <v>0.01</v>
      </c>
      <c r="X31" s="385" t="s">
        <v>25</v>
      </c>
      <c r="Y31" s="229"/>
      <c r="Z31" s="229"/>
      <c r="AA31" s="233"/>
      <c r="AB31" s="369">
        <v>0.01</v>
      </c>
      <c r="AC31" s="375" t="s">
        <v>25</v>
      </c>
      <c r="AD31" s="229"/>
      <c r="AE31" s="229"/>
      <c r="AF31" s="233"/>
      <c r="AG31" s="369">
        <v>0.01</v>
      </c>
      <c r="AH31" s="375" t="s">
        <v>25</v>
      </c>
      <c r="AI31" s="229"/>
      <c r="AJ31" s="229"/>
      <c r="AK31" s="233"/>
      <c r="AL31" s="369">
        <v>0.01</v>
      </c>
      <c r="AM31" s="385" t="s">
        <v>25</v>
      </c>
      <c r="AN31" s="229"/>
      <c r="AO31" s="229"/>
      <c r="AP31" s="233"/>
      <c r="AQ31" s="301"/>
      <c r="AR31" s="298"/>
      <c r="AS31" s="298"/>
      <c r="AT31" s="298"/>
      <c r="AU31" s="299"/>
      <c r="AV31" s="369">
        <v>0.01</v>
      </c>
      <c r="AW31" s="229" t="s">
        <v>25</v>
      </c>
      <c r="AX31" s="229"/>
      <c r="AY31" s="229"/>
      <c r="AZ31" s="233"/>
      <c r="BE31" s="77" t="s">
        <v>51</v>
      </c>
    </row>
    <row r="32" spans="1:57" s="214" customFormat="1" x14ac:dyDescent="0.25">
      <c r="A32" s="228" t="s">
        <v>52</v>
      </c>
      <c r="B32" s="222" t="s">
        <v>30</v>
      </c>
      <c r="C32" s="229"/>
      <c r="D32" s="229"/>
      <c r="E32" s="325">
        <v>72.577399999999997</v>
      </c>
      <c r="F32" s="239">
        <v>1.3</v>
      </c>
      <c r="G32" s="231">
        <v>1</v>
      </c>
      <c r="H32" s="369">
        <v>0.01</v>
      </c>
      <c r="I32" s="385" t="s">
        <v>25</v>
      </c>
      <c r="J32" s="229"/>
      <c r="K32" s="229"/>
      <c r="L32" s="233"/>
      <c r="M32" s="369">
        <v>0.01</v>
      </c>
      <c r="N32" s="223" t="s">
        <v>25</v>
      </c>
      <c r="O32" s="229"/>
      <c r="P32" s="229"/>
      <c r="Q32" s="233"/>
      <c r="R32" s="369">
        <v>0.01</v>
      </c>
      <c r="S32" s="223" t="s">
        <v>25</v>
      </c>
      <c r="T32" s="229"/>
      <c r="U32" s="229"/>
      <c r="V32" s="233"/>
      <c r="W32" s="369">
        <v>0.01</v>
      </c>
      <c r="X32" s="385" t="s">
        <v>25</v>
      </c>
      <c r="Y32" s="229"/>
      <c r="Z32" s="229"/>
      <c r="AA32" s="233"/>
      <c r="AB32" s="369">
        <v>0.01</v>
      </c>
      <c r="AC32" s="375" t="s">
        <v>25</v>
      </c>
      <c r="AD32" s="229"/>
      <c r="AE32" s="229"/>
      <c r="AF32" s="233"/>
      <c r="AG32" s="369">
        <v>0.01</v>
      </c>
      <c r="AH32" s="375" t="s">
        <v>25</v>
      </c>
      <c r="AI32" s="229"/>
      <c r="AJ32" s="229"/>
      <c r="AK32" s="233"/>
      <c r="AL32" s="369">
        <v>0.01</v>
      </c>
      <c r="AM32" s="385" t="s">
        <v>25</v>
      </c>
      <c r="AN32" s="229"/>
      <c r="AO32" s="229"/>
      <c r="AP32" s="233"/>
      <c r="AQ32" s="301"/>
      <c r="AR32" s="298"/>
      <c r="AS32" s="298"/>
      <c r="AT32" s="298"/>
      <c r="AU32" s="299"/>
      <c r="AV32" s="369">
        <v>0.01</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369">
        <v>0.05</v>
      </c>
      <c r="I33" s="385" t="s">
        <v>25</v>
      </c>
      <c r="J33" s="229"/>
      <c r="K33" s="229"/>
      <c r="L33" s="233"/>
      <c r="M33" s="369">
        <v>0.05</v>
      </c>
      <c r="N33" s="223" t="s">
        <v>25</v>
      </c>
      <c r="O33" s="229"/>
      <c r="P33" s="229"/>
      <c r="Q33" s="233"/>
      <c r="R33" s="368">
        <v>0.434</v>
      </c>
      <c r="S33" s="229"/>
      <c r="T33" s="229"/>
      <c r="U33" s="229"/>
      <c r="V33" s="233"/>
      <c r="W33" s="368">
        <v>0.27700000000000002</v>
      </c>
      <c r="X33" s="375"/>
      <c r="Y33" s="229"/>
      <c r="Z33" s="229" t="s">
        <v>233</v>
      </c>
      <c r="AA33" s="233"/>
      <c r="AB33" s="368">
        <v>0.61599999999999999</v>
      </c>
      <c r="AC33" s="375"/>
      <c r="AD33" s="229"/>
      <c r="AE33" s="229"/>
      <c r="AF33" s="233"/>
      <c r="AG33" s="369">
        <v>0.05</v>
      </c>
      <c r="AH33" s="375" t="s">
        <v>25</v>
      </c>
      <c r="AI33" s="229"/>
      <c r="AJ33" s="229"/>
      <c r="AK33" s="233"/>
      <c r="AL33" s="369">
        <v>0.05</v>
      </c>
      <c r="AM33" s="375" t="s">
        <v>25</v>
      </c>
      <c r="AN33" s="229"/>
      <c r="AO33" s="229"/>
      <c r="AP33" s="233"/>
      <c r="AQ33" s="301"/>
      <c r="AR33" s="298"/>
      <c r="AS33" s="298"/>
      <c r="AT33" s="298"/>
      <c r="AU33" s="299"/>
      <c r="AV33" s="369">
        <v>0.05</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2">
        <v>1.16E-4</v>
      </c>
      <c r="N34" s="223"/>
      <c r="O34" s="229"/>
      <c r="P34" s="229"/>
      <c r="Q34" s="233"/>
      <c r="R34" s="373">
        <v>1E-4</v>
      </c>
      <c r="S34" s="229" t="s">
        <v>25</v>
      </c>
      <c r="T34" s="229"/>
      <c r="U34" s="229"/>
      <c r="V34" s="233"/>
      <c r="W34" s="373">
        <v>1E-4</v>
      </c>
      <c r="X34" s="385" t="s">
        <v>25</v>
      </c>
      <c r="Y34" s="229"/>
      <c r="Z34" s="229"/>
      <c r="AA34" s="233"/>
      <c r="AB34" s="372">
        <v>1.26E-4</v>
      </c>
      <c r="AC34" s="375"/>
      <c r="AD34" s="229"/>
      <c r="AE34" s="229"/>
      <c r="AF34" s="233"/>
      <c r="AG34" s="372">
        <v>3.8699999999999997E-4</v>
      </c>
      <c r="AH34" s="375"/>
      <c r="AI34" s="229"/>
      <c r="AJ34" s="229"/>
      <c r="AK34" s="233"/>
      <c r="AL34" s="372">
        <v>1.15E-4</v>
      </c>
      <c r="AM34" s="385"/>
      <c r="AN34" s="229"/>
      <c r="AO34" s="229"/>
      <c r="AP34" s="233"/>
      <c r="AQ34" s="305"/>
      <c r="AR34" s="298"/>
      <c r="AS34" s="298"/>
      <c r="AT34" s="298"/>
      <c r="AU34" s="299"/>
      <c r="AV34" s="372">
        <v>1.64E-4</v>
      </c>
      <c r="AW34" s="229"/>
      <c r="AX34" s="229"/>
      <c r="AY34" s="229"/>
      <c r="AZ34" s="233"/>
      <c r="BE34" s="77" t="s">
        <v>54</v>
      </c>
    </row>
    <row r="35" spans="1:57" s="214" customFormat="1" x14ac:dyDescent="0.25">
      <c r="A35" s="228" t="s">
        <v>55</v>
      </c>
      <c r="B35" s="222" t="s">
        <v>30</v>
      </c>
      <c r="C35" s="229"/>
      <c r="D35" s="229"/>
      <c r="E35" s="325">
        <v>25.824200000000001</v>
      </c>
      <c r="F35" s="239">
        <v>0.05</v>
      </c>
      <c r="G35" s="231">
        <v>0.05</v>
      </c>
      <c r="H35" s="368">
        <v>5.0000000000000001E-3</v>
      </c>
      <c r="I35" s="375" t="s">
        <v>25</v>
      </c>
      <c r="J35" s="229"/>
      <c r="K35" s="229"/>
      <c r="L35" s="233"/>
      <c r="M35" s="369">
        <v>0.06</v>
      </c>
      <c r="N35" s="229"/>
      <c r="O35" s="229"/>
      <c r="P35" s="229"/>
      <c r="Q35" s="233"/>
      <c r="R35" s="369">
        <v>1.83</v>
      </c>
      <c r="S35" s="229"/>
      <c r="T35" s="229"/>
      <c r="U35" s="229" t="s">
        <v>15</v>
      </c>
      <c r="V35" s="233"/>
      <c r="W35" s="369">
        <v>1.53</v>
      </c>
      <c r="X35" s="375"/>
      <c r="Y35" s="229"/>
      <c r="Z35" s="229" t="s">
        <v>233</v>
      </c>
      <c r="AA35" s="233"/>
      <c r="AB35" s="369">
        <v>1.74</v>
      </c>
      <c r="AC35" s="375"/>
      <c r="AD35" s="229"/>
      <c r="AE35" s="229" t="s">
        <v>15</v>
      </c>
      <c r="AF35" s="233"/>
      <c r="AG35" s="368">
        <v>8.0000000000000002E-3</v>
      </c>
      <c r="AH35" s="375"/>
      <c r="AI35" s="229"/>
      <c r="AJ35" s="229"/>
      <c r="AK35" s="233"/>
      <c r="AL35" s="368">
        <v>7.0000000000000001E-3</v>
      </c>
      <c r="AM35" s="375"/>
      <c r="AN35" s="229"/>
      <c r="AO35" s="229"/>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69">
        <v>0.01</v>
      </c>
      <c r="I36" s="385" t="s">
        <v>25</v>
      </c>
      <c r="J36" s="229"/>
      <c r="K36" s="229"/>
      <c r="L36" s="233"/>
      <c r="M36" s="369">
        <v>0.01</v>
      </c>
      <c r="N36" s="223" t="s">
        <v>25</v>
      </c>
      <c r="O36" s="229"/>
      <c r="P36" s="229"/>
      <c r="Q36" s="233"/>
      <c r="R36" s="369">
        <v>0.01</v>
      </c>
      <c r="S36" s="229" t="s">
        <v>25</v>
      </c>
      <c r="T36" s="229"/>
      <c r="U36" s="229"/>
      <c r="V36" s="233"/>
      <c r="W36" s="369">
        <v>0.01</v>
      </c>
      <c r="X36" s="385" t="s">
        <v>25</v>
      </c>
      <c r="Y36" s="229"/>
      <c r="Z36" s="229"/>
      <c r="AA36" s="233"/>
      <c r="AB36" s="369">
        <v>0.01</v>
      </c>
      <c r="AC36" s="375"/>
      <c r="AD36" s="229"/>
      <c r="AE36" s="229"/>
      <c r="AF36" s="233"/>
      <c r="AG36" s="369">
        <v>0.01</v>
      </c>
      <c r="AH36" s="375" t="s">
        <v>25</v>
      </c>
      <c r="AI36" s="229"/>
      <c r="AJ36" s="229"/>
      <c r="AK36" s="233"/>
      <c r="AL36" s="369">
        <v>0.01</v>
      </c>
      <c r="AM36" s="385" t="s">
        <v>25</v>
      </c>
      <c r="AN36" s="229"/>
      <c r="AO36" s="229"/>
      <c r="AP36" s="233"/>
      <c r="AQ36" s="301"/>
      <c r="AR36" s="298"/>
      <c r="AS36" s="298"/>
      <c r="AT36" s="298"/>
      <c r="AU36" s="299"/>
      <c r="AV36" s="369">
        <v>0.01</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373">
        <v>5.0000000000000001E-4</v>
      </c>
      <c r="I37" s="375" t="s">
        <v>25</v>
      </c>
      <c r="J37" s="229"/>
      <c r="K37" s="229"/>
      <c r="L37" s="233"/>
      <c r="M37" s="373">
        <v>5.0000000000000001E-4</v>
      </c>
      <c r="N37" s="223" t="s">
        <v>25</v>
      </c>
      <c r="O37" s="229"/>
      <c r="P37" s="229"/>
      <c r="Q37" s="233"/>
      <c r="R37" s="373">
        <v>5.0000000000000001E-4</v>
      </c>
      <c r="S37" s="229" t="s">
        <v>25</v>
      </c>
      <c r="T37" s="229"/>
      <c r="U37" s="229"/>
      <c r="V37" s="233"/>
      <c r="W37" s="373">
        <v>5.0000000000000001E-4</v>
      </c>
      <c r="X37" s="385" t="s">
        <v>25</v>
      </c>
      <c r="Y37" s="229"/>
      <c r="Z37" s="229"/>
      <c r="AA37" s="233"/>
      <c r="AB37" s="373">
        <v>5.0000000000000001E-4</v>
      </c>
      <c r="AC37" s="375" t="s">
        <v>25</v>
      </c>
      <c r="AD37" s="229"/>
      <c r="AE37" s="229"/>
      <c r="AF37" s="233"/>
      <c r="AG37" s="373">
        <v>5.0000000000000001E-4</v>
      </c>
      <c r="AH37" s="375" t="s">
        <v>25</v>
      </c>
      <c r="AI37" s="229"/>
      <c r="AJ37" s="229"/>
      <c r="AK37" s="233"/>
      <c r="AL37" s="373">
        <v>5.0000000000000001E-4</v>
      </c>
      <c r="AM37" s="375" t="s">
        <v>25</v>
      </c>
      <c r="AN37" s="229"/>
      <c r="AO37" s="229"/>
      <c r="AP37" s="233"/>
      <c r="AQ37" s="307"/>
      <c r="AR37" s="298"/>
      <c r="AS37" s="298"/>
      <c r="AT37" s="298"/>
      <c r="AU37" s="299"/>
      <c r="AV37" s="373">
        <v>5.0000000000000001E-4</v>
      </c>
      <c r="AW37" s="229" t="s">
        <v>25</v>
      </c>
      <c r="AX37" s="229"/>
      <c r="AY37" s="229"/>
      <c r="AZ37" s="233"/>
      <c r="BE37" s="77" t="s">
        <v>57</v>
      </c>
    </row>
    <row r="38" spans="1:57" s="214" customFormat="1" x14ac:dyDescent="0.25">
      <c r="A38" s="228" t="s">
        <v>58</v>
      </c>
      <c r="B38" s="222" t="s">
        <v>24</v>
      </c>
      <c r="C38" s="229"/>
      <c r="D38" s="229"/>
      <c r="E38" s="325">
        <v>5.0000000000000001E-4</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2.1000000000000001E-2</v>
      </c>
      <c r="F40" s="239" t="s">
        <v>22</v>
      </c>
      <c r="G40" s="231" t="s">
        <v>22</v>
      </c>
      <c r="H40" s="368">
        <v>1.4E-2</v>
      </c>
      <c r="I40" s="385"/>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c r="AI40" s="229"/>
      <c r="AJ40" s="229"/>
      <c r="AK40" s="233"/>
      <c r="AL40" s="369">
        <v>0.01</v>
      </c>
      <c r="AM40" s="385"/>
      <c r="AN40" s="229"/>
      <c r="AO40" s="229"/>
      <c r="AP40" s="233"/>
      <c r="AQ40" s="300"/>
      <c r="AR40" s="298"/>
      <c r="AS40" s="298"/>
      <c r="AT40" s="298"/>
      <c r="AU40" s="299"/>
      <c r="AV40" s="368">
        <v>1.4999999999999999E-2</v>
      </c>
      <c r="AW40" s="229"/>
      <c r="AX40" s="229"/>
      <c r="AY40" s="229"/>
      <c r="AZ40" s="233"/>
      <c r="BE40" s="77" t="s">
        <v>60</v>
      </c>
    </row>
    <row r="41" spans="1:57" s="214" customFormat="1" ht="15.75" thickBot="1" x14ac:dyDescent="0.3">
      <c r="A41" s="243" t="s">
        <v>61</v>
      </c>
      <c r="B41" s="222" t="s">
        <v>24</v>
      </c>
      <c r="C41" s="244"/>
      <c r="D41" s="244"/>
      <c r="E41" s="328">
        <v>0.02</v>
      </c>
      <c r="F41" s="245">
        <v>5</v>
      </c>
      <c r="G41" s="246">
        <v>5</v>
      </c>
      <c r="H41" s="369">
        <v>0.01</v>
      </c>
      <c r="I41" s="385" t="s">
        <v>25</v>
      </c>
      <c r="J41" s="263"/>
      <c r="K41" s="263"/>
      <c r="L41" s="264"/>
      <c r="M41" s="369">
        <v>0.01</v>
      </c>
      <c r="N41" s="244" t="s">
        <v>25</v>
      </c>
      <c r="O41" s="244"/>
      <c r="P41" s="244"/>
      <c r="Q41" s="248"/>
      <c r="R41" s="369">
        <v>0.01</v>
      </c>
      <c r="S41" s="229" t="s">
        <v>25</v>
      </c>
      <c r="T41" s="244"/>
      <c r="U41" s="244"/>
      <c r="V41" s="248"/>
      <c r="W41" s="369">
        <v>0.01</v>
      </c>
      <c r="X41" s="385" t="s">
        <v>25</v>
      </c>
      <c r="Y41" s="244"/>
      <c r="Z41" s="244"/>
      <c r="AA41" s="248"/>
      <c r="AB41" s="369">
        <v>0.01</v>
      </c>
      <c r="AC41" s="375" t="s">
        <v>25</v>
      </c>
      <c r="AD41" s="244"/>
      <c r="AE41" s="244"/>
      <c r="AF41" s="248"/>
      <c r="AG41" s="369">
        <v>0.01</v>
      </c>
      <c r="AH41" s="386" t="s">
        <v>25</v>
      </c>
      <c r="AI41" s="244"/>
      <c r="AJ41" s="244"/>
      <c r="AK41" s="248"/>
      <c r="AL41" s="369">
        <v>0.01</v>
      </c>
      <c r="AM41" s="385" t="s">
        <v>25</v>
      </c>
      <c r="AN41" s="244"/>
      <c r="AO41" s="244"/>
      <c r="AP41" s="248"/>
      <c r="AQ41" s="308"/>
      <c r="AR41" s="303"/>
      <c r="AS41" s="303"/>
      <c r="AT41" s="303"/>
      <c r="AU41" s="304"/>
      <c r="AV41" s="369">
        <v>0.01</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1.08</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59">
        <v>0.67</v>
      </c>
      <c r="S72" s="229"/>
      <c r="T72" s="267"/>
      <c r="U72" s="267"/>
      <c r="V72" s="273"/>
      <c r="W72" s="371">
        <v>0.2</v>
      </c>
      <c r="X72" s="229" t="s">
        <v>25</v>
      </c>
      <c r="Y72" s="267"/>
      <c r="Z72" s="267"/>
      <c r="AA72" s="273"/>
      <c r="AB72" s="295">
        <v>0.21</v>
      </c>
      <c r="AC72" s="229"/>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69">
        <v>0.01</v>
      </c>
      <c r="AH74" s="229" t="s">
        <v>25</v>
      </c>
      <c r="AI74" s="267"/>
      <c r="AJ74" s="267"/>
      <c r="AK74" s="273"/>
      <c r="AL74" s="369">
        <v>0.01</v>
      </c>
      <c r="AM74" s="229" t="s">
        <v>25</v>
      </c>
      <c r="AN74" s="267"/>
      <c r="AO74" s="267"/>
      <c r="AP74" s="273"/>
      <c r="AQ74" s="300"/>
      <c r="AR74" s="298"/>
      <c r="AS74" s="310"/>
      <c r="AT74" s="310"/>
      <c r="AU74" s="311"/>
      <c r="AV74" s="369">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3.5</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71">
        <v>0.8</v>
      </c>
      <c r="AH81" s="229" t="s">
        <v>25</v>
      </c>
      <c r="AI81" s="267"/>
      <c r="AJ81" s="267"/>
      <c r="AK81" s="273"/>
      <c r="AL81" s="371">
        <v>0.8</v>
      </c>
      <c r="AM81" s="229" t="s">
        <v>25</v>
      </c>
      <c r="AN81" s="267"/>
      <c r="AO81" s="267"/>
      <c r="AP81" s="273"/>
      <c r="AQ81" s="312"/>
      <c r="AR81" s="298"/>
      <c r="AS81" s="310"/>
      <c r="AT81" s="310"/>
      <c r="AU81" s="311"/>
      <c r="AV81" s="371">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21</v>
      </c>
      <c r="C86" s="229"/>
      <c r="D86" s="229"/>
      <c r="E86" s="395">
        <v>1.9744999999999999</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7">
        <v>0.19</v>
      </c>
      <c r="S89" s="263"/>
      <c r="T89" s="275"/>
      <c r="U89" s="275" t="s">
        <v>15</v>
      </c>
      <c r="V89" s="276"/>
      <c r="W89" s="377">
        <v>0.01</v>
      </c>
      <c r="X89" s="263" t="s">
        <v>25</v>
      </c>
      <c r="Y89" s="275"/>
      <c r="Z89" s="275"/>
      <c r="AA89" s="276"/>
      <c r="AB89" s="360">
        <v>1.36</v>
      </c>
      <c r="AC89" s="263"/>
      <c r="AD89" s="275"/>
      <c r="AE89" s="275" t="s">
        <v>15</v>
      </c>
      <c r="AF89" s="276"/>
      <c r="AG89" s="377">
        <v>0.04</v>
      </c>
      <c r="AH89" s="263"/>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 ref="A1:AZ1"/>
    <mergeCell ref="A2:AZ2"/>
    <mergeCell ref="B4:B6"/>
    <mergeCell ref="C4:C6"/>
    <mergeCell ref="D4:D6"/>
    <mergeCell ref="E4:E6"/>
    <mergeCell ref="G4:G6"/>
    <mergeCell ref="H4:AP4"/>
    <mergeCell ref="AQ4:AZ4"/>
    <mergeCell ref="H5:L5"/>
  </mergeCells>
  <conditionalFormatting sqref="AV10">
    <cfRule type="cellIs" dxfId="5289" priority="513" operator="greaterThan">
      <formula>$E$10</formula>
    </cfRule>
  </conditionalFormatting>
  <conditionalFormatting sqref="AV11">
    <cfRule type="cellIs" dxfId="5288" priority="512" operator="greaterThan">
      <formula>$E$11</formula>
    </cfRule>
  </conditionalFormatting>
  <conditionalFormatting sqref="AV12">
    <cfRule type="cellIs" dxfId="5287" priority="511" operator="greaterThan">
      <formula>$E$12</formula>
    </cfRule>
  </conditionalFormatting>
  <conditionalFormatting sqref="AV13:AV14">
    <cfRule type="cellIs" dxfId="5286" priority="509" operator="greaterThan">
      <formula>$E13</formula>
    </cfRule>
    <cfRule type="cellIs" dxfId="5285" priority="510" operator="greaterThan">
      <formula>$G13</formula>
    </cfRule>
  </conditionalFormatting>
  <conditionalFormatting sqref="AV14">
    <cfRule type="cellIs" dxfId="5284" priority="507" operator="greaterThan">
      <formula>$E$14</formula>
    </cfRule>
    <cfRule type="cellIs" dxfId="5283" priority="508" operator="greaterThan">
      <formula>$G$14</formula>
    </cfRule>
  </conditionalFormatting>
  <conditionalFormatting sqref="AV15">
    <cfRule type="cellIs" dxfId="5282" priority="506" operator="greaterThan">
      <formula>$E$15</formula>
    </cfRule>
  </conditionalFormatting>
  <conditionalFormatting sqref="AV19">
    <cfRule type="cellIs" dxfId="5281" priority="505" operator="greaterThan">
      <formula>$E$19</formula>
    </cfRule>
  </conditionalFormatting>
  <conditionalFormatting sqref="AV23">
    <cfRule type="cellIs" dxfId="5280" priority="504" operator="greaterThan">
      <formula>$E$23</formula>
    </cfRule>
  </conditionalFormatting>
  <conditionalFormatting sqref="AV8">
    <cfRule type="cellIs" dxfId="5279" priority="503" operator="greaterThan">
      <formula>$E$8</formula>
    </cfRule>
  </conditionalFormatting>
  <conditionalFormatting sqref="AV9">
    <cfRule type="cellIs" dxfId="5278" priority="502" operator="greaterThan">
      <formula>$E$9</formula>
    </cfRule>
  </conditionalFormatting>
  <conditionalFormatting sqref="AV18">
    <cfRule type="cellIs" dxfId="5277" priority="498" operator="lessThan">
      <formula>$BC$18</formula>
    </cfRule>
    <cfRule type="cellIs" dxfId="5276" priority="499" operator="greaterThan">
      <formula>$BD$18</formula>
    </cfRule>
    <cfRule type="cellIs" dxfId="5275" priority="500" operator="lessThan">
      <formula>$BA$18</formula>
    </cfRule>
    <cfRule type="cellIs" dxfId="5274" priority="501" operator="greaterThan">
      <formula>$BB$18</formula>
    </cfRule>
  </conditionalFormatting>
  <conditionalFormatting sqref="AV48">
    <cfRule type="cellIs" dxfId="5273" priority="467" operator="greaterThan">
      <formula>$F$48</formula>
    </cfRule>
  </conditionalFormatting>
  <conditionalFormatting sqref="AV72">
    <cfRule type="cellIs" dxfId="5272" priority="497" operator="greaterThan">
      <formula>$F$72</formula>
    </cfRule>
  </conditionalFormatting>
  <conditionalFormatting sqref="AV55">
    <cfRule type="cellIs" dxfId="5271" priority="496" operator="greaterThan">
      <formula>$G$55</formula>
    </cfRule>
  </conditionalFormatting>
  <conditionalFormatting sqref="AV60">
    <cfRule type="cellIs" dxfId="5270" priority="495" operator="greaterThan">
      <formula>$G$60</formula>
    </cfRule>
  </conditionalFormatting>
  <conditionalFormatting sqref="AV63">
    <cfRule type="cellIs" dxfId="5269" priority="494" operator="greaterThan">
      <formula>$G$63</formula>
    </cfRule>
  </conditionalFormatting>
  <conditionalFormatting sqref="AV66">
    <cfRule type="cellIs" dxfId="5268" priority="492" operator="greaterThan">
      <formula>$G$66</formula>
    </cfRule>
    <cfRule type="cellIs" dxfId="5267" priority="493" operator="greaterThan">
      <formula>$F$66</formula>
    </cfRule>
  </conditionalFormatting>
  <conditionalFormatting sqref="AV53">
    <cfRule type="cellIs" dxfId="5266" priority="491" operator="greaterThan">
      <formula>$F$53</formula>
    </cfRule>
  </conditionalFormatting>
  <conditionalFormatting sqref="AV52">
    <cfRule type="cellIs" dxfId="5265" priority="489" operator="greaterThan">
      <formula>$F$52</formula>
    </cfRule>
  </conditionalFormatting>
  <conditionalFormatting sqref="AV61">
    <cfRule type="cellIs" dxfId="5264" priority="486" operator="greaterThan">
      <formula>$F$61</formula>
    </cfRule>
  </conditionalFormatting>
  <conditionalFormatting sqref="AV62">
    <cfRule type="cellIs" dxfId="5263" priority="484" operator="greaterThan">
      <formula>$G$62</formula>
    </cfRule>
  </conditionalFormatting>
  <conditionalFormatting sqref="AV54">
    <cfRule type="cellIs" dxfId="5262" priority="487" operator="greaterThan">
      <formula>$G$54</formula>
    </cfRule>
    <cfRule type="cellIs" dxfId="5261" priority="488" operator="greaterThan">
      <formula>$F$54</formula>
    </cfRule>
  </conditionalFormatting>
  <conditionalFormatting sqref="AV61">
    <cfRule type="cellIs" dxfId="5260" priority="485" operator="greaterThan">
      <formula>$G$61</formula>
    </cfRule>
  </conditionalFormatting>
  <conditionalFormatting sqref="AV67">
    <cfRule type="cellIs" dxfId="5259" priority="483" operator="greaterThan">
      <formula>$F$67</formula>
    </cfRule>
  </conditionalFormatting>
  <conditionalFormatting sqref="AV68">
    <cfRule type="cellIs" dxfId="5258" priority="482" operator="greaterThan">
      <formula>$G$68</formula>
    </cfRule>
  </conditionalFormatting>
  <conditionalFormatting sqref="AV70">
    <cfRule type="cellIs" dxfId="5257" priority="481" operator="greaterThan">
      <formula>$G$70</formula>
    </cfRule>
  </conditionalFormatting>
  <conditionalFormatting sqref="AV73">
    <cfRule type="cellIs" dxfId="5256" priority="480" operator="greaterThan">
      <formula>$G$73</formula>
    </cfRule>
  </conditionalFormatting>
  <conditionalFormatting sqref="AV75">
    <cfRule type="cellIs" dxfId="5255" priority="479" operator="greaterThan">
      <formula>$F$75</formula>
    </cfRule>
  </conditionalFormatting>
  <conditionalFormatting sqref="AV76">
    <cfRule type="cellIs" dxfId="5254" priority="478" operator="greaterThan">
      <formula>$F$76</formula>
    </cfRule>
  </conditionalFormatting>
  <conditionalFormatting sqref="AV78">
    <cfRule type="cellIs" dxfId="5253" priority="477" operator="greaterThan">
      <formula>$G$78</formula>
    </cfRule>
  </conditionalFormatting>
  <conditionalFormatting sqref="AV80">
    <cfRule type="cellIs" dxfId="5252" priority="476" operator="greaterThan">
      <formula>$F$80</formula>
    </cfRule>
  </conditionalFormatting>
  <conditionalFormatting sqref="AV82">
    <cfRule type="cellIs" dxfId="5251" priority="475" operator="greaterThan">
      <formula>$F$82</formula>
    </cfRule>
  </conditionalFormatting>
  <conditionalFormatting sqref="AV81">
    <cfRule type="cellIs" dxfId="5250" priority="473" operator="greaterThan">
      <formula>$G$81</formula>
    </cfRule>
    <cfRule type="cellIs" dxfId="5249" priority="474" operator="greaterThan">
      <formula>$F$81</formula>
    </cfRule>
  </conditionalFormatting>
  <conditionalFormatting sqref="AV84">
    <cfRule type="cellIs" dxfId="5248" priority="472" operator="greaterThan">
      <formula>$G$84</formula>
    </cfRule>
  </conditionalFormatting>
  <conditionalFormatting sqref="AV86">
    <cfRule type="cellIs" dxfId="5247" priority="470" operator="greaterThan">
      <formula>$G$86</formula>
    </cfRule>
    <cfRule type="cellIs" dxfId="5246" priority="471" operator="greaterThan">
      <formula>$F$86</formula>
    </cfRule>
  </conditionalFormatting>
  <conditionalFormatting sqref="AV89">
    <cfRule type="cellIs" dxfId="5245" priority="468" operator="greaterThan">
      <formula>$G$89</formula>
    </cfRule>
    <cfRule type="cellIs" dxfId="5244" priority="469" operator="greaterThan">
      <formula>$F$89</formula>
    </cfRule>
  </conditionalFormatting>
  <conditionalFormatting sqref="AV53">
    <cfRule type="cellIs" dxfId="5243" priority="490" operator="greaterThan">
      <formula>$G$53</formula>
    </cfRule>
  </conditionalFormatting>
  <conditionalFormatting sqref="AQ27">
    <cfRule type="cellIs" dxfId="5242" priority="465" operator="greaterThan">
      <formula>$E$27</formula>
    </cfRule>
    <cfRule type="cellIs" dxfId="5241" priority="466" operator="greaterThan">
      <formula>$G$27</formula>
    </cfRule>
  </conditionalFormatting>
  <conditionalFormatting sqref="AQ28">
    <cfRule type="cellIs" dxfId="5240" priority="463" operator="greaterThan">
      <formula>$E$28</formula>
    </cfRule>
    <cfRule type="cellIs" dxfId="5239" priority="464" operator="greaterThan">
      <formula>$G$28</formula>
    </cfRule>
  </conditionalFormatting>
  <conditionalFormatting sqref="AQ30">
    <cfRule type="cellIs" dxfId="5238" priority="461" operator="greaterThan">
      <formula>$E$30</formula>
    </cfRule>
    <cfRule type="cellIs" dxfId="5237" priority="462" operator="greaterThan">
      <formula>$G$30</formula>
    </cfRule>
  </conditionalFormatting>
  <conditionalFormatting sqref="AQ31">
    <cfRule type="cellIs" dxfId="5236" priority="460" operator="greaterThan">
      <formula>$E$31</formula>
    </cfRule>
  </conditionalFormatting>
  <conditionalFormatting sqref="AQ32">
    <cfRule type="cellIs" dxfId="5235" priority="458" operator="greaterThan">
      <formula>$E$32</formula>
    </cfRule>
    <cfRule type="cellIs" dxfId="5234" priority="459" operator="greaterThan">
      <formula>$G$32</formula>
    </cfRule>
  </conditionalFormatting>
  <conditionalFormatting sqref="AQ33">
    <cfRule type="cellIs" dxfId="5233" priority="456" operator="greaterThan">
      <formula>$E$33</formula>
    </cfRule>
    <cfRule type="cellIs" dxfId="5232" priority="457" operator="greaterThan">
      <formula>$G$33</formula>
    </cfRule>
  </conditionalFormatting>
  <conditionalFormatting sqref="AQ34">
    <cfRule type="cellIs" dxfId="5231" priority="453" operator="greaterThan">
      <formula>$E$34</formula>
    </cfRule>
    <cfRule type="cellIs" dxfId="5230" priority="454" operator="greaterThan">
      <formula>$G$34</formula>
    </cfRule>
    <cfRule type="cellIs" dxfId="5229" priority="455" operator="greaterThan">
      <formula>$F$34</formula>
    </cfRule>
  </conditionalFormatting>
  <conditionalFormatting sqref="AQ35">
    <cfRule type="cellIs" dxfId="5228" priority="451" operator="greaterThan">
      <formula>$E$35</formula>
    </cfRule>
    <cfRule type="cellIs" dxfId="5227" priority="452" operator="greaterThan">
      <formula>$G$35</formula>
    </cfRule>
  </conditionalFormatting>
  <conditionalFormatting sqref="AQ36">
    <cfRule type="cellIs" dxfId="5226" priority="449" operator="greaterThan">
      <formula>$E$36</formula>
    </cfRule>
    <cfRule type="cellIs" dxfId="5225" priority="450" operator="greaterThan">
      <formula>$G$36</formula>
    </cfRule>
  </conditionalFormatting>
  <conditionalFormatting sqref="AQ37">
    <cfRule type="cellIs" dxfId="5224" priority="448" operator="greaterThan">
      <formula>$E$37</formula>
    </cfRule>
  </conditionalFormatting>
  <conditionalFormatting sqref="AQ38">
    <cfRule type="cellIs" dxfId="5223" priority="446" operator="greaterThan">
      <formula>$E$38</formula>
    </cfRule>
    <cfRule type="cellIs" dxfId="5222" priority="447" operator="greaterThan">
      <formula>$G$38</formula>
    </cfRule>
  </conditionalFormatting>
  <conditionalFormatting sqref="AQ39">
    <cfRule type="cellIs" dxfId="5221" priority="444" operator="greaterThan">
      <formula>$E$39</formula>
    </cfRule>
    <cfRule type="cellIs" dxfId="5220" priority="445" operator="greaterThan">
      <formula>$G$39</formula>
    </cfRule>
  </conditionalFormatting>
  <conditionalFormatting sqref="AQ40">
    <cfRule type="cellIs" dxfId="5219" priority="442" operator="greaterThan">
      <formula>$E$40</formula>
    </cfRule>
    <cfRule type="cellIs" dxfId="5218" priority="443" operator="greaterThan">
      <formula>$G$40</formula>
    </cfRule>
  </conditionalFormatting>
  <conditionalFormatting sqref="AQ41">
    <cfRule type="cellIs" dxfId="5217" priority="440" operator="greaterThan">
      <formula>$E$41</formula>
    </cfRule>
    <cfRule type="cellIs" dxfId="5216" priority="441" operator="greaterThan">
      <formula>$G$41</formula>
    </cfRule>
  </conditionalFormatting>
  <conditionalFormatting sqref="AQ37">
    <cfRule type="cellIs" dxfId="5215" priority="439" operator="greaterThan">
      <formula>$G$37</formula>
    </cfRule>
  </conditionalFormatting>
  <conditionalFormatting sqref="AQ72">
    <cfRule type="cellIs" dxfId="5214" priority="438" operator="greaterThan">
      <formula>$F$72</formula>
    </cfRule>
  </conditionalFormatting>
  <conditionalFormatting sqref="AQ55">
    <cfRule type="cellIs" dxfId="5213" priority="437" operator="greaterThan">
      <formula>$G$55</formula>
    </cfRule>
  </conditionalFormatting>
  <conditionalFormatting sqref="AQ60">
    <cfRule type="cellIs" dxfId="5212" priority="436" operator="greaterThan">
      <formula>$G$60</formula>
    </cfRule>
  </conditionalFormatting>
  <conditionalFormatting sqref="AQ63">
    <cfRule type="cellIs" dxfId="5211" priority="435" operator="greaterThan">
      <formula>$G$63</formula>
    </cfRule>
  </conditionalFormatting>
  <conditionalFormatting sqref="AQ66">
    <cfRule type="cellIs" dxfId="5210" priority="433" operator="greaterThan">
      <formula>$G$66</formula>
    </cfRule>
    <cfRule type="cellIs" dxfId="5209" priority="434" operator="greaterThan">
      <formula>$F$66</formula>
    </cfRule>
  </conditionalFormatting>
  <conditionalFormatting sqref="AQ53">
    <cfRule type="cellIs" dxfId="5208" priority="432" operator="greaterThan">
      <formula>$F$53</formula>
    </cfRule>
  </conditionalFormatting>
  <conditionalFormatting sqref="AQ52">
    <cfRule type="cellIs" dxfId="5207" priority="430" operator="greaterThan">
      <formula>$F$52</formula>
    </cfRule>
  </conditionalFormatting>
  <conditionalFormatting sqref="AQ61">
    <cfRule type="cellIs" dxfId="5206" priority="427" operator="greaterThan">
      <formula>$F$61</formula>
    </cfRule>
  </conditionalFormatting>
  <conditionalFormatting sqref="AQ62">
    <cfRule type="cellIs" dxfId="5205" priority="425" operator="greaterThan">
      <formula>$G$62</formula>
    </cfRule>
  </conditionalFormatting>
  <conditionalFormatting sqref="AQ54">
    <cfRule type="cellIs" dxfId="5204" priority="428" operator="greaterThan">
      <formula>$G$54</formula>
    </cfRule>
    <cfRule type="cellIs" dxfId="5203" priority="429" operator="greaterThan">
      <formula>$F$54</formula>
    </cfRule>
  </conditionalFormatting>
  <conditionalFormatting sqref="AQ61">
    <cfRule type="cellIs" dxfId="5202" priority="426" operator="greaterThan">
      <formula>$G$61</formula>
    </cfRule>
  </conditionalFormatting>
  <conditionalFormatting sqref="AQ67">
    <cfRule type="cellIs" dxfId="5201" priority="424" operator="greaterThan">
      <formula>$F$67</formula>
    </cfRule>
  </conditionalFormatting>
  <conditionalFormatting sqref="AQ68">
    <cfRule type="cellIs" dxfId="5200" priority="423" operator="greaterThan">
      <formula>$G$68</formula>
    </cfRule>
  </conditionalFormatting>
  <conditionalFormatting sqref="AQ70">
    <cfRule type="cellIs" dxfId="5199" priority="422" operator="greaterThan">
      <formula>$G$70</formula>
    </cfRule>
  </conditionalFormatting>
  <conditionalFormatting sqref="AQ73">
    <cfRule type="cellIs" dxfId="5198" priority="421" operator="greaterThan">
      <formula>$G$73</formula>
    </cfRule>
  </conditionalFormatting>
  <conditionalFormatting sqref="AQ75">
    <cfRule type="cellIs" dxfId="5197" priority="420" operator="greaterThan">
      <formula>$F$75</formula>
    </cfRule>
  </conditionalFormatting>
  <conditionalFormatting sqref="AQ76">
    <cfRule type="cellIs" dxfId="5196" priority="419" operator="greaterThan">
      <formula>$F$76</formula>
    </cfRule>
  </conditionalFormatting>
  <conditionalFormatting sqref="AQ78">
    <cfRule type="cellIs" dxfId="5195" priority="418" operator="greaterThan">
      <formula>$G$78</formula>
    </cfRule>
  </conditionalFormatting>
  <conditionalFormatting sqref="AQ80">
    <cfRule type="cellIs" dxfId="5194" priority="417" operator="greaterThan">
      <formula>$F$80</formula>
    </cfRule>
  </conditionalFormatting>
  <conditionalFormatting sqref="AQ82">
    <cfRule type="cellIs" dxfId="5193" priority="416" operator="greaterThan">
      <formula>$F$82</formula>
    </cfRule>
  </conditionalFormatting>
  <conditionalFormatting sqref="AQ81">
    <cfRule type="cellIs" dxfId="5192" priority="414" operator="greaterThan">
      <formula>$G$81</formula>
    </cfRule>
    <cfRule type="cellIs" dxfId="5191" priority="415" operator="greaterThan">
      <formula>$F$81</formula>
    </cfRule>
  </conditionalFormatting>
  <conditionalFormatting sqref="AQ84">
    <cfRule type="cellIs" dxfId="5190" priority="413" operator="greaterThan">
      <formula>$G$84</formula>
    </cfRule>
  </conditionalFormatting>
  <conditionalFormatting sqref="AQ86">
    <cfRule type="cellIs" dxfId="5189" priority="411" operator="greaterThan">
      <formula>$G$86</formula>
    </cfRule>
    <cfRule type="cellIs" dxfId="5188" priority="412" operator="greaterThan">
      <formula>$F$86</formula>
    </cfRule>
  </conditionalFormatting>
  <conditionalFormatting sqref="AQ89">
    <cfRule type="cellIs" dxfId="5187" priority="409" operator="greaterThan">
      <formula>$G$89</formula>
    </cfRule>
    <cfRule type="cellIs" dxfId="5186" priority="410" operator="greaterThan">
      <formula>$F$89</formula>
    </cfRule>
  </conditionalFormatting>
  <conditionalFormatting sqref="AQ53">
    <cfRule type="cellIs" dxfId="5185" priority="431" operator="greaterThan">
      <formula>$G$53</formula>
    </cfRule>
  </conditionalFormatting>
  <conditionalFormatting sqref="AB48">
    <cfRule type="cellIs" dxfId="5184" priority="380" operator="greaterThan">
      <formula>$F$48</formula>
    </cfRule>
  </conditionalFormatting>
  <conditionalFormatting sqref="AB72">
    <cfRule type="cellIs" dxfId="5183" priority="408" operator="greaterThan">
      <formula>$F$72</formula>
    </cfRule>
  </conditionalFormatting>
  <conditionalFormatting sqref="AB55">
    <cfRule type="cellIs" dxfId="5182" priority="407" operator="greaterThan">
      <formula>$G$55</formula>
    </cfRule>
  </conditionalFormatting>
  <conditionalFormatting sqref="AB60">
    <cfRule type="cellIs" dxfId="5181" priority="406" operator="greaterThan">
      <formula>$G$60</formula>
    </cfRule>
  </conditionalFormatting>
  <conditionalFormatting sqref="AB63">
    <cfRule type="cellIs" dxfId="5180" priority="405" operator="greaterThan">
      <formula>$G$63</formula>
    </cfRule>
  </conditionalFormatting>
  <conditionalFormatting sqref="AB66">
    <cfRule type="cellIs" dxfId="5179" priority="403" operator="greaterThan">
      <formula>$G$66</formula>
    </cfRule>
    <cfRule type="cellIs" dxfId="5178" priority="404" operator="greaterThan">
      <formula>$F$66</formula>
    </cfRule>
  </conditionalFormatting>
  <conditionalFormatting sqref="AB53">
    <cfRule type="cellIs" dxfId="5177" priority="402" operator="greaterThan">
      <formula>$F$53</formula>
    </cfRule>
  </conditionalFormatting>
  <conditionalFormatting sqref="AB52">
    <cfRule type="cellIs" dxfId="5176" priority="400" operator="greaterThan">
      <formula>$F$52</formula>
    </cfRule>
  </conditionalFormatting>
  <conditionalFormatting sqref="AB61">
    <cfRule type="cellIs" dxfId="5175" priority="397" operator="greaterThan">
      <formula>$F$61</formula>
    </cfRule>
  </conditionalFormatting>
  <conditionalFormatting sqref="AB62">
    <cfRule type="cellIs" dxfId="5174" priority="395" operator="greaterThan">
      <formula>$G$62</formula>
    </cfRule>
  </conditionalFormatting>
  <conditionalFormatting sqref="AB54">
    <cfRule type="cellIs" dxfId="5173" priority="398" operator="greaterThan">
      <formula>$G$54</formula>
    </cfRule>
    <cfRule type="cellIs" dxfId="5172" priority="399" operator="greaterThan">
      <formula>$F$54</formula>
    </cfRule>
  </conditionalFormatting>
  <conditionalFormatting sqref="AB61">
    <cfRule type="cellIs" dxfId="5171" priority="396" operator="greaterThan">
      <formula>$G$61</formula>
    </cfRule>
  </conditionalFormatting>
  <conditionalFormatting sqref="AB67">
    <cfRule type="cellIs" dxfId="5170" priority="394" operator="greaterThan">
      <formula>$F$67</formula>
    </cfRule>
  </conditionalFormatting>
  <conditionalFormatting sqref="AB68">
    <cfRule type="cellIs" dxfId="5169" priority="393" operator="greaterThan">
      <formula>$G$68</formula>
    </cfRule>
  </conditionalFormatting>
  <conditionalFormatting sqref="AB70">
    <cfRule type="cellIs" dxfId="5168" priority="392" operator="greaterThan">
      <formula>$G$70</formula>
    </cfRule>
  </conditionalFormatting>
  <conditionalFormatting sqref="AB73">
    <cfRule type="cellIs" dxfId="5167" priority="391" operator="greaterThan">
      <formula>$G$73</formula>
    </cfRule>
  </conditionalFormatting>
  <conditionalFormatting sqref="AB75">
    <cfRule type="cellIs" dxfId="5166" priority="390" operator="greaterThan">
      <formula>$F$75</formula>
    </cfRule>
  </conditionalFormatting>
  <conditionalFormatting sqref="AB76">
    <cfRule type="cellIs" dxfId="5165" priority="389" operator="greaterThan">
      <formula>$F$76</formula>
    </cfRule>
  </conditionalFormatting>
  <conditionalFormatting sqref="AB78">
    <cfRule type="cellIs" dxfId="5164" priority="388" operator="greaterThan">
      <formula>$G$78</formula>
    </cfRule>
  </conditionalFormatting>
  <conditionalFormatting sqref="AB80">
    <cfRule type="cellIs" dxfId="5163" priority="387" operator="greaterThan">
      <formula>$F$80</formula>
    </cfRule>
  </conditionalFormatting>
  <conditionalFormatting sqref="AB82">
    <cfRule type="cellIs" dxfId="5162" priority="386" operator="greaterThan">
      <formula>$F$82</formula>
    </cfRule>
  </conditionalFormatting>
  <conditionalFormatting sqref="AB81">
    <cfRule type="cellIs" dxfId="5161" priority="384" operator="greaterThan">
      <formula>$G$81</formula>
    </cfRule>
    <cfRule type="cellIs" dxfId="5160" priority="385" operator="greaterThan">
      <formula>$F$81</formula>
    </cfRule>
  </conditionalFormatting>
  <conditionalFormatting sqref="AB84">
    <cfRule type="cellIs" dxfId="5159" priority="383" operator="greaterThan">
      <formula>$G$84</formula>
    </cfRule>
  </conditionalFormatting>
  <conditionalFormatting sqref="AB86">
    <cfRule type="cellIs" dxfId="5158" priority="381" operator="greaterThan">
      <formula>$G$86</formula>
    </cfRule>
    <cfRule type="cellIs" dxfId="5157" priority="382" operator="greaterThan">
      <formula>$F$86</formula>
    </cfRule>
  </conditionalFormatting>
  <conditionalFormatting sqref="AB53">
    <cfRule type="cellIs" dxfId="5156" priority="401" operator="greaterThan">
      <formula>$G$53</formula>
    </cfRule>
  </conditionalFormatting>
  <conditionalFormatting sqref="AL48">
    <cfRule type="cellIs" dxfId="5155" priority="349" operator="greaterThan">
      <formula>$F$48</formula>
    </cfRule>
  </conditionalFormatting>
  <conditionalFormatting sqref="AL72">
    <cfRule type="cellIs" dxfId="5154" priority="379" operator="greaterThan">
      <formula>$F$72</formula>
    </cfRule>
  </conditionalFormatting>
  <conditionalFormatting sqref="AL55">
    <cfRule type="cellIs" dxfId="5153" priority="378" operator="greaterThan">
      <formula>$G$55</formula>
    </cfRule>
  </conditionalFormatting>
  <conditionalFormatting sqref="AL60">
    <cfRule type="cellIs" dxfId="5152" priority="377" operator="greaterThan">
      <formula>$G$60</formula>
    </cfRule>
  </conditionalFormatting>
  <conditionalFormatting sqref="AL63">
    <cfRule type="cellIs" dxfId="5151" priority="376" operator="greaterThan">
      <formula>$G$63</formula>
    </cfRule>
  </conditionalFormatting>
  <conditionalFormatting sqref="AL66">
    <cfRule type="cellIs" dxfId="5150" priority="374" operator="greaterThan">
      <formula>$G$66</formula>
    </cfRule>
    <cfRule type="cellIs" dxfId="5149" priority="375" operator="greaterThan">
      <formula>$F$66</formula>
    </cfRule>
  </conditionalFormatting>
  <conditionalFormatting sqref="AL53">
    <cfRule type="cellIs" dxfId="5148" priority="373" operator="greaterThan">
      <formula>$F$53</formula>
    </cfRule>
  </conditionalFormatting>
  <conditionalFormatting sqref="AL52">
    <cfRule type="cellIs" dxfId="5147" priority="371" operator="greaterThan">
      <formula>$F$52</formula>
    </cfRule>
  </conditionalFormatting>
  <conditionalFormatting sqref="AL61">
    <cfRule type="cellIs" dxfId="5146" priority="368" operator="greaterThan">
      <formula>$F$61</formula>
    </cfRule>
  </conditionalFormatting>
  <conditionalFormatting sqref="AL62">
    <cfRule type="cellIs" dxfId="5145" priority="366" operator="greaterThan">
      <formula>$G$62</formula>
    </cfRule>
  </conditionalFormatting>
  <conditionalFormatting sqref="AL54">
    <cfRule type="cellIs" dxfId="5144" priority="369" operator="greaterThan">
      <formula>$G$54</formula>
    </cfRule>
    <cfRule type="cellIs" dxfId="5143" priority="370" operator="greaterThan">
      <formula>$F$54</formula>
    </cfRule>
  </conditionalFormatting>
  <conditionalFormatting sqref="AL61">
    <cfRule type="cellIs" dxfId="5142" priority="367" operator="greaterThan">
      <formula>$G$61</formula>
    </cfRule>
  </conditionalFormatting>
  <conditionalFormatting sqref="AL67">
    <cfRule type="cellIs" dxfId="5141" priority="365" operator="greaterThan">
      <formula>$F$67</formula>
    </cfRule>
  </conditionalFormatting>
  <conditionalFormatting sqref="AL68">
    <cfRule type="cellIs" dxfId="5140" priority="364" operator="greaterThan">
      <formula>$G$68</formula>
    </cfRule>
  </conditionalFormatting>
  <conditionalFormatting sqref="AL70">
    <cfRule type="cellIs" dxfId="5139" priority="363" operator="greaterThan">
      <formula>$G$70</formula>
    </cfRule>
  </conditionalFormatting>
  <conditionalFormatting sqref="AL73">
    <cfRule type="cellIs" dxfId="5138" priority="362" operator="greaterThan">
      <formula>$G$73</formula>
    </cfRule>
  </conditionalFormatting>
  <conditionalFormatting sqref="AL75">
    <cfRule type="cellIs" dxfId="5137" priority="361" operator="greaterThan">
      <formula>$F$75</formula>
    </cfRule>
  </conditionalFormatting>
  <conditionalFormatting sqref="AL76">
    <cfRule type="cellIs" dxfId="5136" priority="360" operator="greaterThan">
      <formula>$F$76</formula>
    </cfRule>
  </conditionalFormatting>
  <conditionalFormatting sqref="AL78">
    <cfRule type="cellIs" dxfId="5135" priority="359" operator="greaterThan">
      <formula>$G$78</formula>
    </cfRule>
  </conditionalFormatting>
  <conditionalFormatting sqref="AL80">
    <cfRule type="cellIs" dxfId="5134" priority="358" operator="greaterThan">
      <formula>$F$80</formula>
    </cfRule>
  </conditionalFormatting>
  <conditionalFormatting sqref="AL82">
    <cfRule type="cellIs" dxfId="5133" priority="357" operator="greaterThan">
      <formula>$F$82</formula>
    </cfRule>
  </conditionalFormatting>
  <conditionalFormatting sqref="AL81">
    <cfRule type="cellIs" dxfId="5132" priority="355" operator="greaterThan">
      <formula>$G$81</formula>
    </cfRule>
    <cfRule type="cellIs" dxfId="5131" priority="356" operator="greaterThan">
      <formula>$F$81</formula>
    </cfRule>
  </conditionalFormatting>
  <conditionalFormatting sqref="AL84">
    <cfRule type="cellIs" dxfId="5130" priority="354" operator="greaterThan">
      <formula>$G$84</formula>
    </cfRule>
  </conditionalFormatting>
  <conditionalFormatting sqref="AL86">
    <cfRule type="cellIs" dxfId="5129" priority="352" operator="greaterThan">
      <formula>$G$86</formula>
    </cfRule>
    <cfRule type="cellIs" dxfId="5128" priority="353" operator="greaterThan">
      <formula>$F$86</formula>
    </cfRule>
  </conditionalFormatting>
  <conditionalFormatting sqref="AL89">
    <cfRule type="cellIs" dxfId="5127" priority="350" operator="greaterThan">
      <formula>$G$89</formula>
    </cfRule>
    <cfRule type="cellIs" dxfId="5126" priority="351" operator="greaterThan">
      <formula>$F$89</formula>
    </cfRule>
  </conditionalFormatting>
  <conditionalFormatting sqref="AL53">
    <cfRule type="cellIs" dxfId="5125" priority="372" operator="greaterThan">
      <formula>$G$53</formula>
    </cfRule>
  </conditionalFormatting>
  <conditionalFormatting sqref="AG48">
    <cfRule type="cellIs" dxfId="5124" priority="318" operator="greaterThan">
      <formula>$F$48</formula>
    </cfRule>
  </conditionalFormatting>
  <conditionalFormatting sqref="AG72">
    <cfRule type="cellIs" dxfId="5123" priority="348" operator="greaterThan">
      <formula>$F$72</formula>
    </cfRule>
  </conditionalFormatting>
  <conditionalFormatting sqref="AG55">
    <cfRule type="cellIs" dxfId="5122" priority="347" operator="greaterThan">
      <formula>$G$55</formula>
    </cfRule>
  </conditionalFormatting>
  <conditionalFormatting sqref="AG60">
    <cfRule type="cellIs" dxfId="5121" priority="346" operator="greaterThan">
      <formula>$G$60</formula>
    </cfRule>
  </conditionalFormatting>
  <conditionalFormatting sqref="AG63">
    <cfRule type="cellIs" dxfId="5120" priority="345" operator="greaterThan">
      <formula>$G$63</formula>
    </cfRule>
  </conditionalFormatting>
  <conditionalFormatting sqref="AG66">
    <cfRule type="cellIs" dxfId="5119" priority="343" operator="greaterThan">
      <formula>$G$66</formula>
    </cfRule>
    <cfRule type="cellIs" dxfId="5118" priority="344" operator="greaterThan">
      <formula>$F$66</formula>
    </cfRule>
  </conditionalFormatting>
  <conditionalFormatting sqref="AG53">
    <cfRule type="cellIs" dxfId="5117" priority="342" operator="greaterThan">
      <formula>$F$53</formula>
    </cfRule>
  </conditionalFormatting>
  <conditionalFormatting sqref="AG52">
    <cfRule type="cellIs" dxfId="5116" priority="340" operator="greaterThan">
      <formula>$F$52</formula>
    </cfRule>
  </conditionalFormatting>
  <conditionalFormatting sqref="AG61">
    <cfRule type="cellIs" dxfId="5115" priority="337" operator="greaterThan">
      <formula>$F$61</formula>
    </cfRule>
  </conditionalFormatting>
  <conditionalFormatting sqref="AG62">
    <cfRule type="cellIs" dxfId="5114" priority="335" operator="greaterThan">
      <formula>$G$62</formula>
    </cfRule>
  </conditionalFormatting>
  <conditionalFormatting sqref="AG54">
    <cfRule type="cellIs" dxfId="5113" priority="338" operator="greaterThan">
      <formula>$G$54</formula>
    </cfRule>
    <cfRule type="cellIs" dxfId="5112" priority="339" operator="greaterThan">
      <formula>$F$54</formula>
    </cfRule>
  </conditionalFormatting>
  <conditionalFormatting sqref="AG61">
    <cfRule type="cellIs" dxfId="5111" priority="336" operator="greaterThan">
      <formula>$G$61</formula>
    </cfRule>
  </conditionalFormatting>
  <conditionalFormatting sqref="AG67">
    <cfRule type="cellIs" dxfId="5110" priority="334" operator="greaterThan">
      <formula>$F$67</formula>
    </cfRule>
  </conditionalFormatting>
  <conditionalFormatting sqref="AG68">
    <cfRule type="cellIs" dxfId="5109" priority="333" operator="greaterThan">
      <formula>$G$68</formula>
    </cfRule>
  </conditionalFormatting>
  <conditionalFormatting sqref="AG70">
    <cfRule type="cellIs" dxfId="5108" priority="332" operator="greaterThan">
      <formula>$G$70</formula>
    </cfRule>
  </conditionalFormatting>
  <conditionalFormatting sqref="AG73">
    <cfRule type="cellIs" dxfId="5107" priority="331" operator="greaterThan">
      <formula>$G$73</formula>
    </cfRule>
  </conditionalFormatting>
  <conditionalFormatting sqref="AG75">
    <cfRule type="cellIs" dxfId="5106" priority="330" operator="greaterThan">
      <formula>$F$75</formula>
    </cfRule>
  </conditionalFormatting>
  <conditionalFormatting sqref="AG76">
    <cfRule type="cellIs" dxfId="5105" priority="329" operator="greaterThan">
      <formula>$F$76</formula>
    </cfRule>
  </conditionalFormatting>
  <conditionalFormatting sqref="AG78">
    <cfRule type="cellIs" dxfId="5104" priority="328" operator="greaterThan">
      <formula>$G$78</formula>
    </cfRule>
  </conditionalFormatting>
  <conditionalFormatting sqref="AG80">
    <cfRule type="cellIs" dxfId="5103" priority="327" operator="greaterThan">
      <formula>$F$80</formula>
    </cfRule>
  </conditionalFormatting>
  <conditionalFormatting sqref="AG82">
    <cfRule type="cellIs" dxfId="5102" priority="326" operator="greaterThan">
      <formula>$F$82</formula>
    </cfRule>
  </conditionalFormatting>
  <conditionalFormatting sqref="AG81">
    <cfRule type="cellIs" dxfId="5101" priority="324" operator="greaterThan">
      <formula>$G$81</formula>
    </cfRule>
    <cfRule type="cellIs" dxfId="5100" priority="325" operator="greaterThan">
      <formula>$F$81</formula>
    </cfRule>
  </conditionalFormatting>
  <conditionalFormatting sqref="AG84">
    <cfRule type="cellIs" dxfId="5099" priority="323" operator="greaterThan">
      <formula>$G$84</formula>
    </cfRule>
  </conditionalFormatting>
  <conditionalFormatting sqref="AG86">
    <cfRule type="cellIs" dxfId="5098" priority="321" operator="greaterThan">
      <formula>$G$86</formula>
    </cfRule>
    <cfRule type="cellIs" dxfId="5097" priority="322" operator="greaterThan">
      <formula>$F$86</formula>
    </cfRule>
  </conditionalFormatting>
  <conditionalFormatting sqref="AG89">
    <cfRule type="cellIs" dxfId="5096" priority="319" operator="greaterThan">
      <formula>$G$89</formula>
    </cfRule>
    <cfRule type="cellIs" dxfId="5095" priority="320" operator="greaterThan">
      <formula>$F$89</formula>
    </cfRule>
  </conditionalFormatting>
  <conditionalFormatting sqref="AG53">
    <cfRule type="cellIs" dxfId="5094" priority="341" operator="greaterThan">
      <formula>$G$53</formula>
    </cfRule>
  </conditionalFormatting>
  <conditionalFormatting sqref="M48">
    <cfRule type="cellIs" dxfId="5093" priority="287" operator="greaterThan">
      <formula>$F$48</formula>
    </cfRule>
  </conditionalFormatting>
  <conditionalFormatting sqref="M72">
    <cfRule type="cellIs" dxfId="5092" priority="317" operator="greaterThan">
      <formula>$F$72</formula>
    </cfRule>
  </conditionalFormatting>
  <conditionalFormatting sqref="M55">
    <cfRule type="cellIs" dxfId="5091" priority="316" operator="greaterThan">
      <formula>$G$55</formula>
    </cfRule>
  </conditionalFormatting>
  <conditionalFormatting sqref="M60">
    <cfRule type="cellIs" dxfId="5090" priority="315" operator="greaterThan">
      <formula>$G$60</formula>
    </cfRule>
  </conditionalFormatting>
  <conditionalFormatting sqref="M63">
    <cfRule type="cellIs" dxfId="5089" priority="314" operator="greaterThan">
      <formula>$G$63</formula>
    </cfRule>
  </conditionalFormatting>
  <conditionalFormatting sqref="M66">
    <cfRule type="cellIs" dxfId="5088" priority="312" operator="greaterThan">
      <formula>$G$66</formula>
    </cfRule>
    <cfRule type="cellIs" dxfId="5087" priority="313" operator="greaterThan">
      <formula>$F$66</formula>
    </cfRule>
  </conditionalFormatting>
  <conditionalFormatting sqref="M53">
    <cfRule type="cellIs" dxfId="5086" priority="311" operator="greaterThan">
      <formula>$F$53</formula>
    </cfRule>
  </conditionalFormatting>
  <conditionalFormatting sqref="M52">
    <cfRule type="cellIs" dxfId="5085" priority="309" operator="greaterThan">
      <formula>$F$52</formula>
    </cfRule>
  </conditionalFormatting>
  <conditionalFormatting sqref="M61">
    <cfRule type="cellIs" dxfId="5084" priority="306" operator="greaterThan">
      <formula>$F$61</formula>
    </cfRule>
  </conditionalFormatting>
  <conditionalFormatting sqref="M62">
    <cfRule type="cellIs" dxfId="5083" priority="304" operator="greaterThan">
      <formula>$G$62</formula>
    </cfRule>
  </conditionalFormatting>
  <conditionalFormatting sqref="M54">
    <cfRule type="cellIs" dxfId="5082" priority="307" operator="greaterThan">
      <formula>$G$54</formula>
    </cfRule>
    <cfRule type="cellIs" dxfId="5081" priority="308" operator="greaterThan">
      <formula>$F$54</formula>
    </cfRule>
  </conditionalFormatting>
  <conditionalFormatting sqref="M61">
    <cfRule type="cellIs" dxfId="5080" priority="305" operator="greaterThan">
      <formula>$G$61</formula>
    </cfRule>
  </conditionalFormatting>
  <conditionalFormatting sqref="M67">
    <cfRule type="cellIs" dxfId="5079" priority="303" operator="greaterThan">
      <formula>$F$67</formula>
    </cfRule>
  </conditionalFormatting>
  <conditionalFormatting sqref="M68">
    <cfRule type="cellIs" dxfId="5078" priority="302" operator="greaterThan">
      <formula>$G$68</formula>
    </cfRule>
  </conditionalFormatting>
  <conditionalFormatting sqref="M70">
    <cfRule type="cellIs" dxfId="5077" priority="301" operator="greaterThan">
      <formula>$G$70</formula>
    </cfRule>
  </conditionalFormatting>
  <conditionalFormatting sqref="M73">
    <cfRule type="cellIs" dxfId="5076" priority="300" operator="greaterThan">
      <formula>$G$73</formula>
    </cfRule>
  </conditionalFormatting>
  <conditionalFormatting sqref="M75">
    <cfRule type="cellIs" dxfId="5075" priority="299" operator="greaterThan">
      <formula>$F$75</formula>
    </cfRule>
  </conditionalFormatting>
  <conditionalFormatting sqref="M76">
    <cfRule type="cellIs" dxfId="5074" priority="298" operator="greaterThan">
      <formula>$F$76</formula>
    </cfRule>
  </conditionalFormatting>
  <conditionalFormatting sqref="M78">
    <cfRule type="cellIs" dxfId="5073" priority="297" operator="greaterThan">
      <formula>$G$78</formula>
    </cfRule>
  </conditionalFormatting>
  <conditionalFormatting sqref="M80">
    <cfRule type="cellIs" dxfId="5072" priority="296" operator="greaterThan">
      <formula>$F$80</formula>
    </cfRule>
  </conditionalFormatting>
  <conditionalFormatting sqref="M82">
    <cfRule type="cellIs" dxfId="5071" priority="295" operator="greaterThan">
      <formula>$F$82</formula>
    </cfRule>
  </conditionalFormatting>
  <conditionalFormatting sqref="M81">
    <cfRule type="cellIs" dxfId="5070" priority="293" operator="greaterThan">
      <formula>$G$81</formula>
    </cfRule>
    <cfRule type="cellIs" dxfId="5069" priority="294" operator="greaterThan">
      <formula>$F$81</formula>
    </cfRule>
  </conditionalFormatting>
  <conditionalFormatting sqref="M84">
    <cfRule type="cellIs" dxfId="5068" priority="292" operator="greaterThan">
      <formula>$G$84</formula>
    </cfRule>
  </conditionalFormatting>
  <conditionalFormatting sqref="M86">
    <cfRule type="cellIs" dxfId="5067" priority="290" operator="greaterThan">
      <formula>$G$86</formula>
    </cfRule>
    <cfRule type="cellIs" dxfId="5066" priority="291" operator="greaterThan">
      <formula>$F$86</formula>
    </cfRule>
  </conditionalFormatting>
  <conditionalFormatting sqref="M89">
    <cfRule type="cellIs" dxfId="5065" priority="288" operator="greaterThan">
      <formula>$G$89</formula>
    </cfRule>
    <cfRule type="cellIs" dxfId="5064" priority="289" operator="greaterThan">
      <formula>$F$89</formula>
    </cfRule>
  </conditionalFormatting>
  <conditionalFormatting sqref="M53">
    <cfRule type="cellIs" dxfId="5063" priority="310" operator="greaterThan">
      <formula>$G$53</formula>
    </cfRule>
  </conditionalFormatting>
  <conditionalFormatting sqref="H48">
    <cfRule type="cellIs" dxfId="5062" priority="256" operator="greaterThan">
      <formula>$F$48</formula>
    </cfRule>
  </conditionalFormatting>
  <conditionalFormatting sqref="H72">
    <cfRule type="cellIs" dxfId="5061" priority="286" operator="greaterThan">
      <formula>$F$72</formula>
    </cfRule>
  </conditionalFormatting>
  <conditionalFormatting sqref="H55">
    <cfRule type="cellIs" dxfId="5060" priority="285" operator="greaterThan">
      <formula>$G$55</formula>
    </cfRule>
  </conditionalFormatting>
  <conditionalFormatting sqref="H60">
    <cfRule type="cellIs" dxfId="5059" priority="284" operator="greaterThan">
      <formula>$G$60</formula>
    </cfRule>
  </conditionalFormatting>
  <conditionalFormatting sqref="H63">
    <cfRule type="cellIs" dxfId="5058" priority="283" operator="greaterThan">
      <formula>$G$63</formula>
    </cfRule>
  </conditionalFormatting>
  <conditionalFormatting sqref="H66">
    <cfRule type="cellIs" dxfId="5057" priority="281" operator="greaterThan">
      <formula>$G$66</formula>
    </cfRule>
    <cfRule type="cellIs" dxfId="5056" priority="282" operator="greaterThan">
      <formula>$F$66</formula>
    </cfRule>
  </conditionalFormatting>
  <conditionalFormatting sqref="H53">
    <cfRule type="cellIs" dxfId="5055" priority="280" operator="greaterThan">
      <formula>$F$53</formula>
    </cfRule>
  </conditionalFormatting>
  <conditionalFormatting sqref="H52">
    <cfRule type="cellIs" dxfId="5054" priority="278" operator="greaterThan">
      <formula>$F$52</formula>
    </cfRule>
  </conditionalFormatting>
  <conditionalFormatting sqref="H61">
    <cfRule type="cellIs" dxfId="5053" priority="275" operator="greaterThan">
      <formula>$F$61</formula>
    </cfRule>
  </conditionalFormatting>
  <conditionalFormatting sqref="H62">
    <cfRule type="cellIs" dxfId="5052" priority="273" operator="greaterThan">
      <formula>$G$62</formula>
    </cfRule>
  </conditionalFormatting>
  <conditionalFormatting sqref="H54">
    <cfRule type="cellIs" dxfId="5051" priority="276" operator="greaterThan">
      <formula>$G$54</formula>
    </cfRule>
    <cfRule type="cellIs" dxfId="5050" priority="277" operator="greaterThan">
      <formula>$F$54</formula>
    </cfRule>
  </conditionalFormatting>
  <conditionalFormatting sqref="H61">
    <cfRule type="cellIs" dxfId="5049" priority="274" operator="greaterThan">
      <formula>$G$61</formula>
    </cfRule>
  </conditionalFormatting>
  <conditionalFormatting sqref="H67">
    <cfRule type="cellIs" dxfId="5048" priority="272" operator="greaterThan">
      <formula>$F$67</formula>
    </cfRule>
  </conditionalFormatting>
  <conditionalFormatting sqref="H68">
    <cfRule type="cellIs" dxfId="5047" priority="271" operator="greaterThan">
      <formula>$G$68</formula>
    </cfRule>
  </conditionalFormatting>
  <conditionalFormatting sqref="H70">
    <cfRule type="cellIs" dxfId="5046" priority="270" operator="greaterThan">
      <formula>$G$70</formula>
    </cfRule>
  </conditionalFormatting>
  <conditionalFormatting sqref="H73">
    <cfRule type="cellIs" dxfId="5045" priority="269" operator="greaterThan">
      <formula>$G$73</formula>
    </cfRule>
  </conditionalFormatting>
  <conditionalFormatting sqref="H75">
    <cfRule type="cellIs" dxfId="5044" priority="268" operator="greaterThan">
      <formula>$F$75</formula>
    </cfRule>
  </conditionalFormatting>
  <conditionalFormatting sqref="H76">
    <cfRule type="cellIs" dxfId="5043" priority="267" operator="greaterThan">
      <formula>$F$76</formula>
    </cfRule>
  </conditionalFormatting>
  <conditionalFormatting sqref="H78">
    <cfRule type="cellIs" dxfId="5042" priority="266" operator="greaterThan">
      <formula>$G$78</formula>
    </cfRule>
  </conditionalFormatting>
  <conditionalFormatting sqref="H80">
    <cfRule type="cellIs" dxfId="5041" priority="265" operator="greaterThan">
      <formula>$F$80</formula>
    </cfRule>
  </conditionalFormatting>
  <conditionalFormatting sqref="H82">
    <cfRule type="cellIs" dxfId="5040" priority="264" operator="greaterThan">
      <formula>$F$82</formula>
    </cfRule>
  </conditionalFormatting>
  <conditionalFormatting sqref="H81">
    <cfRule type="cellIs" dxfId="5039" priority="262" operator="greaterThan">
      <formula>$G$81</formula>
    </cfRule>
    <cfRule type="cellIs" dxfId="5038" priority="263" operator="greaterThan">
      <formula>$F$81</formula>
    </cfRule>
  </conditionalFormatting>
  <conditionalFormatting sqref="H84">
    <cfRule type="cellIs" dxfId="5037" priority="261" operator="greaterThan">
      <formula>$G$84</formula>
    </cfRule>
  </conditionalFormatting>
  <conditionalFormatting sqref="H86">
    <cfRule type="cellIs" dxfId="5036" priority="259" operator="greaterThan">
      <formula>$G$86</formula>
    </cfRule>
    <cfRule type="cellIs" dxfId="5035" priority="260" operator="greaterThan">
      <formula>$F$86</formula>
    </cfRule>
  </conditionalFormatting>
  <conditionalFormatting sqref="H89">
    <cfRule type="cellIs" dxfId="5034" priority="257" operator="greaterThan">
      <formula>$G$89</formula>
    </cfRule>
    <cfRule type="cellIs" dxfId="5033" priority="258" operator="greaterThan">
      <formula>$F$89</formula>
    </cfRule>
  </conditionalFormatting>
  <conditionalFormatting sqref="H53">
    <cfRule type="cellIs" dxfId="5032" priority="279" operator="greaterThan">
      <formula>$G$53</formula>
    </cfRule>
  </conditionalFormatting>
  <conditionalFormatting sqref="AQ29">
    <cfRule type="cellIs" dxfId="5031" priority="254" operator="greaterThan">
      <formula>$E$29</formula>
    </cfRule>
  </conditionalFormatting>
  <conditionalFormatting sqref="AQ29">
    <cfRule type="cellIs" dxfId="5030" priority="255" operator="greaterThan">
      <formula>$G$29</formula>
    </cfRule>
  </conditionalFormatting>
  <conditionalFormatting sqref="R43">
    <cfRule type="cellIs" dxfId="5029" priority="253" operator="greaterThan">
      <formula>$G$43</formula>
    </cfRule>
  </conditionalFormatting>
  <conditionalFormatting sqref="R45">
    <cfRule type="cellIs" dxfId="5028" priority="252" operator="greaterThan">
      <formula>$F$45</formula>
    </cfRule>
  </conditionalFormatting>
  <conditionalFormatting sqref="R46">
    <cfRule type="cellIs" dxfId="5027" priority="251" operator="greaterThan">
      <formula>$G$46</formula>
    </cfRule>
  </conditionalFormatting>
  <conditionalFormatting sqref="R48">
    <cfRule type="cellIs" dxfId="5026" priority="222" operator="greaterThan">
      <formula>$F$48</formula>
    </cfRule>
  </conditionalFormatting>
  <conditionalFormatting sqref="R72">
    <cfRule type="cellIs" dxfId="5025" priority="250" operator="greaterThan">
      <formula>$F$72</formula>
    </cfRule>
  </conditionalFormatting>
  <conditionalFormatting sqref="R55">
    <cfRule type="cellIs" dxfId="5024" priority="249" operator="greaterThan">
      <formula>$G$55</formula>
    </cfRule>
  </conditionalFormatting>
  <conditionalFormatting sqref="R60">
    <cfRule type="cellIs" dxfId="5023" priority="248" operator="greaterThan">
      <formula>$G$60</formula>
    </cfRule>
  </conditionalFormatting>
  <conditionalFormatting sqref="R63">
    <cfRule type="cellIs" dxfId="5022" priority="247" operator="greaterThan">
      <formula>$G$63</formula>
    </cfRule>
  </conditionalFormatting>
  <conditionalFormatting sqref="R66">
    <cfRule type="cellIs" dxfId="5021" priority="245" operator="greaterThan">
      <formula>$G$66</formula>
    </cfRule>
    <cfRule type="cellIs" dxfId="5020" priority="246" operator="greaterThan">
      <formula>$F$66</formula>
    </cfRule>
  </conditionalFormatting>
  <conditionalFormatting sqref="R53">
    <cfRule type="cellIs" dxfId="5019" priority="244" operator="greaterThan">
      <formula>$F$53</formula>
    </cfRule>
  </conditionalFormatting>
  <conditionalFormatting sqref="R52">
    <cfRule type="cellIs" dxfId="5018" priority="242" operator="greaterThan">
      <formula>$F$52</formula>
    </cfRule>
  </conditionalFormatting>
  <conditionalFormatting sqref="R61">
    <cfRule type="cellIs" dxfId="5017" priority="239" operator="greaterThan">
      <formula>$F$61</formula>
    </cfRule>
  </conditionalFormatting>
  <conditionalFormatting sqref="R62">
    <cfRule type="cellIs" dxfId="5016" priority="237" operator="greaterThan">
      <formula>$G$62</formula>
    </cfRule>
  </conditionalFormatting>
  <conditionalFormatting sqref="R54">
    <cfRule type="cellIs" dxfId="5015" priority="240" operator="greaterThan">
      <formula>$G$54</formula>
    </cfRule>
    <cfRule type="cellIs" dxfId="5014" priority="241" operator="greaterThan">
      <formula>$F$54</formula>
    </cfRule>
  </conditionalFormatting>
  <conditionalFormatting sqref="R61">
    <cfRule type="cellIs" dxfId="5013" priority="238" operator="greaterThan">
      <formula>$G$61</formula>
    </cfRule>
  </conditionalFormatting>
  <conditionalFormatting sqref="R67">
    <cfRule type="cellIs" dxfId="5012" priority="236" operator="greaterThan">
      <formula>$F$67</formula>
    </cfRule>
  </conditionalFormatting>
  <conditionalFormatting sqref="R68">
    <cfRule type="cellIs" dxfId="5011" priority="235" operator="greaterThan">
      <formula>$G$68</formula>
    </cfRule>
  </conditionalFormatting>
  <conditionalFormatting sqref="R70">
    <cfRule type="cellIs" dxfId="5010" priority="234" operator="greaterThan">
      <formula>$G$70</formula>
    </cfRule>
  </conditionalFormatting>
  <conditionalFormatting sqref="R73">
    <cfRule type="cellIs" dxfId="5009" priority="233" operator="greaterThan">
      <formula>$G$73</formula>
    </cfRule>
  </conditionalFormatting>
  <conditionalFormatting sqref="R75">
    <cfRule type="cellIs" dxfId="5008" priority="232" operator="greaterThan">
      <formula>$F$75</formula>
    </cfRule>
  </conditionalFormatting>
  <conditionalFormatting sqref="R76">
    <cfRule type="cellIs" dxfId="5007" priority="231" operator="greaterThan">
      <formula>$F$76</formula>
    </cfRule>
  </conditionalFormatting>
  <conditionalFormatting sqref="R78">
    <cfRule type="cellIs" dxfId="5006" priority="230" operator="greaterThan">
      <formula>$G$78</formula>
    </cfRule>
  </conditionalFormatting>
  <conditionalFormatting sqref="R80">
    <cfRule type="cellIs" dxfId="5005" priority="229" operator="greaterThan">
      <formula>$F$80</formula>
    </cfRule>
  </conditionalFormatting>
  <conditionalFormatting sqref="R82">
    <cfRule type="cellIs" dxfId="5004" priority="228" operator="greaterThan">
      <formula>$F$82</formula>
    </cfRule>
  </conditionalFormatting>
  <conditionalFormatting sqref="R81">
    <cfRule type="cellIs" dxfId="5003" priority="226" operator="greaterThan">
      <formula>$G$81</formula>
    </cfRule>
    <cfRule type="cellIs" dxfId="5002" priority="227" operator="greaterThan">
      <formula>$F$81</formula>
    </cfRule>
  </conditionalFormatting>
  <conditionalFormatting sqref="R84">
    <cfRule type="cellIs" dxfId="5001" priority="225" operator="greaterThan">
      <formula>$G$84</formula>
    </cfRule>
  </conditionalFormatting>
  <conditionalFormatting sqref="R86">
    <cfRule type="cellIs" dxfId="5000" priority="223" operator="greaterThan">
      <formula>$G$86</formula>
    </cfRule>
    <cfRule type="cellIs" dxfId="4999" priority="224" operator="greaterThan">
      <formula>$F$86</formula>
    </cfRule>
  </conditionalFormatting>
  <conditionalFormatting sqref="R53">
    <cfRule type="cellIs" dxfId="4998" priority="243" operator="greaterThan">
      <formula>$G$53</formula>
    </cfRule>
  </conditionalFormatting>
  <conditionalFormatting sqref="W48">
    <cfRule type="cellIs" dxfId="4997" priority="191" operator="greaterThan">
      <formula>$F$48</formula>
    </cfRule>
  </conditionalFormatting>
  <conditionalFormatting sqref="W72">
    <cfRule type="cellIs" dxfId="4996" priority="221" operator="greaterThan">
      <formula>$F$72</formula>
    </cfRule>
  </conditionalFormatting>
  <conditionalFormatting sqref="W55">
    <cfRule type="cellIs" dxfId="4995" priority="220" operator="greaterThan">
      <formula>$G$55</formula>
    </cfRule>
  </conditionalFormatting>
  <conditionalFormatting sqref="W60">
    <cfRule type="cellIs" dxfId="4994" priority="219" operator="greaterThan">
      <formula>$G$60</formula>
    </cfRule>
  </conditionalFormatting>
  <conditionalFormatting sqref="W63">
    <cfRule type="cellIs" dxfId="4993" priority="218" operator="greaterThan">
      <formula>$G$63</formula>
    </cfRule>
  </conditionalFormatting>
  <conditionalFormatting sqref="W66">
    <cfRule type="cellIs" dxfId="4992" priority="216" operator="greaterThan">
      <formula>$G$66</formula>
    </cfRule>
    <cfRule type="cellIs" dxfId="4991" priority="217" operator="greaterThan">
      <formula>$F$66</formula>
    </cfRule>
  </conditionalFormatting>
  <conditionalFormatting sqref="W53">
    <cfRule type="cellIs" dxfId="4990" priority="215" operator="greaterThan">
      <formula>$F$53</formula>
    </cfRule>
  </conditionalFormatting>
  <conditionalFormatting sqref="W52">
    <cfRule type="cellIs" dxfId="4989" priority="213" operator="greaterThan">
      <formula>$F$52</formula>
    </cfRule>
  </conditionalFormatting>
  <conditionalFormatting sqref="W61">
    <cfRule type="cellIs" dxfId="4988" priority="210" operator="greaterThan">
      <formula>$F$61</formula>
    </cfRule>
  </conditionalFormatting>
  <conditionalFormatting sqref="W62">
    <cfRule type="cellIs" dxfId="4987" priority="208" operator="greaterThan">
      <formula>$G$62</formula>
    </cfRule>
  </conditionalFormatting>
  <conditionalFormatting sqref="W54">
    <cfRule type="cellIs" dxfId="4986" priority="211" operator="greaterThan">
      <formula>$G$54</formula>
    </cfRule>
    <cfRule type="cellIs" dxfId="4985" priority="212" operator="greaterThan">
      <formula>$F$54</formula>
    </cfRule>
  </conditionalFormatting>
  <conditionalFormatting sqref="W61">
    <cfRule type="cellIs" dxfId="4984" priority="209" operator="greaterThan">
      <formula>$G$61</formula>
    </cfRule>
  </conditionalFormatting>
  <conditionalFormatting sqref="W67">
    <cfRule type="cellIs" dxfId="4983" priority="207" operator="greaterThan">
      <formula>$F$67</formula>
    </cfRule>
  </conditionalFormatting>
  <conditionalFormatting sqref="W68">
    <cfRule type="cellIs" dxfId="4982" priority="206" operator="greaterThan">
      <formula>$G$68</formula>
    </cfRule>
  </conditionalFormatting>
  <conditionalFormatting sqref="W70">
    <cfRule type="cellIs" dxfId="4981" priority="205" operator="greaterThan">
      <formula>$G$70</formula>
    </cfRule>
  </conditionalFormatting>
  <conditionalFormatting sqref="W73">
    <cfRule type="cellIs" dxfId="4980" priority="204" operator="greaterThan">
      <formula>$G$73</formula>
    </cfRule>
  </conditionalFormatting>
  <conditionalFormatting sqref="W75">
    <cfRule type="cellIs" dxfId="4979" priority="203" operator="greaterThan">
      <formula>$F$75</formula>
    </cfRule>
  </conditionalFormatting>
  <conditionalFormatting sqref="W76">
    <cfRule type="cellIs" dxfId="4978" priority="202" operator="greaterThan">
      <formula>$F$76</formula>
    </cfRule>
  </conditionalFormatting>
  <conditionalFormatting sqref="W78">
    <cfRule type="cellIs" dxfId="4977" priority="201" operator="greaterThan">
      <formula>$G$78</formula>
    </cfRule>
  </conditionalFormatting>
  <conditionalFormatting sqref="W80">
    <cfRule type="cellIs" dxfId="4976" priority="200" operator="greaterThan">
      <formula>$F$80</formula>
    </cfRule>
  </conditionalFormatting>
  <conditionalFormatting sqref="W82">
    <cfRule type="cellIs" dxfId="4975" priority="199" operator="greaterThan">
      <formula>$F$82</formula>
    </cfRule>
  </conditionalFormatting>
  <conditionalFormatting sqref="W81">
    <cfRule type="cellIs" dxfId="4974" priority="197" operator="greaterThan">
      <formula>$G$81</formula>
    </cfRule>
    <cfRule type="cellIs" dxfId="4973" priority="198" operator="greaterThan">
      <formula>$F$81</formula>
    </cfRule>
  </conditionalFormatting>
  <conditionalFormatting sqref="W84">
    <cfRule type="cellIs" dxfId="4972" priority="196" operator="greaterThan">
      <formula>$G$84</formula>
    </cfRule>
  </conditionalFormatting>
  <conditionalFormatting sqref="W86">
    <cfRule type="cellIs" dxfId="4971" priority="194" operator="greaterThan">
      <formula>$G$86</formula>
    </cfRule>
    <cfRule type="cellIs" dxfId="4970" priority="195" operator="greaterThan">
      <formula>$F$86</formula>
    </cfRule>
  </conditionalFormatting>
  <conditionalFormatting sqref="W89">
    <cfRule type="cellIs" dxfId="4969" priority="192" operator="greaterThan">
      <formula>$G$89</formula>
    </cfRule>
    <cfRule type="cellIs" dxfId="4968" priority="193" operator="greaterThan">
      <formula>$F$89</formula>
    </cfRule>
  </conditionalFormatting>
  <conditionalFormatting sqref="W53">
    <cfRule type="cellIs" dxfId="4967" priority="214" operator="greaterThan">
      <formula>$G$53</formula>
    </cfRule>
  </conditionalFormatting>
  <conditionalFormatting sqref="AQ10">
    <cfRule type="cellIs" dxfId="4966" priority="190" operator="greaterThan">
      <formula>$E$10</formula>
    </cfRule>
  </conditionalFormatting>
  <conditionalFormatting sqref="AQ11">
    <cfRule type="cellIs" dxfId="4965" priority="189" operator="greaterThan">
      <formula>$E$11</formula>
    </cfRule>
  </conditionalFormatting>
  <conditionalFormatting sqref="AQ12">
    <cfRule type="cellIs" dxfId="4964" priority="188" operator="greaterThan">
      <formula>$E$12</formula>
    </cfRule>
  </conditionalFormatting>
  <conditionalFormatting sqref="AQ13">
    <cfRule type="cellIs" dxfId="4963" priority="186" operator="greaterThan">
      <formula>$E$13</formula>
    </cfRule>
    <cfRule type="cellIs" dxfId="4962" priority="187" operator="greaterThan">
      <formula>$G$13</formula>
    </cfRule>
  </conditionalFormatting>
  <conditionalFormatting sqref="AQ14">
    <cfRule type="cellIs" dxfId="4961" priority="184" operator="greaterThan">
      <formula>$E$14</formula>
    </cfRule>
    <cfRule type="cellIs" dxfId="4960" priority="185" operator="greaterThan">
      <formula>$G$14</formula>
    </cfRule>
  </conditionalFormatting>
  <conditionalFormatting sqref="AQ15">
    <cfRule type="cellIs" dxfId="4959" priority="183" operator="greaterThan">
      <formula>$E$15</formula>
    </cfRule>
  </conditionalFormatting>
  <conditionalFormatting sqref="AQ16">
    <cfRule type="cellIs" dxfId="4958" priority="182" operator="greaterThan">
      <formula>$E$16</formula>
    </cfRule>
  </conditionalFormatting>
  <conditionalFormatting sqref="AQ16">
    <cfRule type="cellIs" dxfId="4957" priority="181" operator="greaterThan">
      <formula>$G$16</formula>
    </cfRule>
  </conditionalFormatting>
  <conditionalFormatting sqref="AQ17">
    <cfRule type="cellIs" dxfId="4956" priority="179" operator="greaterThan">
      <formula>$E$17</formula>
    </cfRule>
  </conditionalFormatting>
  <conditionalFormatting sqref="AQ17">
    <cfRule type="cellIs" dxfId="4955" priority="180" operator="greaterThan">
      <formula>$G$17</formula>
    </cfRule>
  </conditionalFormatting>
  <conditionalFormatting sqref="AQ19">
    <cfRule type="cellIs" dxfId="4954" priority="178" operator="greaterThan">
      <formula>$E$19</formula>
    </cfRule>
  </conditionalFormatting>
  <conditionalFormatting sqref="AQ20">
    <cfRule type="cellIs" dxfId="4953" priority="176" operator="greaterThan">
      <formula>$E$20</formula>
    </cfRule>
    <cfRule type="cellIs" dxfId="4952" priority="177" operator="greaterThan">
      <formula>$G$20</formula>
    </cfRule>
  </conditionalFormatting>
  <conditionalFormatting sqref="AQ21">
    <cfRule type="cellIs" dxfId="4951" priority="174" operator="greaterThan">
      <formula>$E$21</formula>
    </cfRule>
    <cfRule type="cellIs" dxfId="4950" priority="175" operator="greaterThan">
      <formula>$G$21</formula>
    </cfRule>
  </conditionalFormatting>
  <conditionalFormatting sqref="AQ22">
    <cfRule type="cellIs" dxfId="4949" priority="172" operator="greaterThan">
      <formula>$E$22</formula>
    </cfRule>
    <cfRule type="cellIs" dxfId="4948" priority="173" operator="greaterThan">
      <formula>$G$22</formula>
    </cfRule>
  </conditionalFormatting>
  <conditionalFormatting sqref="AQ23">
    <cfRule type="cellIs" dxfId="4947" priority="171" operator="greaterThan">
      <formula>$E$23</formula>
    </cfRule>
  </conditionalFormatting>
  <conditionalFormatting sqref="AQ9">
    <cfRule type="cellIs" dxfId="4946" priority="170" operator="greaterThan">
      <formula>$E$9</formula>
    </cfRule>
  </conditionalFormatting>
  <conditionalFormatting sqref="AQ18">
    <cfRule type="cellIs" dxfId="4945" priority="166" operator="lessThan">
      <formula>$AS$18</formula>
    </cfRule>
    <cfRule type="cellIs" dxfId="4944" priority="167" operator="greaterThan">
      <formula>$AT$18</formula>
    </cfRule>
    <cfRule type="cellIs" dxfId="4943" priority="168" operator="lessThan">
      <formula>$AQ$18</formula>
    </cfRule>
    <cfRule type="cellIs" dxfId="4942" priority="169" operator="greaterThan">
      <formula>$AR$18</formula>
    </cfRule>
  </conditionalFormatting>
  <conditionalFormatting sqref="M43">
    <cfRule type="cellIs" dxfId="4941" priority="165" operator="greaterThan">
      <formula>$G$43</formula>
    </cfRule>
  </conditionalFormatting>
  <conditionalFormatting sqref="M45 H45">
    <cfRule type="cellIs" dxfId="4940" priority="164" operator="greaterThan">
      <formula>$F$45</formula>
    </cfRule>
  </conditionalFormatting>
  <conditionalFormatting sqref="M46 H46">
    <cfRule type="cellIs" dxfId="4939" priority="163" operator="greaterThan">
      <formula>$G$46</formula>
    </cfRule>
  </conditionalFormatting>
  <conditionalFormatting sqref="AL43 AG43 AB43 W43">
    <cfRule type="cellIs" dxfId="4938" priority="162" operator="greaterThan">
      <formula>$G$43</formula>
    </cfRule>
  </conditionalFormatting>
  <conditionalFormatting sqref="AL45 AG45 AB45 W45">
    <cfRule type="cellIs" dxfId="4937" priority="161" operator="greaterThan">
      <formula>$F$45</formula>
    </cfRule>
  </conditionalFormatting>
  <conditionalFormatting sqref="AL46 AG46 AB46 W46">
    <cfRule type="cellIs" dxfId="4936" priority="160" operator="greaterThan">
      <formula>$G$46</formula>
    </cfRule>
  </conditionalFormatting>
  <conditionalFormatting sqref="AV43">
    <cfRule type="cellIs" dxfId="4935" priority="159" operator="greaterThan">
      <formula>$G$43</formula>
    </cfRule>
  </conditionalFormatting>
  <conditionalFormatting sqref="AV45 AQ45">
    <cfRule type="cellIs" dxfId="4934" priority="158" operator="greaterThan">
      <formula>$F$45</formula>
    </cfRule>
  </conditionalFormatting>
  <conditionalFormatting sqref="AV46 AQ46">
    <cfRule type="cellIs" dxfId="4933" priority="157" operator="greaterThan">
      <formula>$G$46</formula>
    </cfRule>
  </conditionalFormatting>
  <conditionalFormatting sqref="AQ26">
    <cfRule type="cellIs" dxfId="4932" priority="156" operator="greaterThan">
      <formula>$E$9</formula>
    </cfRule>
  </conditionalFormatting>
  <conditionalFormatting sqref="AQ44">
    <cfRule type="cellIs" dxfId="4931" priority="155" operator="greaterThan">
      <formula>$E$9</formula>
    </cfRule>
  </conditionalFormatting>
  <conditionalFormatting sqref="AQ49">
    <cfRule type="cellIs" dxfId="4930" priority="154" operator="greaterThan">
      <formula>$E$9</formula>
    </cfRule>
  </conditionalFormatting>
  <conditionalFormatting sqref="AB89">
    <cfRule type="cellIs" dxfId="4929" priority="152" operator="greaterThan">
      <formula>$E$89</formula>
    </cfRule>
    <cfRule type="cellIs" dxfId="4928" priority="153" operator="greaterThan">
      <formula>$G$89</formula>
    </cfRule>
  </conditionalFormatting>
  <conditionalFormatting sqref="AV20:AV22 AV16:AV17">
    <cfRule type="cellIs" dxfId="4927" priority="150" operator="greaterThan">
      <formula>$E16</formula>
    </cfRule>
    <cfRule type="cellIs" dxfId="4926" priority="151" operator="greaterThan">
      <formula>$G16</formula>
    </cfRule>
  </conditionalFormatting>
  <conditionalFormatting sqref="AL10">
    <cfRule type="cellIs" dxfId="4925" priority="149" operator="greaterThan">
      <formula>$E$10</formula>
    </cfRule>
  </conditionalFormatting>
  <conditionalFormatting sqref="AL11">
    <cfRule type="cellIs" dxfId="4924" priority="148" operator="greaterThan">
      <formula>$E$11</formula>
    </cfRule>
  </conditionalFormatting>
  <conditionalFormatting sqref="AL12">
    <cfRule type="cellIs" dxfId="4923" priority="147" operator="greaterThan">
      <formula>$E$12</formula>
    </cfRule>
  </conditionalFormatting>
  <conditionalFormatting sqref="AL13:AL14">
    <cfRule type="cellIs" dxfId="4922" priority="145" operator="greaterThan">
      <formula>$E13</formula>
    </cfRule>
    <cfRule type="cellIs" dxfId="4921" priority="146" operator="greaterThan">
      <formula>$G13</formula>
    </cfRule>
  </conditionalFormatting>
  <conditionalFormatting sqref="AL14">
    <cfRule type="cellIs" dxfId="4920" priority="143" operator="greaterThan">
      <formula>$E$14</formula>
    </cfRule>
    <cfRule type="cellIs" dxfId="4919" priority="144" operator="greaterThan">
      <formula>$G$14</formula>
    </cfRule>
  </conditionalFormatting>
  <conditionalFormatting sqref="AL15">
    <cfRule type="cellIs" dxfId="4918" priority="142" operator="greaterThan">
      <formula>$E$15</formula>
    </cfRule>
  </conditionalFormatting>
  <conditionalFormatting sqref="AL19">
    <cfRule type="cellIs" dxfId="4917" priority="141" operator="greaterThan">
      <formula>$E$19</formula>
    </cfRule>
  </conditionalFormatting>
  <conditionalFormatting sqref="AL23">
    <cfRule type="cellIs" dxfId="4916" priority="140" operator="greaterThan">
      <formula>$E$23</formula>
    </cfRule>
  </conditionalFormatting>
  <conditionalFormatting sqref="AL8">
    <cfRule type="cellIs" dxfId="4915" priority="139" operator="greaterThan">
      <formula>$E$8</formula>
    </cfRule>
  </conditionalFormatting>
  <conditionalFormatting sqref="AL9">
    <cfRule type="cellIs" dxfId="4914" priority="138" operator="greaterThan">
      <formula>$E$9</formula>
    </cfRule>
  </conditionalFormatting>
  <conditionalFormatting sqref="AL18">
    <cfRule type="cellIs" dxfId="4913" priority="134" operator="lessThan">
      <formula>$BC$18</formula>
    </cfRule>
    <cfRule type="cellIs" dxfId="4912" priority="135" operator="greaterThan">
      <formula>$BD$18</formula>
    </cfRule>
    <cfRule type="cellIs" dxfId="4911" priority="136" operator="lessThan">
      <formula>$BA$18</formula>
    </cfRule>
    <cfRule type="cellIs" dxfId="4910" priority="137" operator="greaterThan">
      <formula>$BB$18</formula>
    </cfRule>
  </conditionalFormatting>
  <conditionalFormatting sqref="AL20:AL22 AL16:AL17">
    <cfRule type="cellIs" dxfId="4909" priority="132" operator="greaterThan">
      <formula>$E16</formula>
    </cfRule>
    <cfRule type="cellIs" dxfId="4908" priority="133" operator="greaterThan">
      <formula>$G16</formula>
    </cfRule>
  </conditionalFormatting>
  <conditionalFormatting sqref="AG10">
    <cfRule type="cellIs" dxfId="4907" priority="131" operator="greaterThan">
      <formula>$E$10</formula>
    </cfRule>
  </conditionalFormatting>
  <conditionalFormatting sqref="AG11">
    <cfRule type="cellIs" dxfId="4906" priority="130" operator="greaterThan">
      <formula>$E$11</formula>
    </cfRule>
  </conditionalFormatting>
  <conditionalFormatting sqref="AG12">
    <cfRule type="cellIs" dxfId="4905" priority="129" operator="greaterThan">
      <formula>$E$12</formula>
    </cfRule>
  </conditionalFormatting>
  <conditionalFormatting sqref="AG13:AG14">
    <cfRule type="cellIs" dxfId="4904" priority="127" operator="greaterThan">
      <formula>$E13</formula>
    </cfRule>
    <cfRule type="cellIs" dxfId="4903" priority="128" operator="greaterThan">
      <formula>$G13</formula>
    </cfRule>
  </conditionalFormatting>
  <conditionalFormatting sqref="AG14">
    <cfRule type="cellIs" dxfId="4902" priority="125" operator="greaterThan">
      <formula>$E$14</formula>
    </cfRule>
    <cfRule type="cellIs" dxfId="4901" priority="126" operator="greaterThan">
      <formula>$G$14</formula>
    </cfRule>
  </conditionalFormatting>
  <conditionalFormatting sqref="AG15">
    <cfRule type="cellIs" dxfId="4900" priority="124" operator="greaterThan">
      <formula>$E$15</formula>
    </cfRule>
  </conditionalFormatting>
  <conditionalFormatting sqref="AG19">
    <cfRule type="cellIs" dxfId="4899" priority="123" operator="greaterThan">
      <formula>$E$19</formula>
    </cfRule>
  </conditionalFormatting>
  <conditionalFormatting sqref="AG23">
    <cfRule type="cellIs" dxfId="4898" priority="122" operator="greaterThan">
      <formula>$E$23</formula>
    </cfRule>
  </conditionalFormatting>
  <conditionalFormatting sqref="AG8">
    <cfRule type="cellIs" dxfId="4897" priority="121" operator="greaterThan">
      <formula>$E$8</formula>
    </cfRule>
  </conditionalFormatting>
  <conditionalFormatting sqref="AG9">
    <cfRule type="cellIs" dxfId="4896" priority="120" operator="greaterThan">
      <formula>$E$9</formula>
    </cfRule>
  </conditionalFormatting>
  <conditionalFormatting sqref="AG18">
    <cfRule type="cellIs" dxfId="4895" priority="116" operator="lessThan">
      <formula>$BC$18</formula>
    </cfRule>
    <cfRule type="cellIs" dxfId="4894" priority="117" operator="greaterThan">
      <formula>$BD$18</formula>
    </cfRule>
    <cfRule type="cellIs" dxfId="4893" priority="118" operator="lessThan">
      <formula>$BA$18</formula>
    </cfRule>
    <cfRule type="cellIs" dxfId="4892" priority="119" operator="greaterThan">
      <formula>$BB$18</formula>
    </cfRule>
  </conditionalFormatting>
  <conditionalFormatting sqref="AG20:AG22 AG16:AG17">
    <cfRule type="cellIs" dxfId="4891" priority="114" operator="greaterThan">
      <formula>$E16</formula>
    </cfRule>
    <cfRule type="cellIs" dxfId="4890" priority="115" operator="greaterThan">
      <formula>$G16</formula>
    </cfRule>
  </conditionalFormatting>
  <conditionalFormatting sqref="AB10">
    <cfRule type="cellIs" dxfId="4889" priority="113" operator="greaterThan">
      <formula>$E$10</formula>
    </cfRule>
  </conditionalFormatting>
  <conditionalFormatting sqref="AB11">
    <cfRule type="cellIs" dxfId="4888" priority="112" operator="greaterThan">
      <formula>$E$11</formula>
    </cfRule>
  </conditionalFormatting>
  <conditionalFormatting sqref="AB12">
    <cfRule type="cellIs" dxfId="4887" priority="111" operator="greaterThan">
      <formula>$E$12</formula>
    </cfRule>
  </conditionalFormatting>
  <conditionalFormatting sqref="AB14">
    <cfRule type="cellIs" dxfId="4886" priority="109" operator="greaterThan">
      <formula>$E$14</formula>
    </cfRule>
    <cfRule type="cellIs" dxfId="4885" priority="110" operator="greaterThan">
      <formula>$G14</formula>
    </cfRule>
  </conditionalFormatting>
  <conditionalFormatting sqref="AB15">
    <cfRule type="cellIs" dxfId="4884" priority="108" operator="greaterThan">
      <formula>$E$15</formula>
    </cfRule>
  </conditionalFormatting>
  <conditionalFormatting sqref="AB19">
    <cfRule type="cellIs" dxfId="4883" priority="107" operator="greaterThan">
      <formula>$E$19</formula>
    </cfRule>
  </conditionalFormatting>
  <conditionalFormatting sqref="AB23">
    <cfRule type="cellIs" dxfId="4882" priority="106" operator="greaterThan">
      <formula>$E$23</formula>
    </cfRule>
  </conditionalFormatting>
  <conditionalFormatting sqref="AB8">
    <cfRule type="cellIs" dxfId="4881" priority="105" operator="greaterThan">
      <formula>$E$8</formula>
    </cfRule>
  </conditionalFormatting>
  <conditionalFormatting sqref="AB9">
    <cfRule type="cellIs" dxfId="4880" priority="104" operator="greaterThan">
      <formula>$E$9</formula>
    </cfRule>
  </conditionalFormatting>
  <conditionalFormatting sqref="AB18">
    <cfRule type="cellIs" dxfId="4879" priority="100" operator="lessThan">
      <formula>$BC$18</formula>
    </cfRule>
    <cfRule type="cellIs" dxfId="4878" priority="101" operator="greaterThan">
      <formula>$BD$18</formula>
    </cfRule>
    <cfRule type="cellIs" dxfId="4877" priority="102" operator="lessThan">
      <formula>$BA$18</formula>
    </cfRule>
    <cfRule type="cellIs" dxfId="4876" priority="103" operator="greaterThan">
      <formula>$BB$18</formula>
    </cfRule>
  </conditionalFormatting>
  <conditionalFormatting sqref="AB20:AB22 AB16:AB17">
    <cfRule type="cellIs" dxfId="4875" priority="98" operator="greaterThan">
      <formula>$E16</formula>
    </cfRule>
    <cfRule type="cellIs" dxfId="4874" priority="99" operator="greaterThan">
      <formula>$G16</formula>
    </cfRule>
  </conditionalFormatting>
  <conditionalFormatting sqref="W10">
    <cfRule type="cellIs" dxfId="4873" priority="97" operator="greaterThan">
      <formula>$E$10</formula>
    </cfRule>
  </conditionalFormatting>
  <conditionalFormatting sqref="W11">
    <cfRule type="cellIs" dxfId="4872" priority="96" operator="greaterThan">
      <formula>$E$11</formula>
    </cfRule>
  </conditionalFormatting>
  <conditionalFormatting sqref="W12">
    <cfRule type="cellIs" dxfId="4871" priority="95" operator="greaterThan">
      <formula>$E$12</formula>
    </cfRule>
  </conditionalFormatting>
  <conditionalFormatting sqref="W13:W14">
    <cfRule type="cellIs" dxfId="4870" priority="93" operator="greaterThan">
      <formula>$E13</formula>
    </cfRule>
    <cfRule type="cellIs" dxfId="4869" priority="94" operator="greaterThan">
      <formula>$G13</formula>
    </cfRule>
  </conditionalFormatting>
  <conditionalFormatting sqref="W14">
    <cfRule type="cellIs" dxfId="4868" priority="91" operator="greaterThan">
      <formula>$E$14</formula>
    </cfRule>
    <cfRule type="cellIs" dxfId="4867" priority="92" operator="greaterThan">
      <formula>$G$14</formula>
    </cfRule>
  </conditionalFormatting>
  <conditionalFormatting sqref="W15">
    <cfRule type="cellIs" dxfId="4866" priority="90" operator="greaterThan">
      <formula>$E$15</formula>
    </cfRule>
  </conditionalFormatting>
  <conditionalFormatting sqref="W19">
    <cfRule type="cellIs" dxfId="4865" priority="89" operator="greaterThan">
      <formula>$E$19</formula>
    </cfRule>
  </conditionalFormatting>
  <conditionalFormatting sqref="W23">
    <cfRule type="cellIs" dxfId="4864" priority="88" operator="greaterThan">
      <formula>$E$23</formula>
    </cfRule>
  </conditionalFormatting>
  <conditionalFormatting sqref="W8">
    <cfRule type="cellIs" dxfId="4863" priority="87" operator="greaterThan">
      <formula>$E$8</formula>
    </cfRule>
  </conditionalFormatting>
  <conditionalFormatting sqref="W9">
    <cfRule type="cellIs" dxfId="4862" priority="86" operator="greaterThan">
      <formula>$E$9</formula>
    </cfRule>
  </conditionalFormatting>
  <conditionalFormatting sqref="W18">
    <cfRule type="cellIs" dxfId="4861" priority="82" operator="lessThan">
      <formula>$BC$18</formula>
    </cfRule>
    <cfRule type="cellIs" dxfId="4860" priority="83" operator="greaterThan">
      <formula>$BD$18</formula>
    </cfRule>
    <cfRule type="cellIs" dxfId="4859" priority="84" operator="lessThan">
      <formula>$BA$18</formula>
    </cfRule>
    <cfRule type="cellIs" dxfId="4858" priority="85" operator="greaterThan">
      <formula>$BB$18</formula>
    </cfRule>
  </conditionalFormatting>
  <conditionalFormatting sqref="W20:W22 W16:W17">
    <cfRule type="cellIs" dxfId="4857" priority="80" operator="greaterThan">
      <formula>$E16</formula>
    </cfRule>
    <cfRule type="cellIs" dxfId="4856" priority="81" operator="greaterThan">
      <formula>$G16</formula>
    </cfRule>
  </conditionalFormatting>
  <conditionalFormatting sqref="R10">
    <cfRule type="cellIs" dxfId="4855" priority="79" operator="greaterThan">
      <formula>$E$10</formula>
    </cfRule>
  </conditionalFormatting>
  <conditionalFormatting sqref="R11">
    <cfRule type="cellIs" dxfId="4854" priority="78" operator="greaterThan">
      <formula>$E$11</formula>
    </cfRule>
  </conditionalFormatting>
  <conditionalFormatting sqref="R12">
    <cfRule type="cellIs" dxfId="4853" priority="77" operator="greaterThan">
      <formula>$E$12</formula>
    </cfRule>
  </conditionalFormatting>
  <conditionalFormatting sqref="R13:R14">
    <cfRule type="cellIs" dxfId="4852" priority="75" operator="greaterThan">
      <formula>$E13</formula>
    </cfRule>
    <cfRule type="cellIs" dxfId="4851" priority="76" operator="greaterThan">
      <formula>$G13</formula>
    </cfRule>
  </conditionalFormatting>
  <conditionalFormatting sqref="R14">
    <cfRule type="cellIs" dxfId="4850" priority="73" operator="greaterThan">
      <formula>$E$14</formula>
    </cfRule>
    <cfRule type="cellIs" dxfId="4849" priority="74" operator="greaterThan">
      <formula>$G$14</formula>
    </cfRule>
  </conditionalFormatting>
  <conditionalFormatting sqref="R15">
    <cfRule type="cellIs" dxfId="4848" priority="72" operator="greaterThan">
      <formula>$E$15</formula>
    </cfRule>
  </conditionalFormatting>
  <conditionalFormatting sqref="R19">
    <cfRule type="cellIs" dxfId="4847" priority="71" operator="greaterThan">
      <formula>$E$19</formula>
    </cfRule>
  </conditionalFormatting>
  <conditionalFormatting sqref="R23">
    <cfRule type="cellIs" dxfId="4846" priority="70" operator="greaterThan">
      <formula>$E$23</formula>
    </cfRule>
  </conditionalFormatting>
  <conditionalFormatting sqref="R8">
    <cfRule type="cellIs" dxfId="4845" priority="69" operator="greaterThan">
      <formula>$E$8</formula>
    </cfRule>
  </conditionalFormatting>
  <conditionalFormatting sqref="R9">
    <cfRule type="cellIs" dxfId="4844" priority="68" operator="greaterThan">
      <formula>$E$9</formula>
    </cfRule>
  </conditionalFormatting>
  <conditionalFormatting sqref="R18">
    <cfRule type="cellIs" dxfId="4843" priority="64" operator="lessThan">
      <formula>$BC$18</formula>
    </cfRule>
    <cfRule type="cellIs" dxfId="4842" priority="65" operator="greaterThan">
      <formula>$BD$18</formula>
    </cfRule>
    <cfRule type="cellIs" dxfId="4841" priority="66" operator="lessThan">
      <formula>$BA$18</formula>
    </cfRule>
    <cfRule type="cellIs" dxfId="4840" priority="67" operator="greaterThan">
      <formula>$BB$18</formula>
    </cfRule>
  </conditionalFormatting>
  <conditionalFormatting sqref="R20:R22 R16:R17">
    <cfRule type="cellIs" dxfId="4839" priority="62" operator="greaterThan">
      <formula>$E16</formula>
    </cfRule>
    <cfRule type="cellIs" dxfId="4838" priority="63" operator="greaterThan">
      <formula>$G16</formula>
    </cfRule>
  </conditionalFormatting>
  <conditionalFormatting sqref="M10">
    <cfRule type="cellIs" dxfId="4837" priority="61" operator="greaterThan">
      <formula>$E$10</formula>
    </cfRule>
  </conditionalFormatting>
  <conditionalFormatting sqref="M11">
    <cfRule type="cellIs" dxfId="4836" priority="60" operator="greaterThan">
      <formula>$E$11</formula>
    </cfRule>
  </conditionalFormatting>
  <conditionalFormatting sqref="M12">
    <cfRule type="cellIs" dxfId="4835" priority="59" operator="greaterThan">
      <formula>$E$12</formula>
    </cfRule>
  </conditionalFormatting>
  <conditionalFormatting sqref="M13:M14">
    <cfRule type="cellIs" dxfId="4834" priority="57" operator="greaterThan">
      <formula>$E13</formula>
    </cfRule>
    <cfRule type="cellIs" dxfId="4833" priority="58" operator="greaterThan">
      <formula>$G13</formula>
    </cfRule>
  </conditionalFormatting>
  <conditionalFormatting sqref="M14">
    <cfRule type="cellIs" dxfId="4832" priority="55" operator="greaterThan">
      <formula>$E$14</formula>
    </cfRule>
    <cfRule type="cellIs" dxfId="4831" priority="56" operator="greaterThan">
      <formula>$G$14</formula>
    </cfRule>
  </conditionalFormatting>
  <conditionalFormatting sqref="M15">
    <cfRule type="cellIs" dxfId="4830" priority="54" operator="greaterThan">
      <formula>$E$15</formula>
    </cfRule>
  </conditionalFormatting>
  <conditionalFormatting sqref="M19">
    <cfRule type="cellIs" dxfId="4829" priority="53" operator="greaterThan">
      <formula>$E$19</formula>
    </cfRule>
  </conditionalFormatting>
  <conditionalFormatting sqref="M23">
    <cfRule type="cellIs" dxfId="4828" priority="52" operator="greaterThan">
      <formula>$E$23</formula>
    </cfRule>
  </conditionalFormatting>
  <conditionalFormatting sqref="M8">
    <cfRule type="cellIs" dxfId="4827" priority="51" operator="greaterThan">
      <formula>$E$8</formula>
    </cfRule>
  </conditionalFormatting>
  <conditionalFormatting sqref="M9">
    <cfRule type="cellIs" dxfId="4826" priority="50" operator="greaterThan">
      <formula>$E$9</formula>
    </cfRule>
  </conditionalFormatting>
  <conditionalFormatting sqref="M18">
    <cfRule type="cellIs" dxfId="4825" priority="46" operator="lessThan">
      <formula>$BC$18</formula>
    </cfRule>
    <cfRule type="cellIs" dxfId="4824" priority="47" operator="greaterThan">
      <formula>$BD$18</formula>
    </cfRule>
    <cfRule type="cellIs" dxfId="4823" priority="48" operator="lessThan">
      <formula>$BA$18</formula>
    </cfRule>
    <cfRule type="cellIs" dxfId="4822" priority="49" operator="greaterThan">
      <formula>$BB$18</formula>
    </cfRule>
  </conditionalFormatting>
  <conditionalFormatting sqref="M20:M22 M16:M17">
    <cfRule type="cellIs" dxfId="4821" priority="44" operator="greaterThan">
      <formula>$E16</formula>
    </cfRule>
    <cfRule type="cellIs" dxfId="4820" priority="45" operator="greaterThan">
      <formula>$G16</formula>
    </cfRule>
  </conditionalFormatting>
  <conditionalFormatting sqref="H10">
    <cfRule type="cellIs" dxfId="4819" priority="43" operator="greaterThan">
      <formula>$E$10</formula>
    </cfRule>
  </conditionalFormatting>
  <conditionalFormatting sqref="H11">
    <cfRule type="cellIs" dxfId="4818" priority="42" operator="greaterThan">
      <formula>$E$11</formula>
    </cfRule>
  </conditionalFormatting>
  <conditionalFormatting sqref="H12">
    <cfRule type="cellIs" dxfId="4817" priority="41" operator="greaterThan">
      <formula>$E$12</formula>
    </cfRule>
  </conditionalFormatting>
  <conditionalFormatting sqref="H13:H14">
    <cfRule type="cellIs" dxfId="4816" priority="39" operator="greaterThan">
      <formula>$E13</formula>
    </cfRule>
    <cfRule type="cellIs" dxfId="4815" priority="40" operator="greaterThan">
      <formula>$G13</formula>
    </cfRule>
  </conditionalFormatting>
  <conditionalFormatting sqref="H14">
    <cfRule type="cellIs" dxfId="4814" priority="37" operator="greaterThan">
      <formula>$E$14</formula>
    </cfRule>
    <cfRule type="cellIs" dxfId="4813" priority="38" operator="greaterThan">
      <formula>$G$14</formula>
    </cfRule>
  </conditionalFormatting>
  <conditionalFormatting sqref="H15">
    <cfRule type="cellIs" dxfId="4812" priority="36" operator="greaterThan">
      <formula>$E$15</formula>
    </cfRule>
  </conditionalFormatting>
  <conditionalFormatting sqref="H19">
    <cfRule type="cellIs" dxfId="4811" priority="35" operator="greaterThan">
      <formula>$E$19</formula>
    </cfRule>
  </conditionalFormatting>
  <conditionalFormatting sqref="H23">
    <cfRule type="cellIs" dxfId="4810" priority="34" operator="greaterThan">
      <formula>$E$23</formula>
    </cfRule>
  </conditionalFormatting>
  <conditionalFormatting sqref="H8">
    <cfRule type="cellIs" dxfId="4809" priority="33" operator="greaterThan">
      <formula>$E$8</formula>
    </cfRule>
  </conditionalFormatting>
  <conditionalFormatting sqref="H9">
    <cfRule type="cellIs" dxfId="4808" priority="32" operator="greaterThan">
      <formula>$E$9</formula>
    </cfRule>
  </conditionalFormatting>
  <conditionalFormatting sqref="H18">
    <cfRule type="cellIs" dxfId="4807" priority="28" operator="lessThan">
      <formula>$BC$18</formula>
    </cfRule>
    <cfRule type="cellIs" dxfId="4806" priority="29" operator="greaterThan">
      <formula>$BD$18</formula>
    </cfRule>
    <cfRule type="cellIs" dxfId="4805" priority="30" operator="lessThan">
      <formula>$BA$18</formula>
    </cfRule>
    <cfRule type="cellIs" dxfId="4804" priority="31" operator="greaterThan">
      <formula>$BB$18</formula>
    </cfRule>
  </conditionalFormatting>
  <conditionalFormatting sqref="H20:H22 H16:H17">
    <cfRule type="cellIs" dxfId="4803" priority="26" operator="greaterThan">
      <formula>$E16</formula>
    </cfRule>
    <cfRule type="cellIs" dxfId="4802" priority="27" operator="greaterThan">
      <formula>$G16</formula>
    </cfRule>
  </conditionalFormatting>
  <conditionalFormatting sqref="H31">
    <cfRule type="cellIs" dxfId="4801" priority="23" operator="greaterThan">
      <formula>$E19</formula>
    </cfRule>
  </conditionalFormatting>
  <conditionalFormatting sqref="H25:H30">
    <cfRule type="cellIs" dxfId="4800" priority="24" operator="greaterThan">
      <formula>$E25</formula>
    </cfRule>
    <cfRule type="cellIs" dxfId="4799" priority="25" operator="greaterThan">
      <formula>$G25</formula>
    </cfRule>
  </conditionalFormatting>
  <conditionalFormatting sqref="H26">
    <cfRule type="cellIs" dxfId="4798" priority="21" operator="greaterThan">
      <formula>$E26</formula>
    </cfRule>
    <cfRule type="cellIs" dxfId="4797" priority="22" operator="greaterThan">
      <formula>$G26</formula>
    </cfRule>
  </conditionalFormatting>
  <conditionalFormatting sqref="H41 H32:H39">
    <cfRule type="cellIs" dxfId="4796" priority="19" operator="greaterThan">
      <formula>$E32</formula>
    </cfRule>
    <cfRule type="cellIs" dxfId="4795" priority="20" operator="greaterThan">
      <formula>$G32</formula>
    </cfRule>
  </conditionalFormatting>
  <conditionalFormatting sqref="M31">
    <cfRule type="cellIs" dxfId="4794" priority="16" operator="greaterThan">
      <formula>$E19</formula>
    </cfRule>
  </conditionalFormatting>
  <conditionalFormatting sqref="M25:M30">
    <cfRule type="cellIs" dxfId="4793" priority="17" operator="greaterThan">
      <formula>$E25</formula>
    </cfRule>
    <cfRule type="cellIs" dxfId="4792" priority="18" operator="greaterThan">
      <formula>$G25</formula>
    </cfRule>
  </conditionalFormatting>
  <conditionalFormatting sqref="M26">
    <cfRule type="cellIs" dxfId="4791" priority="14" operator="greaterThan">
      <formula>$E26</formula>
    </cfRule>
    <cfRule type="cellIs" dxfId="4790" priority="15" operator="greaterThan">
      <formula>$G26</formula>
    </cfRule>
  </conditionalFormatting>
  <conditionalFormatting sqref="M41 M32:M39">
    <cfRule type="cellIs" dxfId="4789" priority="12" operator="greaterThan">
      <formula>$E32</formula>
    </cfRule>
    <cfRule type="cellIs" dxfId="4788" priority="13" operator="greaterThan">
      <formula>$G32</formula>
    </cfRule>
  </conditionalFormatting>
  <conditionalFormatting sqref="AV31 AL31 AG31 AB31 W31 R31">
    <cfRule type="cellIs" dxfId="4787" priority="9" operator="greaterThan">
      <formula>$E19</formula>
    </cfRule>
  </conditionalFormatting>
  <conditionalFormatting sqref="AV25:AV30 AL25:AL30 AG25:AG30 AB25:AB30 W25:W30 R25:R30">
    <cfRule type="cellIs" dxfId="4786" priority="10" operator="greaterThan">
      <formula>$E25</formula>
    </cfRule>
    <cfRule type="cellIs" dxfId="4785" priority="11" operator="greaterThan">
      <formula>$G25</formula>
    </cfRule>
  </conditionalFormatting>
  <conditionalFormatting sqref="AV26 AL26 AG26 AB26 W26 R26">
    <cfRule type="cellIs" dxfId="4784" priority="7" operator="greaterThan">
      <formula>$E26</formula>
    </cfRule>
    <cfRule type="cellIs" dxfId="4783" priority="8" operator="greaterThan">
      <formula>$G26</formula>
    </cfRule>
  </conditionalFormatting>
  <conditionalFormatting sqref="AV41 AV32:AV39 AL41 AL32:AL39 AG41 AG32:AG39 AB41 AB32:AB39 W41 W32:W39 R41 R32:R39">
    <cfRule type="cellIs" dxfId="4782" priority="5" operator="greaterThan">
      <formula>$E32</formula>
    </cfRule>
    <cfRule type="cellIs" dxfId="4781" priority="6" operator="greaterThan">
      <formula>$G32</formula>
    </cfRule>
  </conditionalFormatting>
  <conditionalFormatting sqref="R89">
    <cfRule type="cellIs" dxfId="4780" priority="3" operator="greaterThan">
      <formula>$E89</formula>
    </cfRule>
    <cfRule type="cellIs" dxfId="4779" priority="4" operator="greaterThan">
      <formula>$G89</formula>
    </cfRule>
  </conditionalFormatting>
  <conditionalFormatting sqref="H43">
    <cfRule type="cellIs" dxfId="4778" priority="1" operator="greaterThan">
      <formula>$E43</formula>
    </cfRule>
    <cfRule type="cellIs" dxfId="4777" priority="2" operator="greaterThan">
      <formula>$G43</formula>
    </cfRule>
  </conditionalFormatting>
  <printOptions horizontalCentered="1"/>
  <pageMargins left="1" right="1" top="0.6" bottom="0.6" header="0.3" footer="0.3"/>
  <pageSetup paperSize="17" scale="44" orientation="landscape" r:id="rId1"/>
  <headerFooter>
    <oddFooter>&amp;L&amp;8&amp;Z&amp;F&amp;RPage &amp;P of &amp;N</oddFooter>
  </headerFooter>
  <rowBreaks count="1" manualBreakCount="1">
    <brk id="46" max="51"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6ECD2-B4AF-41F8-85CA-577C4E1CAF5E}">
  <dimension ref="A1:BD1048558"/>
  <sheetViews>
    <sheetView view="pageBreakPreview" topLeftCell="A5" zoomScaleNormal="145" zoomScaleSheetLayoutView="100" workbookViewId="0">
      <pane xSplit="6885" ySplit="1230" topLeftCell="W78" activePane="bottomRight"/>
      <selection activeCell="W90" sqref="W90"/>
      <selection pane="topRight" activeCell="W90" sqref="W90"/>
      <selection pane="bottomLeft" activeCell="W90" sqref="W90"/>
      <selection pane="bottomRight" activeCell="W90" sqref="W90"/>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270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44083</v>
      </c>
      <c r="I6" s="219" t="s">
        <v>15</v>
      </c>
      <c r="J6" s="219" t="s">
        <v>16</v>
      </c>
      <c r="K6" s="219" t="s">
        <v>190</v>
      </c>
      <c r="L6" s="220" t="s">
        <v>191</v>
      </c>
      <c r="M6" s="218">
        <v>44083</v>
      </c>
      <c r="N6" s="219" t="s">
        <v>15</v>
      </c>
      <c r="O6" s="219" t="s">
        <v>16</v>
      </c>
      <c r="P6" s="219" t="s">
        <v>190</v>
      </c>
      <c r="Q6" s="220" t="s">
        <v>191</v>
      </c>
      <c r="R6" s="218">
        <v>44083</v>
      </c>
      <c r="S6" s="219" t="s">
        <v>15</v>
      </c>
      <c r="T6" s="219" t="s">
        <v>16</v>
      </c>
      <c r="U6" s="219" t="s">
        <v>190</v>
      </c>
      <c r="V6" s="220" t="s">
        <v>191</v>
      </c>
      <c r="W6" s="218">
        <v>44084</v>
      </c>
      <c r="X6" s="219" t="s">
        <v>15</v>
      </c>
      <c r="Y6" s="219" t="s">
        <v>16</v>
      </c>
      <c r="Z6" s="219" t="s">
        <v>190</v>
      </c>
      <c r="AA6" s="220" t="s">
        <v>191</v>
      </c>
      <c r="AB6" s="218">
        <v>44083</v>
      </c>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30</v>
      </c>
      <c r="C8" s="223"/>
      <c r="D8" s="223"/>
      <c r="E8" s="324">
        <v>45.522100000000002</v>
      </c>
      <c r="F8" s="224" t="s">
        <v>22</v>
      </c>
      <c r="G8" s="225" t="s">
        <v>22</v>
      </c>
      <c r="H8" s="370">
        <v>78</v>
      </c>
      <c r="I8" s="223"/>
      <c r="J8" s="223"/>
      <c r="K8" s="223"/>
      <c r="L8" s="227"/>
      <c r="M8" s="370">
        <v>110</v>
      </c>
      <c r="N8" s="223"/>
      <c r="O8" s="223"/>
      <c r="P8" s="223"/>
      <c r="Q8" s="227"/>
      <c r="R8" s="370">
        <v>270</v>
      </c>
      <c r="S8" s="223"/>
      <c r="T8" s="223"/>
      <c r="U8" s="223"/>
      <c r="V8" s="227"/>
      <c r="W8" s="370">
        <v>400</v>
      </c>
      <c r="X8" s="223"/>
      <c r="Y8" s="223"/>
      <c r="Z8" s="223"/>
      <c r="AA8" s="348"/>
      <c r="AB8" s="355">
        <v>44</v>
      </c>
      <c r="AC8" s="404"/>
      <c r="AD8" s="404"/>
      <c r="AE8" s="404"/>
      <c r="AF8" s="405"/>
      <c r="AG8" s="505" t="s">
        <v>205</v>
      </c>
      <c r="AH8" s="505"/>
      <c r="AI8" s="505"/>
      <c r="AJ8" s="505"/>
      <c r="AK8" s="506"/>
      <c r="AL8" s="504" t="s">
        <v>259</v>
      </c>
      <c r="AM8" s="505"/>
      <c r="AN8" s="505"/>
      <c r="AO8" s="505"/>
      <c r="AP8" s="506"/>
      <c r="AU8" s="20" t="s">
        <v>20</v>
      </c>
    </row>
    <row r="9" spans="1:47" s="214" customFormat="1" x14ac:dyDescent="0.25">
      <c r="A9" s="228" t="s">
        <v>23</v>
      </c>
      <c r="B9" s="222" t="s">
        <v>21</v>
      </c>
      <c r="C9" s="229"/>
      <c r="D9" s="229"/>
      <c r="E9" s="325">
        <v>8.1299999999999997E-2</v>
      </c>
      <c r="F9" s="230" t="s">
        <v>22</v>
      </c>
      <c r="G9" s="231" t="s">
        <v>22</v>
      </c>
      <c r="H9" s="369">
        <v>0.02</v>
      </c>
      <c r="I9" s="229" t="s">
        <v>25</v>
      </c>
      <c r="J9" s="229"/>
      <c r="K9" s="223"/>
      <c r="L9" s="233"/>
      <c r="M9" s="368">
        <v>0.628</v>
      </c>
      <c r="N9" s="229"/>
      <c r="O9" s="229"/>
      <c r="P9" s="229"/>
      <c r="Q9" s="233"/>
      <c r="R9" s="371">
        <v>4.5999999999999996</v>
      </c>
      <c r="S9" s="229"/>
      <c r="T9" s="229"/>
      <c r="U9" s="229" t="s">
        <v>233</v>
      </c>
      <c r="V9" s="233"/>
      <c r="W9" s="371">
        <v>37.799999999999997</v>
      </c>
      <c r="X9" s="229"/>
      <c r="Y9" s="229"/>
      <c r="Z9" s="229" t="s">
        <v>233</v>
      </c>
      <c r="AA9" s="349"/>
      <c r="AB9" s="369">
        <v>0.02</v>
      </c>
      <c r="AC9" s="229" t="s">
        <v>25</v>
      </c>
      <c r="AD9" s="229"/>
      <c r="AE9" s="229"/>
      <c r="AF9" s="233"/>
      <c r="AG9" s="351"/>
      <c r="AH9" s="298"/>
      <c r="AI9" s="298"/>
      <c r="AJ9" s="298"/>
      <c r="AK9" s="299"/>
      <c r="AL9" s="300"/>
      <c r="AM9" s="298"/>
      <c r="AN9" s="298"/>
      <c r="AO9" s="298"/>
      <c r="AP9" s="299"/>
      <c r="AU9" s="33" t="s">
        <v>23</v>
      </c>
    </row>
    <row r="10" spans="1:47" s="214" customFormat="1" x14ac:dyDescent="0.25">
      <c r="A10" s="228" t="s">
        <v>26</v>
      </c>
      <c r="B10" s="222" t="s">
        <v>30</v>
      </c>
      <c r="C10" s="223"/>
      <c r="D10" s="223"/>
      <c r="E10" s="330">
        <v>45.441400000000002</v>
      </c>
      <c r="F10" s="235" t="s">
        <v>22</v>
      </c>
      <c r="G10" s="231" t="s">
        <v>22</v>
      </c>
      <c r="H10" s="370">
        <v>78</v>
      </c>
      <c r="I10" s="229"/>
      <c r="J10" s="229"/>
      <c r="K10" s="229"/>
      <c r="L10" s="233"/>
      <c r="M10" s="370">
        <v>110</v>
      </c>
      <c r="N10" s="229"/>
      <c r="O10" s="229"/>
      <c r="P10" s="229"/>
      <c r="Q10" s="233"/>
      <c r="R10" s="370">
        <v>270</v>
      </c>
      <c r="S10" s="229"/>
      <c r="T10" s="229"/>
      <c r="U10" s="229"/>
      <c r="V10" s="233"/>
      <c r="W10" s="370">
        <v>400</v>
      </c>
      <c r="X10" s="229"/>
      <c r="Y10" s="229"/>
      <c r="Z10" s="229"/>
      <c r="AA10" s="349"/>
      <c r="AB10" s="370">
        <v>44</v>
      </c>
      <c r="AC10" s="229"/>
      <c r="AD10" s="229"/>
      <c r="AE10" s="229"/>
      <c r="AF10" s="233"/>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20.317499999999999</v>
      </c>
      <c r="F11" s="230" t="s">
        <v>22</v>
      </c>
      <c r="G11" s="231" t="s">
        <v>22</v>
      </c>
      <c r="H11" s="371">
        <v>12</v>
      </c>
      <c r="I11" s="229"/>
      <c r="J11" s="229"/>
      <c r="K11" s="229"/>
      <c r="L11" s="233"/>
      <c r="M11" s="371">
        <v>28.4</v>
      </c>
      <c r="N11" s="229"/>
      <c r="O11" s="229"/>
      <c r="P11" s="229"/>
      <c r="Q11" s="233"/>
      <c r="R11" s="371">
        <v>47.6</v>
      </c>
      <c r="S11" s="229"/>
      <c r="T11" s="229"/>
      <c r="U11" s="229"/>
      <c r="V11" s="233"/>
      <c r="W11" s="371">
        <v>55.1</v>
      </c>
      <c r="X11" s="229"/>
      <c r="Y11" s="229"/>
      <c r="Z11" s="229"/>
      <c r="AA11" s="349"/>
      <c r="AB11" s="371">
        <v>11</v>
      </c>
      <c r="AC11" s="229"/>
      <c r="AD11" s="229"/>
      <c r="AE11" s="229"/>
      <c r="AF11" s="233"/>
      <c r="AG11" s="353"/>
      <c r="AH11" s="298"/>
      <c r="AI11" s="298"/>
      <c r="AJ11" s="298"/>
      <c r="AK11" s="299"/>
      <c r="AL11" s="312"/>
      <c r="AM11" s="298"/>
      <c r="AN11" s="298"/>
      <c r="AO11" s="298"/>
      <c r="AP11" s="299"/>
      <c r="AU11" s="33" t="s">
        <v>27</v>
      </c>
    </row>
    <row r="12" spans="1:47" s="214" customFormat="1" x14ac:dyDescent="0.25">
      <c r="A12" s="238" t="s">
        <v>28</v>
      </c>
      <c r="B12" s="222" t="s">
        <v>24</v>
      </c>
      <c r="C12" s="229"/>
      <c r="D12" s="229"/>
      <c r="E12" s="325">
        <v>25</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49</v>
      </c>
      <c r="X12" s="229"/>
      <c r="Y12" s="229"/>
      <c r="Z12" s="229"/>
      <c r="AA12" s="349"/>
      <c r="AB12" s="370">
        <v>10</v>
      </c>
      <c r="AC12" s="229" t="s">
        <v>25</v>
      </c>
      <c r="AD12" s="229"/>
      <c r="AE12" s="229"/>
      <c r="AF12" s="233"/>
      <c r="AG12" s="352"/>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59.567700000000002</v>
      </c>
      <c r="F13" s="239">
        <v>250</v>
      </c>
      <c r="G13" s="231">
        <v>250</v>
      </c>
      <c r="H13" s="371">
        <v>7.5</v>
      </c>
      <c r="I13" s="229"/>
      <c r="J13" s="229"/>
      <c r="K13" s="229"/>
      <c r="L13" s="233"/>
      <c r="M13" s="371">
        <v>14.1</v>
      </c>
      <c r="N13" s="229"/>
      <c r="O13" s="229"/>
      <c r="P13" s="229" t="s">
        <v>233</v>
      </c>
      <c r="Q13" s="233"/>
      <c r="R13" s="371">
        <v>11.3</v>
      </c>
      <c r="S13" s="229"/>
      <c r="T13" s="229"/>
      <c r="U13" s="229"/>
      <c r="V13" s="233"/>
      <c r="W13" s="371">
        <v>25.7</v>
      </c>
      <c r="X13" s="229"/>
      <c r="Y13" s="229"/>
      <c r="Z13" s="229"/>
      <c r="AA13" s="349"/>
      <c r="AB13" s="371">
        <v>10.3</v>
      </c>
      <c r="AC13" s="229"/>
      <c r="AD13" s="229"/>
      <c r="AE13" s="229"/>
      <c r="AF13" s="233"/>
      <c r="AG13" s="353"/>
      <c r="AH13" s="298"/>
      <c r="AI13" s="298"/>
      <c r="AJ13" s="298"/>
      <c r="AK13" s="299"/>
      <c r="AL13" s="300"/>
      <c r="AM13" s="298"/>
      <c r="AN13" s="298"/>
      <c r="AO13" s="298"/>
      <c r="AP13" s="299"/>
      <c r="AU13" s="33" t="s">
        <v>29</v>
      </c>
    </row>
    <row r="14" spans="1:47" s="214" customFormat="1" x14ac:dyDescent="0.25">
      <c r="A14" s="228" t="s">
        <v>31</v>
      </c>
      <c r="B14" s="222" t="s">
        <v>30</v>
      </c>
      <c r="C14" s="223"/>
      <c r="D14" s="223"/>
      <c r="E14" s="325">
        <v>511.90809999999999</v>
      </c>
      <c r="F14" s="230" t="s">
        <v>22</v>
      </c>
      <c r="G14" s="240">
        <v>700</v>
      </c>
      <c r="H14" s="370">
        <v>200</v>
      </c>
      <c r="I14" s="229"/>
      <c r="J14" s="229"/>
      <c r="K14" s="229"/>
      <c r="L14" s="233"/>
      <c r="M14" s="370">
        <v>310</v>
      </c>
      <c r="N14" s="229"/>
      <c r="O14" s="229"/>
      <c r="P14" s="229"/>
      <c r="Q14" s="233"/>
      <c r="R14" s="370">
        <v>550</v>
      </c>
      <c r="S14" s="229"/>
      <c r="T14" s="229"/>
      <c r="U14" s="229"/>
      <c r="V14" s="233"/>
      <c r="W14" s="370">
        <v>920</v>
      </c>
      <c r="X14" s="229"/>
      <c r="Y14" s="229"/>
      <c r="Z14" s="229"/>
      <c r="AA14" s="349"/>
      <c r="AB14" s="370">
        <v>150</v>
      </c>
      <c r="AC14" s="229"/>
      <c r="AD14" s="229"/>
      <c r="AE14" s="229"/>
      <c r="AF14" s="233"/>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6.8308</v>
      </c>
      <c r="F15" s="230" t="s">
        <v>22</v>
      </c>
      <c r="G15" s="231" t="s">
        <v>22</v>
      </c>
      <c r="H15" s="371">
        <v>11</v>
      </c>
      <c r="I15" s="229"/>
      <c r="J15" s="229"/>
      <c r="K15" s="229"/>
      <c r="L15" s="233"/>
      <c r="M15" s="371">
        <v>10.5</v>
      </c>
      <c r="N15" s="229"/>
      <c r="O15" s="229"/>
      <c r="P15" s="229" t="s">
        <v>233</v>
      </c>
      <c r="Q15" s="233"/>
      <c r="R15" s="371">
        <v>21.8</v>
      </c>
      <c r="S15" s="229"/>
      <c r="T15" s="229"/>
      <c r="U15" s="229"/>
      <c r="V15" s="233"/>
      <c r="W15" s="371">
        <v>13.9</v>
      </c>
      <c r="X15" s="229"/>
      <c r="Y15" s="229"/>
      <c r="Z15" s="229"/>
      <c r="AA15" s="349"/>
      <c r="AB15" s="369">
        <v>5.86</v>
      </c>
      <c r="AC15" s="229"/>
      <c r="AD15" s="229"/>
      <c r="AE15" s="229" t="s">
        <v>233</v>
      </c>
      <c r="AF15" s="233"/>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36.765099999999997</v>
      </c>
      <c r="F16" s="239">
        <v>10</v>
      </c>
      <c r="G16" s="240">
        <v>10</v>
      </c>
      <c r="H16" s="369">
        <v>0.01</v>
      </c>
      <c r="I16" s="229" t="s">
        <v>25</v>
      </c>
      <c r="J16" s="229"/>
      <c r="K16" s="229" t="s">
        <v>15</v>
      </c>
      <c r="L16" s="233"/>
      <c r="M16" s="369">
        <v>0.01</v>
      </c>
      <c r="N16" s="229" t="s">
        <v>25</v>
      </c>
      <c r="O16" s="229"/>
      <c r="P16" s="229"/>
      <c r="Q16" s="233"/>
      <c r="R16" s="369">
        <v>0.01</v>
      </c>
      <c r="S16" s="229" t="s">
        <v>25</v>
      </c>
      <c r="T16" s="229"/>
      <c r="U16" s="229"/>
      <c r="V16" s="233"/>
      <c r="W16" s="369">
        <v>0.01</v>
      </c>
      <c r="X16" s="229" t="s">
        <v>25</v>
      </c>
      <c r="Y16" s="229"/>
      <c r="Z16" s="229"/>
      <c r="AA16" s="349"/>
      <c r="AB16" s="369">
        <v>0.51</v>
      </c>
      <c r="AC16" s="229"/>
      <c r="AD16" s="229"/>
      <c r="AE16" s="229" t="s">
        <v>15</v>
      </c>
      <c r="AF16" s="233"/>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2E-3</v>
      </c>
      <c r="N17" s="229" t="s">
        <v>25</v>
      </c>
      <c r="O17" s="229"/>
      <c r="P17" s="229"/>
      <c r="Q17" s="233"/>
      <c r="R17" s="368">
        <v>2E-3</v>
      </c>
      <c r="S17" s="229" t="s">
        <v>25</v>
      </c>
      <c r="T17" s="229"/>
      <c r="U17" s="229"/>
      <c r="V17" s="233"/>
      <c r="W17" s="368">
        <v>2E-3</v>
      </c>
      <c r="X17" s="229" t="s">
        <v>25</v>
      </c>
      <c r="Y17" s="229"/>
      <c r="Z17" s="229"/>
      <c r="AA17" s="349"/>
      <c r="AB17" s="368">
        <v>2E-3</v>
      </c>
      <c r="AC17" s="229" t="s">
        <v>25</v>
      </c>
      <c r="AD17" s="229"/>
      <c r="AE17" s="229"/>
      <c r="AF17" s="233"/>
      <c r="AG17" s="351"/>
      <c r="AH17" s="298"/>
      <c r="AI17" s="298"/>
      <c r="AJ17" s="298"/>
      <c r="AK17" s="299"/>
      <c r="AL17" s="301"/>
      <c r="AM17" s="298"/>
      <c r="AN17" s="298"/>
      <c r="AO17" s="298"/>
      <c r="AP17" s="299"/>
      <c r="AU17" s="33" t="s">
        <v>34</v>
      </c>
    </row>
    <row r="18" spans="1:47" s="214" customFormat="1" x14ac:dyDescent="0.25">
      <c r="A18" s="228" t="s">
        <v>35</v>
      </c>
      <c r="B18" s="222" t="s">
        <v>30</v>
      </c>
      <c r="C18" s="229"/>
      <c r="D18" s="229"/>
      <c r="E18" s="325" t="s">
        <v>266</v>
      </c>
      <c r="F18" s="239" t="s">
        <v>37</v>
      </c>
      <c r="G18" s="240" t="s">
        <v>37</v>
      </c>
      <c r="H18" s="369">
        <v>7.13</v>
      </c>
      <c r="I18" s="229"/>
      <c r="J18" s="229"/>
      <c r="K18" s="229"/>
      <c r="L18" s="233"/>
      <c r="M18" s="369">
        <v>6.72</v>
      </c>
      <c r="N18" s="229"/>
      <c r="O18" s="229"/>
      <c r="P18" s="229"/>
      <c r="Q18" s="233"/>
      <c r="R18" s="369">
        <v>6.67</v>
      </c>
      <c r="S18" s="229"/>
      <c r="T18" s="229"/>
      <c r="U18" s="229"/>
      <c r="V18" s="233"/>
      <c r="W18" s="369">
        <v>6.79</v>
      </c>
      <c r="X18" s="229"/>
      <c r="Y18" s="229"/>
      <c r="Z18" s="229"/>
      <c r="AA18" s="349"/>
      <c r="AB18" s="369">
        <v>6.55</v>
      </c>
      <c r="AC18" s="229"/>
      <c r="AD18" s="229"/>
      <c r="AE18" s="229"/>
      <c r="AF18" s="233"/>
      <c r="AG18" s="353"/>
      <c r="AH18" s="298"/>
      <c r="AI18" s="298"/>
      <c r="AJ18" s="298"/>
      <c r="AK18" s="299"/>
      <c r="AL18" s="300"/>
      <c r="AM18" s="298"/>
      <c r="AN18" s="298"/>
      <c r="AO18" s="298"/>
      <c r="AP18" s="299"/>
      <c r="AQ18" s="340">
        <v>6.5</v>
      </c>
      <c r="AR18" s="341">
        <v>8.5</v>
      </c>
      <c r="AS18" s="341">
        <v>4.6900000000000004</v>
      </c>
      <c r="AT18" s="340">
        <v>7.03</v>
      </c>
      <c r="AU18" s="33" t="s">
        <v>35</v>
      </c>
    </row>
    <row r="19" spans="1:47" s="214" customFormat="1" x14ac:dyDescent="0.25">
      <c r="A19" s="228" t="s">
        <v>38</v>
      </c>
      <c r="B19" s="222" t="s">
        <v>30</v>
      </c>
      <c r="C19" s="229"/>
      <c r="D19" s="229"/>
      <c r="E19" s="325">
        <v>5.2388000000000003</v>
      </c>
      <c r="F19" s="230" t="s">
        <v>22</v>
      </c>
      <c r="G19" s="231" t="s">
        <v>22</v>
      </c>
      <c r="H19" s="369">
        <v>1.34</v>
      </c>
      <c r="I19" s="229"/>
      <c r="J19" s="229"/>
      <c r="K19" s="229"/>
      <c r="L19" s="233"/>
      <c r="M19" s="369">
        <v>3.12</v>
      </c>
      <c r="N19" s="229"/>
      <c r="O19" s="229"/>
      <c r="P19" s="229"/>
      <c r="Q19" s="233"/>
      <c r="R19" s="371">
        <v>12</v>
      </c>
      <c r="S19" s="229"/>
      <c r="T19" s="229"/>
      <c r="U19" s="229"/>
      <c r="V19" s="233"/>
      <c r="W19" s="371">
        <v>39.299999999999997</v>
      </c>
      <c r="X19" s="229"/>
      <c r="Y19" s="229"/>
      <c r="Z19" s="229"/>
      <c r="AA19" s="349"/>
      <c r="AB19" s="369">
        <v>0.67</v>
      </c>
      <c r="AC19" s="229"/>
      <c r="AD19" s="229"/>
      <c r="AE19" s="229"/>
      <c r="AF19" s="233"/>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55.347099999999998</v>
      </c>
      <c r="F20" s="230" t="s">
        <v>22</v>
      </c>
      <c r="G20" s="240">
        <v>20</v>
      </c>
      <c r="H20" s="371">
        <v>10.5</v>
      </c>
      <c r="I20" s="229"/>
      <c r="J20" s="229"/>
      <c r="K20" s="229" t="s">
        <v>233</v>
      </c>
      <c r="L20" s="233"/>
      <c r="M20" s="369">
        <v>9</v>
      </c>
      <c r="N20" s="229"/>
      <c r="O20" s="229"/>
      <c r="P20" s="229"/>
      <c r="Q20" s="233"/>
      <c r="R20" s="369">
        <v>8.15</v>
      </c>
      <c r="S20" s="229"/>
      <c r="T20" s="229"/>
      <c r="U20" s="229"/>
      <c r="V20" s="233"/>
      <c r="W20" s="371">
        <v>17.8</v>
      </c>
      <c r="X20" s="229"/>
      <c r="Y20" s="229"/>
      <c r="Z20" s="229"/>
      <c r="AA20" s="349"/>
      <c r="AB20" s="371">
        <v>6.9</v>
      </c>
      <c r="AC20" s="229"/>
      <c r="AD20" s="229"/>
      <c r="AE20" s="229"/>
      <c r="AF20" s="233"/>
      <c r="AG20" s="352"/>
      <c r="AH20" s="298"/>
      <c r="AI20" s="298"/>
      <c r="AJ20" s="298"/>
      <c r="AK20" s="299"/>
      <c r="AL20" s="300"/>
      <c r="AM20" s="298"/>
      <c r="AN20" s="298"/>
      <c r="AO20" s="298"/>
      <c r="AP20" s="299"/>
      <c r="AU20" s="33" t="s">
        <v>39</v>
      </c>
    </row>
    <row r="21" spans="1:47" s="214" customFormat="1" x14ac:dyDescent="0.25">
      <c r="A21" s="228" t="s">
        <v>40</v>
      </c>
      <c r="B21" s="222" t="s">
        <v>30</v>
      </c>
      <c r="C21" s="229"/>
      <c r="D21" s="229"/>
      <c r="E21" s="325">
        <v>38.312899999999999</v>
      </c>
      <c r="F21" s="239">
        <v>250</v>
      </c>
      <c r="G21" s="240">
        <v>250</v>
      </c>
      <c r="H21" s="369">
        <v>7.63</v>
      </c>
      <c r="I21" s="229"/>
      <c r="J21" s="229"/>
      <c r="K21" s="229" t="s">
        <v>15</v>
      </c>
      <c r="L21" s="233"/>
      <c r="M21" s="371">
        <v>15.6</v>
      </c>
      <c r="N21" s="229"/>
      <c r="O21" s="229"/>
      <c r="P21" s="229"/>
      <c r="Q21" s="233"/>
      <c r="R21" s="369">
        <v>1.87</v>
      </c>
      <c r="S21" s="229"/>
      <c r="T21" s="229"/>
      <c r="U21" s="229"/>
      <c r="V21" s="233"/>
      <c r="W21" s="371">
        <v>1</v>
      </c>
      <c r="X21" s="229" t="s">
        <v>25</v>
      </c>
      <c r="Y21" s="229"/>
      <c r="Z21" s="229"/>
      <c r="AA21" s="349"/>
      <c r="AB21" s="371">
        <v>13.2</v>
      </c>
      <c r="AC21" s="229"/>
      <c r="AD21" s="229"/>
      <c r="AE21" s="229"/>
      <c r="AF21" s="233"/>
      <c r="AG21" s="353"/>
      <c r="AH21" s="298"/>
      <c r="AI21" s="298"/>
      <c r="AJ21" s="298"/>
      <c r="AK21" s="299"/>
      <c r="AL21" s="312"/>
      <c r="AM21" s="298"/>
      <c r="AN21" s="298"/>
      <c r="AO21" s="298"/>
      <c r="AP21" s="299"/>
      <c r="AU21" s="33" t="s">
        <v>40</v>
      </c>
    </row>
    <row r="22" spans="1:47" s="214" customFormat="1" x14ac:dyDescent="0.25">
      <c r="A22" s="228" t="s">
        <v>41</v>
      </c>
      <c r="B22" s="222" t="s">
        <v>30</v>
      </c>
      <c r="C22" s="229"/>
      <c r="D22" s="229"/>
      <c r="E22" s="330">
        <v>359.19549999999998</v>
      </c>
      <c r="F22" s="242">
        <v>500</v>
      </c>
      <c r="G22" s="231">
        <v>500</v>
      </c>
      <c r="H22" s="370">
        <v>140</v>
      </c>
      <c r="I22" s="229"/>
      <c r="J22" s="229"/>
      <c r="K22" s="229"/>
      <c r="L22" s="233"/>
      <c r="M22" s="370">
        <v>180</v>
      </c>
      <c r="N22" s="229"/>
      <c r="O22" s="229"/>
      <c r="P22" s="229"/>
      <c r="Q22" s="233"/>
      <c r="R22" s="370">
        <v>320</v>
      </c>
      <c r="S22" s="229"/>
      <c r="T22" s="229"/>
      <c r="U22" s="229"/>
      <c r="V22" s="233"/>
      <c r="W22" s="370">
        <v>370</v>
      </c>
      <c r="X22" s="229"/>
      <c r="Y22" s="229"/>
      <c r="Z22" s="229"/>
      <c r="AA22" s="349"/>
      <c r="AB22" s="370">
        <v>85</v>
      </c>
      <c r="AC22" s="229"/>
      <c r="AD22" s="229"/>
      <c r="AE22" s="229"/>
      <c r="AF22" s="233"/>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377">
        <v>0.68</v>
      </c>
      <c r="I23" s="244"/>
      <c r="J23" s="244"/>
      <c r="K23" s="244"/>
      <c r="L23" s="248"/>
      <c r="M23" s="378">
        <v>4.3</v>
      </c>
      <c r="N23" s="244"/>
      <c r="O23" s="244"/>
      <c r="P23" s="244"/>
      <c r="Q23" s="248"/>
      <c r="R23" s="378">
        <v>6.2</v>
      </c>
      <c r="S23" s="244"/>
      <c r="T23" s="244"/>
      <c r="U23" s="244"/>
      <c r="V23" s="248"/>
      <c r="W23" s="403">
        <v>10</v>
      </c>
      <c r="X23" s="244"/>
      <c r="Y23" s="244"/>
      <c r="Z23" s="244"/>
      <c r="AA23" s="350"/>
      <c r="AB23" s="378">
        <v>1.4</v>
      </c>
      <c r="AC23" s="263"/>
      <c r="AD23" s="263"/>
      <c r="AE23" s="263"/>
      <c r="AF23" s="264"/>
      <c r="AG23" s="354"/>
      <c r="AH23" s="303"/>
      <c r="AI23" s="303"/>
      <c r="AJ23" s="303"/>
      <c r="AK23" s="304"/>
      <c r="AL23" s="315"/>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19">
        <v>2.9999999999999997E-4</v>
      </c>
      <c r="AC25" s="229" t="s">
        <v>25</v>
      </c>
      <c r="AD25" s="404"/>
      <c r="AE25" s="404"/>
      <c r="AF25" s="405"/>
      <c r="AG25" s="504" t="s">
        <v>205</v>
      </c>
      <c r="AH25" s="505"/>
      <c r="AI25" s="505"/>
      <c r="AJ25" s="505"/>
      <c r="AK25" s="506"/>
      <c r="AL25" s="504" t="s">
        <v>259</v>
      </c>
      <c r="AM25" s="505"/>
      <c r="AN25" s="505"/>
      <c r="AO25" s="505"/>
      <c r="AP25" s="506"/>
      <c r="AU25" s="72" t="s">
        <v>45</v>
      </c>
    </row>
    <row r="26" spans="1:47" s="214" customFormat="1" x14ac:dyDescent="0.25">
      <c r="A26" s="228" t="s">
        <v>46</v>
      </c>
      <c r="B26" s="222" t="s">
        <v>30</v>
      </c>
      <c r="C26" s="229"/>
      <c r="D26" s="229"/>
      <c r="E26" s="325">
        <v>1.3005</v>
      </c>
      <c r="F26" s="239">
        <v>0.01</v>
      </c>
      <c r="G26" s="231">
        <v>5.0000000000000002E-5</v>
      </c>
      <c r="H26" s="372">
        <v>3.2400000000000001E-4</v>
      </c>
      <c r="I26" s="375"/>
      <c r="J26" s="229"/>
      <c r="K26" s="229"/>
      <c r="L26" s="233"/>
      <c r="M26" s="374">
        <v>4.8599999999999997E-3</v>
      </c>
      <c r="N26" s="375"/>
      <c r="O26" s="229"/>
      <c r="P26" s="229" t="s">
        <v>233</v>
      </c>
      <c r="Q26" s="233"/>
      <c r="R26" s="374">
        <v>7.9900000000000006E-3</v>
      </c>
      <c r="S26" s="375"/>
      <c r="T26" s="229"/>
      <c r="U26" s="229" t="s">
        <v>233</v>
      </c>
      <c r="V26" s="233"/>
      <c r="W26" s="373">
        <v>1.29E-2</v>
      </c>
      <c r="X26" s="375"/>
      <c r="Y26" s="229"/>
      <c r="Z26" s="229" t="s">
        <v>233</v>
      </c>
      <c r="AA26" s="233"/>
      <c r="AB26" s="372">
        <v>8.5000000000000006E-5</v>
      </c>
      <c r="AC26" s="229"/>
      <c r="AD26" s="229"/>
      <c r="AE26" s="229"/>
      <c r="AF26" s="233"/>
      <c r="AG26" s="305"/>
      <c r="AH26" s="298"/>
      <c r="AI26" s="298"/>
      <c r="AJ26" s="298"/>
      <c r="AK26" s="299"/>
      <c r="AL26" s="307"/>
      <c r="AM26" s="298"/>
      <c r="AN26" s="298"/>
      <c r="AO26" s="298"/>
      <c r="AP26" s="299"/>
      <c r="AU26" s="77" t="s">
        <v>46</v>
      </c>
    </row>
    <row r="27" spans="1:47" s="214" customFormat="1" x14ac:dyDescent="0.25">
      <c r="A27" s="228" t="s">
        <v>47</v>
      </c>
      <c r="B27" s="222" t="s">
        <v>30</v>
      </c>
      <c r="C27" s="229"/>
      <c r="D27" s="229"/>
      <c r="E27" s="325">
        <v>6.83E-2</v>
      </c>
      <c r="F27" s="239">
        <v>2</v>
      </c>
      <c r="G27" s="231">
        <v>1</v>
      </c>
      <c r="H27" s="368">
        <v>8.0000000000000002E-3</v>
      </c>
      <c r="I27" s="375"/>
      <c r="J27" s="229"/>
      <c r="K27" s="229"/>
      <c r="L27" s="233"/>
      <c r="M27" s="369">
        <v>0.03</v>
      </c>
      <c r="N27" s="375"/>
      <c r="O27" s="229"/>
      <c r="P27" s="229"/>
      <c r="Q27" s="233"/>
      <c r="R27" s="373">
        <v>8.6900000000000005E-2</v>
      </c>
      <c r="S27" s="375"/>
      <c r="T27" s="229"/>
      <c r="U27" s="229"/>
      <c r="V27" s="233"/>
      <c r="W27" s="371">
        <v>0.8</v>
      </c>
      <c r="X27" s="375"/>
      <c r="Y27" s="229"/>
      <c r="Z27" s="229" t="s">
        <v>233</v>
      </c>
      <c r="AA27" s="233"/>
      <c r="AB27" s="368">
        <v>5.0000000000000001E-3</v>
      </c>
      <c r="AC27" s="229"/>
      <c r="AD27" s="229"/>
      <c r="AE27" s="229"/>
      <c r="AF27" s="233"/>
      <c r="AG27" s="306"/>
      <c r="AH27" s="298"/>
      <c r="AI27" s="298"/>
      <c r="AJ27" s="298"/>
      <c r="AK27" s="299"/>
      <c r="AL27" s="301"/>
      <c r="AM27" s="298"/>
      <c r="AN27" s="298"/>
      <c r="AO27" s="298"/>
      <c r="AP27" s="299"/>
      <c r="AU27" s="77" t="s">
        <v>47</v>
      </c>
    </row>
    <row r="28" spans="1:4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385" t="s">
        <v>25</v>
      </c>
      <c r="O28" s="229"/>
      <c r="P28" s="229"/>
      <c r="Q28" s="233"/>
      <c r="R28" s="368">
        <v>5.0000000000000001E-3</v>
      </c>
      <c r="S28" s="385" t="s">
        <v>25</v>
      </c>
      <c r="T28" s="229"/>
      <c r="U28" s="229"/>
      <c r="V28" s="233"/>
      <c r="W28" s="368">
        <v>5.0000000000000001E-3</v>
      </c>
      <c r="X28" s="385" t="s">
        <v>25</v>
      </c>
      <c r="Y28" s="229"/>
      <c r="Z28" s="229"/>
      <c r="AA28" s="233"/>
      <c r="AB28" s="368">
        <v>5.0000000000000001E-3</v>
      </c>
      <c r="AC28" s="229" t="s">
        <v>25</v>
      </c>
      <c r="AD28" s="229"/>
      <c r="AE28" s="229"/>
      <c r="AF28" s="233"/>
      <c r="AG28" s="306"/>
      <c r="AH28" s="298"/>
      <c r="AI28" s="298"/>
      <c r="AJ28" s="298"/>
      <c r="AK28" s="299"/>
      <c r="AL28" s="306"/>
      <c r="AM28" s="298"/>
      <c r="AN28" s="298"/>
      <c r="AO28" s="298"/>
      <c r="AP28" s="299"/>
      <c r="AU28" s="77" t="s">
        <v>48</v>
      </c>
    </row>
    <row r="29" spans="1:47" s="214" customFormat="1" x14ac:dyDescent="0.25">
      <c r="A29" s="228" t="s">
        <v>49</v>
      </c>
      <c r="B29" s="222" t="s">
        <v>21</v>
      </c>
      <c r="C29" s="229"/>
      <c r="D29" s="229"/>
      <c r="E29" s="325">
        <v>2.0000000000000001E-4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07"/>
      <c r="AM29" s="298"/>
      <c r="AN29" s="298"/>
      <c r="AO29" s="298"/>
      <c r="AP29" s="299"/>
      <c r="AU29" s="77" t="s">
        <v>49</v>
      </c>
    </row>
    <row r="30" spans="1:47" s="214" customFormat="1" x14ac:dyDescent="0.25">
      <c r="A30" s="228" t="s">
        <v>50</v>
      </c>
      <c r="B30" s="222" t="s">
        <v>24</v>
      </c>
      <c r="C30" s="229"/>
      <c r="D30" s="229"/>
      <c r="E30" s="325">
        <v>4.3E-3</v>
      </c>
      <c r="F30" s="239">
        <v>0.1</v>
      </c>
      <c r="G30" s="345">
        <v>0.05</v>
      </c>
      <c r="H30" s="369">
        <v>0.01</v>
      </c>
      <c r="I30" s="375" t="s">
        <v>25</v>
      </c>
      <c r="J30" s="229"/>
      <c r="K30" s="229"/>
      <c r="L30" s="233"/>
      <c r="M30" s="369">
        <v>0.01</v>
      </c>
      <c r="N30" s="385" t="s">
        <v>25</v>
      </c>
      <c r="O30" s="229"/>
      <c r="P30" s="229"/>
      <c r="Q30" s="233"/>
      <c r="R30" s="369">
        <v>0.01</v>
      </c>
      <c r="S30" s="385" t="s">
        <v>25</v>
      </c>
      <c r="T30" s="229"/>
      <c r="U30" s="229"/>
      <c r="V30" s="233"/>
      <c r="W30" s="369">
        <v>0.01</v>
      </c>
      <c r="X30" s="375" t="s">
        <v>25</v>
      </c>
      <c r="Y30" s="229"/>
      <c r="Z30" s="229"/>
      <c r="AA30" s="233"/>
      <c r="AB30" s="369">
        <v>0.01</v>
      </c>
      <c r="AC30" s="229" t="s">
        <v>25</v>
      </c>
      <c r="AD30" s="229"/>
      <c r="AE30" s="229"/>
      <c r="AF30" s="233"/>
      <c r="AG30" s="301"/>
      <c r="AH30" s="298"/>
      <c r="AI30" s="298"/>
      <c r="AJ30" s="298"/>
      <c r="AK30" s="299"/>
      <c r="AL30" s="301"/>
      <c r="AM30" s="298"/>
      <c r="AN30" s="298"/>
      <c r="AO30" s="298"/>
      <c r="AP30" s="299"/>
      <c r="AU30" s="77" t="s">
        <v>50</v>
      </c>
    </row>
    <row r="31" spans="1:47" s="214" customFormat="1" x14ac:dyDescent="0.25">
      <c r="A31" s="228" t="s">
        <v>51</v>
      </c>
      <c r="B31" s="222" t="s">
        <v>24</v>
      </c>
      <c r="C31" s="229"/>
      <c r="D31" s="229"/>
      <c r="E31" s="325">
        <v>2E-3</v>
      </c>
      <c r="F31" s="239" t="s">
        <v>22</v>
      </c>
      <c r="G31" s="231" t="s">
        <v>22</v>
      </c>
      <c r="H31" s="369">
        <v>0.01</v>
      </c>
      <c r="I31" s="375" t="s">
        <v>25</v>
      </c>
      <c r="J31" s="229"/>
      <c r="K31" s="229"/>
      <c r="L31" s="233"/>
      <c r="M31" s="369">
        <v>0.01</v>
      </c>
      <c r="N31" s="385" t="s">
        <v>25</v>
      </c>
      <c r="O31" s="229"/>
      <c r="P31" s="229"/>
      <c r="Q31" s="233"/>
      <c r="R31" s="369">
        <v>0.01</v>
      </c>
      <c r="S31" s="375" t="s">
        <v>25</v>
      </c>
      <c r="T31" s="229"/>
      <c r="U31" s="229"/>
      <c r="V31" s="233"/>
      <c r="W31" s="369">
        <v>0.01</v>
      </c>
      <c r="X31" s="385" t="s">
        <v>25</v>
      </c>
      <c r="Y31" s="229"/>
      <c r="Z31" s="229"/>
      <c r="AA31" s="233"/>
      <c r="AB31" s="369">
        <v>0.01</v>
      </c>
      <c r="AC31" s="229" t="s">
        <v>25</v>
      </c>
      <c r="AD31" s="229"/>
      <c r="AE31" s="229"/>
      <c r="AF31" s="233"/>
      <c r="AG31" s="301"/>
      <c r="AH31" s="298"/>
      <c r="AI31" s="298"/>
      <c r="AJ31" s="298"/>
      <c r="AK31" s="299"/>
      <c r="AL31" s="301"/>
      <c r="AM31" s="298"/>
      <c r="AN31" s="298"/>
      <c r="AO31" s="298"/>
      <c r="AP31" s="299"/>
      <c r="AU31" s="77" t="s">
        <v>51</v>
      </c>
    </row>
    <row r="32" spans="1:47" s="214" customFormat="1" x14ac:dyDescent="0.25">
      <c r="A32" s="228" t="s">
        <v>52</v>
      </c>
      <c r="B32" s="222" t="s">
        <v>30</v>
      </c>
      <c r="C32" s="229"/>
      <c r="D32" s="229"/>
      <c r="E32" s="325">
        <v>29.196200000000001</v>
      </c>
      <c r="F32" s="239">
        <v>1.3</v>
      </c>
      <c r="G32" s="231">
        <v>1</v>
      </c>
      <c r="H32" s="367">
        <v>0.01</v>
      </c>
      <c r="I32" s="375" t="s">
        <v>25</v>
      </c>
      <c r="J32" s="229"/>
      <c r="K32" s="229"/>
      <c r="L32" s="233"/>
      <c r="M32" s="367">
        <v>0.01</v>
      </c>
      <c r="N32" s="375" t="s">
        <v>25</v>
      </c>
      <c r="O32" s="229"/>
      <c r="P32" s="229"/>
      <c r="Q32" s="233"/>
      <c r="R32" s="367">
        <v>0.01</v>
      </c>
      <c r="S32" s="375" t="s">
        <v>25</v>
      </c>
      <c r="T32" s="229"/>
      <c r="U32" s="229"/>
      <c r="V32" s="233"/>
      <c r="W32" s="367">
        <v>0.01</v>
      </c>
      <c r="X32" s="385" t="s">
        <v>25</v>
      </c>
      <c r="Y32" s="229"/>
      <c r="Z32" s="229"/>
      <c r="AA32" s="233"/>
      <c r="AB32" s="369">
        <v>0.01</v>
      </c>
      <c r="AC32" s="229" t="s">
        <v>25</v>
      </c>
      <c r="AD32" s="229"/>
      <c r="AE32" s="229"/>
      <c r="AF32" s="233"/>
      <c r="AG32" s="301"/>
      <c r="AH32" s="298"/>
      <c r="AI32" s="298"/>
      <c r="AJ32" s="298"/>
      <c r="AK32" s="299"/>
      <c r="AL32" s="301"/>
      <c r="AM32" s="298"/>
      <c r="AN32" s="298"/>
      <c r="AO32" s="298"/>
      <c r="AP32" s="299"/>
      <c r="AU32" s="77" t="s">
        <v>52</v>
      </c>
    </row>
    <row r="33" spans="1:47" s="214" customFormat="1" x14ac:dyDescent="0.25">
      <c r="A33" s="228" t="s">
        <v>53</v>
      </c>
      <c r="B33" s="222" t="s">
        <v>24</v>
      </c>
      <c r="C33" s="229"/>
      <c r="D33" s="229"/>
      <c r="E33" s="325">
        <v>0.5</v>
      </c>
      <c r="F33" s="239">
        <v>0.3</v>
      </c>
      <c r="G33" s="231">
        <v>0.3</v>
      </c>
      <c r="H33" s="369">
        <v>0.05</v>
      </c>
      <c r="I33" s="375" t="s">
        <v>25</v>
      </c>
      <c r="J33" s="229"/>
      <c r="K33" s="229"/>
      <c r="L33" s="233"/>
      <c r="M33" s="369">
        <v>9.15</v>
      </c>
      <c r="N33" s="375"/>
      <c r="O33" s="229"/>
      <c r="P33" s="229" t="s">
        <v>233</v>
      </c>
      <c r="Q33" s="233"/>
      <c r="R33" s="369">
        <v>7.53</v>
      </c>
      <c r="S33" s="375"/>
      <c r="T33" s="229"/>
      <c r="U33" s="229" t="s">
        <v>233</v>
      </c>
      <c r="V33" s="233"/>
      <c r="W33" s="371">
        <v>12.7</v>
      </c>
      <c r="X33" s="375"/>
      <c r="Y33" s="229"/>
      <c r="Z33" s="229" t="s">
        <v>233</v>
      </c>
      <c r="AA33" s="233"/>
      <c r="AB33" s="369">
        <v>0.05</v>
      </c>
      <c r="AC33" s="229" t="s">
        <v>25</v>
      </c>
      <c r="AD33" s="229"/>
      <c r="AE33" s="229"/>
      <c r="AF33" s="233"/>
      <c r="AG33" s="301"/>
      <c r="AH33" s="298"/>
      <c r="AI33" s="298"/>
      <c r="AJ33" s="298"/>
      <c r="AK33" s="299"/>
      <c r="AL33" s="300"/>
      <c r="AM33" s="298"/>
      <c r="AN33" s="298"/>
      <c r="AO33" s="298"/>
      <c r="AP33" s="299"/>
      <c r="AU33" s="77" t="s">
        <v>53</v>
      </c>
    </row>
    <row r="34" spans="1:47" s="214" customFormat="1" x14ac:dyDescent="0.25">
      <c r="A34" s="228" t="s">
        <v>54</v>
      </c>
      <c r="B34" s="222" t="s">
        <v>24</v>
      </c>
      <c r="C34" s="229"/>
      <c r="D34" s="229"/>
      <c r="E34" s="325">
        <v>4.7000000000000002E-3</v>
      </c>
      <c r="F34" s="239">
        <v>1.4999999999999999E-2</v>
      </c>
      <c r="G34" s="231">
        <v>0.05</v>
      </c>
      <c r="H34" s="373">
        <v>1E-4</v>
      </c>
      <c r="I34" s="375" t="s">
        <v>25</v>
      </c>
      <c r="J34" s="229"/>
      <c r="K34" s="229"/>
      <c r="L34" s="233"/>
      <c r="M34" s="373">
        <v>1E-4</v>
      </c>
      <c r="N34" s="385" t="s">
        <v>25</v>
      </c>
      <c r="O34" s="229"/>
      <c r="P34" s="229"/>
      <c r="Q34" s="233"/>
      <c r="R34" s="372">
        <v>1.2400000000000001E-4</v>
      </c>
      <c r="S34" s="375"/>
      <c r="T34" s="229"/>
      <c r="U34" s="229"/>
      <c r="V34" s="233"/>
      <c r="W34" s="373">
        <v>1E-4</v>
      </c>
      <c r="X34" s="385" t="s">
        <v>25</v>
      </c>
      <c r="Y34" s="229"/>
      <c r="Z34" s="229"/>
      <c r="AA34" s="233"/>
      <c r="AB34" s="372">
        <v>7.2099999999999996E-4</v>
      </c>
      <c r="AC34" s="229"/>
      <c r="AD34" s="229"/>
      <c r="AE34" s="229"/>
      <c r="AF34" s="233"/>
      <c r="AG34" s="305"/>
      <c r="AH34" s="298"/>
      <c r="AI34" s="298"/>
      <c r="AJ34" s="298"/>
      <c r="AK34" s="299"/>
      <c r="AL34" s="306"/>
      <c r="AM34" s="298"/>
      <c r="AN34" s="298"/>
      <c r="AO34" s="298"/>
      <c r="AP34" s="299"/>
      <c r="AU34" s="77" t="s">
        <v>54</v>
      </c>
    </row>
    <row r="35" spans="1:47" s="214" customFormat="1" x14ac:dyDescent="0.25">
      <c r="A35" s="228" t="s">
        <v>55</v>
      </c>
      <c r="B35" s="222" t="s">
        <v>30</v>
      </c>
      <c r="C35" s="229"/>
      <c r="D35" s="229"/>
      <c r="E35" s="325">
        <v>0.37809999999999999</v>
      </c>
      <c r="F35" s="239">
        <v>0.05</v>
      </c>
      <c r="G35" s="231">
        <v>0.05</v>
      </c>
      <c r="H35" s="369">
        <v>0.08</v>
      </c>
      <c r="I35" s="375"/>
      <c r="J35" s="229"/>
      <c r="K35" s="229" t="s">
        <v>233</v>
      </c>
      <c r="L35" s="233"/>
      <c r="M35" s="369">
        <v>1.66</v>
      </c>
      <c r="N35" s="375"/>
      <c r="O35" s="229"/>
      <c r="P35" s="229"/>
      <c r="Q35" s="233"/>
      <c r="R35" s="369">
        <v>2.96</v>
      </c>
      <c r="S35" s="375"/>
      <c r="T35" s="229"/>
      <c r="U35" s="229"/>
      <c r="V35" s="233"/>
      <c r="W35" s="369">
        <v>4.16</v>
      </c>
      <c r="X35" s="375"/>
      <c r="Y35" s="229"/>
      <c r="Z35" s="229"/>
      <c r="AA35" s="233"/>
      <c r="AB35" s="368">
        <v>5.0000000000000001E-3</v>
      </c>
      <c r="AC35" s="229" t="s">
        <v>25</v>
      </c>
      <c r="AD35" s="229"/>
      <c r="AE35" s="229"/>
      <c r="AF35" s="233"/>
      <c r="AG35" s="306"/>
      <c r="AH35" s="298"/>
      <c r="AI35" s="298"/>
      <c r="AJ35" s="298"/>
      <c r="AK35" s="299"/>
      <c r="AL35" s="301"/>
      <c r="AM35" s="298"/>
      <c r="AN35" s="298"/>
      <c r="AO35" s="298"/>
      <c r="AP35" s="299"/>
      <c r="AU35" s="77" t="s">
        <v>55</v>
      </c>
    </row>
    <row r="36" spans="1:47" s="214" customFormat="1" x14ac:dyDescent="0.25">
      <c r="A36" s="228" t="s">
        <v>56</v>
      </c>
      <c r="B36" s="222" t="s">
        <v>24</v>
      </c>
      <c r="C36" s="229"/>
      <c r="D36" s="229"/>
      <c r="E36" s="325">
        <v>0.01</v>
      </c>
      <c r="F36" s="239" t="s">
        <v>22</v>
      </c>
      <c r="G36" s="231">
        <v>0.1</v>
      </c>
      <c r="H36" s="369">
        <v>0.01</v>
      </c>
      <c r="I36" s="375" t="s">
        <v>25</v>
      </c>
      <c r="J36" s="229"/>
      <c r="K36" s="229"/>
      <c r="L36" s="233"/>
      <c r="M36" s="369">
        <v>0.01</v>
      </c>
      <c r="N36" s="385" t="s">
        <v>25</v>
      </c>
      <c r="O36" s="229"/>
      <c r="P36" s="229"/>
      <c r="Q36" s="233"/>
      <c r="R36" s="369">
        <v>0.01</v>
      </c>
      <c r="S36" s="385" t="s">
        <v>25</v>
      </c>
      <c r="T36" s="229"/>
      <c r="U36" s="229"/>
      <c r="V36" s="233"/>
      <c r="W36" s="369">
        <v>0.01</v>
      </c>
      <c r="X36" s="385"/>
      <c r="Y36" s="229"/>
      <c r="Z36" s="229"/>
      <c r="AA36" s="233"/>
      <c r="AB36" s="369">
        <v>0.01</v>
      </c>
      <c r="AC36" s="229" t="s">
        <v>25</v>
      </c>
      <c r="AD36" s="229"/>
      <c r="AE36" s="229"/>
      <c r="AF36" s="233"/>
      <c r="AG36" s="301"/>
      <c r="AH36" s="298"/>
      <c r="AI36" s="298"/>
      <c r="AJ36" s="298"/>
      <c r="AK36" s="299"/>
      <c r="AL36" s="301"/>
      <c r="AM36" s="298"/>
      <c r="AN36" s="298"/>
      <c r="AO36" s="298"/>
      <c r="AP36" s="299"/>
      <c r="AU36" s="77" t="s">
        <v>56</v>
      </c>
    </row>
    <row r="37" spans="1:47" s="214" customFormat="1" x14ac:dyDescent="0.25">
      <c r="A37" s="228" t="s">
        <v>57</v>
      </c>
      <c r="B37" s="222" t="s">
        <v>24</v>
      </c>
      <c r="C37" s="229"/>
      <c r="D37" s="229"/>
      <c r="E37" s="325">
        <v>1E-3</v>
      </c>
      <c r="F37" s="230">
        <v>0.05</v>
      </c>
      <c r="G37" s="231">
        <v>0.01</v>
      </c>
      <c r="H37" s="373">
        <v>5.0000000000000001E-4</v>
      </c>
      <c r="I37" s="375" t="s">
        <v>25</v>
      </c>
      <c r="J37" s="229"/>
      <c r="K37" s="229"/>
      <c r="L37" s="233"/>
      <c r="M37" s="373">
        <v>5.0000000000000001E-4</v>
      </c>
      <c r="N37" s="385" t="s">
        <v>25</v>
      </c>
      <c r="O37" s="229"/>
      <c r="P37" s="229"/>
      <c r="Q37" s="233"/>
      <c r="R37" s="373">
        <v>5.0000000000000001E-4</v>
      </c>
      <c r="S37" s="375" t="s">
        <v>25</v>
      </c>
      <c r="T37" s="229"/>
      <c r="U37" s="229"/>
      <c r="V37" s="233"/>
      <c r="W37" s="373">
        <v>5.0000000000000001E-4</v>
      </c>
      <c r="X37" s="375" t="s">
        <v>25</v>
      </c>
      <c r="Y37" s="229"/>
      <c r="Z37" s="229"/>
      <c r="AA37" s="233"/>
      <c r="AB37" s="373">
        <v>5.0000000000000001E-4</v>
      </c>
      <c r="AC37" s="229" t="s">
        <v>25</v>
      </c>
      <c r="AD37" s="229"/>
      <c r="AE37" s="229"/>
      <c r="AF37" s="233"/>
      <c r="AG37" s="307"/>
      <c r="AH37" s="298"/>
      <c r="AI37" s="298"/>
      <c r="AJ37" s="298"/>
      <c r="AK37" s="299"/>
      <c r="AL37" s="306"/>
      <c r="AM37" s="298"/>
      <c r="AN37" s="298"/>
      <c r="AO37" s="298"/>
      <c r="AP37" s="299"/>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06"/>
      <c r="AM38" s="298"/>
      <c r="AN38" s="298"/>
      <c r="AO38" s="298"/>
      <c r="AP38" s="299"/>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8.0000000000000002E-3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c r="Z40" s="229"/>
      <c r="AA40" s="233"/>
      <c r="AB40" s="369">
        <v>0.01</v>
      </c>
      <c r="AC40" s="229" t="s">
        <v>25</v>
      </c>
      <c r="AD40" s="229"/>
      <c r="AE40" s="229"/>
      <c r="AF40" s="233"/>
      <c r="AG40" s="300"/>
      <c r="AH40" s="298"/>
      <c r="AI40" s="298"/>
      <c r="AJ40" s="298"/>
      <c r="AK40" s="299"/>
      <c r="AL40" s="300"/>
      <c r="AM40" s="298"/>
      <c r="AN40" s="298"/>
      <c r="AO40" s="298"/>
      <c r="AP40" s="299"/>
      <c r="AU40" s="77" t="s">
        <v>60</v>
      </c>
    </row>
    <row r="41" spans="1:47" s="214" customFormat="1" ht="15.75" thickBot="1" x14ac:dyDescent="0.3">
      <c r="A41" s="243" t="s">
        <v>61</v>
      </c>
      <c r="B41" s="222" t="s">
        <v>30</v>
      </c>
      <c r="C41" s="244"/>
      <c r="D41" s="244"/>
      <c r="E41" s="328">
        <v>48.778300000000002</v>
      </c>
      <c r="F41" s="245">
        <v>5</v>
      </c>
      <c r="G41" s="246">
        <v>5</v>
      </c>
      <c r="H41" s="367">
        <v>0.01</v>
      </c>
      <c r="I41" s="384" t="s">
        <v>25</v>
      </c>
      <c r="J41" s="263"/>
      <c r="K41" s="263"/>
      <c r="L41" s="264"/>
      <c r="M41" s="367">
        <v>0.01</v>
      </c>
      <c r="N41" s="386" t="s">
        <v>25</v>
      </c>
      <c r="O41" s="244"/>
      <c r="P41" s="244"/>
      <c r="Q41" s="248"/>
      <c r="R41" s="367">
        <v>0.01</v>
      </c>
      <c r="S41" s="375" t="s">
        <v>25</v>
      </c>
      <c r="T41" s="244"/>
      <c r="U41" s="244"/>
      <c r="V41" s="248"/>
      <c r="W41" s="367">
        <v>0.01</v>
      </c>
      <c r="X41" s="386" t="s">
        <v>25</v>
      </c>
      <c r="Y41" s="244"/>
      <c r="Z41" s="244"/>
      <c r="AA41" s="248"/>
      <c r="AB41" s="262">
        <v>1.2E-2</v>
      </c>
      <c r="AC41" s="263"/>
      <c r="AD41" s="263"/>
      <c r="AE41" s="263"/>
      <c r="AF41" s="26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504" t="s">
        <v>259</v>
      </c>
      <c r="AM43" s="505"/>
      <c r="AN43" s="505"/>
      <c r="AO43" s="505"/>
      <c r="AP43" s="506"/>
      <c r="AR43" s="101" t="s">
        <v>64</v>
      </c>
      <c r="AT43" s="214"/>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309"/>
      <c r="AM44" s="298"/>
      <c r="AN44" s="310"/>
      <c r="AO44" s="310"/>
      <c r="AP44" s="311"/>
      <c r="AR44" s="111" t="s">
        <v>66</v>
      </c>
      <c r="AT44" s="214"/>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309"/>
      <c r="AM45" s="298"/>
      <c r="AN45" s="310"/>
      <c r="AO45" s="310"/>
      <c r="AP45" s="311"/>
      <c r="AR45" s="111" t="s">
        <v>67</v>
      </c>
      <c r="AT45" s="214"/>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320"/>
      <c r="AM46" s="303"/>
      <c r="AN46" s="316"/>
      <c r="AO46" s="316"/>
      <c r="AP46" s="317"/>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504" t="s">
        <v>259</v>
      </c>
      <c r="AM48" s="505"/>
      <c r="AN48" s="505"/>
      <c r="AO48" s="505"/>
      <c r="AP48" s="506"/>
      <c r="AR48" s="111" t="s">
        <v>69</v>
      </c>
      <c r="AT48" s="214"/>
    </row>
    <row r="49" spans="1:4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309"/>
      <c r="AM49" s="298"/>
      <c r="AN49" s="310"/>
      <c r="AO49" s="310"/>
      <c r="AP49" s="311"/>
      <c r="AR49" s="111" t="s">
        <v>70</v>
      </c>
      <c r="AT49" s="214"/>
    </row>
    <row r="50" spans="1:4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309"/>
      <c r="AH50" s="298"/>
      <c r="AI50" s="310"/>
      <c r="AJ50" s="310"/>
      <c r="AK50" s="311"/>
      <c r="AL50" s="309"/>
      <c r="AM50" s="298"/>
      <c r="AN50" s="310"/>
      <c r="AO50" s="310"/>
      <c r="AP50" s="311"/>
      <c r="AR50" s="123" t="s">
        <v>71</v>
      </c>
      <c r="AT50" s="214"/>
    </row>
    <row r="51" spans="1:4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309"/>
      <c r="AM51" s="298"/>
      <c r="AN51" s="310"/>
      <c r="AO51" s="310"/>
      <c r="AP51" s="311"/>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309"/>
      <c r="AM52" s="298"/>
      <c r="AN52" s="310"/>
      <c r="AO52" s="310"/>
      <c r="AP52" s="311"/>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309"/>
      <c r="AM53" s="298"/>
      <c r="AN53" s="310"/>
      <c r="AO53" s="310"/>
      <c r="AP53" s="311"/>
      <c r="AR53" s="111" t="s">
        <v>74</v>
      </c>
      <c r="AT53" s="214"/>
    </row>
    <row r="54" spans="1:46"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309"/>
      <c r="AM54" s="298"/>
      <c r="AN54" s="310"/>
      <c r="AO54" s="310"/>
      <c r="AP54" s="311"/>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309"/>
      <c r="AM55" s="298"/>
      <c r="AN55" s="310"/>
      <c r="AO55" s="310"/>
      <c r="AP55" s="311"/>
      <c r="AR55" s="123" t="s">
        <v>76</v>
      </c>
      <c r="AT55" s="214"/>
    </row>
    <row r="56" spans="1:46"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309"/>
      <c r="AM56" s="298"/>
      <c r="AN56" s="310"/>
      <c r="AO56" s="310"/>
      <c r="AP56" s="311"/>
      <c r="AR56" s="363" t="s">
        <v>77</v>
      </c>
    </row>
    <row r="57" spans="1:46"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309"/>
      <c r="AM57" s="298"/>
      <c r="AN57" s="310"/>
      <c r="AO57" s="310"/>
      <c r="AP57" s="311"/>
      <c r="AR57" s="363" t="s">
        <v>78</v>
      </c>
    </row>
    <row r="58" spans="1:46"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309"/>
      <c r="AM58" s="298"/>
      <c r="AN58" s="310"/>
      <c r="AO58" s="310"/>
      <c r="AP58" s="311"/>
      <c r="AR58" s="363" t="s">
        <v>79</v>
      </c>
    </row>
    <row r="59" spans="1:46"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309"/>
      <c r="AM59" s="298"/>
      <c r="AN59" s="310"/>
      <c r="AO59" s="310"/>
      <c r="AP59" s="311"/>
      <c r="AR59" s="363" t="s">
        <v>80</v>
      </c>
    </row>
    <row r="60" spans="1:46"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347">
        <v>0.43</v>
      </c>
      <c r="S60" s="416"/>
      <c r="T60" s="267"/>
      <c r="U60" s="267"/>
      <c r="V60" s="273"/>
      <c r="W60" s="356">
        <v>0.39</v>
      </c>
      <c r="X60" s="229"/>
      <c r="Y60" s="267"/>
      <c r="Z60" s="267"/>
      <c r="AA60" s="273"/>
      <c r="AB60" s="271">
        <v>0.01</v>
      </c>
      <c r="AC60" s="229" t="s">
        <v>25</v>
      </c>
      <c r="AD60" s="267"/>
      <c r="AE60" s="267"/>
      <c r="AF60" s="273"/>
      <c r="AG60" s="309"/>
      <c r="AH60" s="298"/>
      <c r="AI60" s="310"/>
      <c r="AJ60" s="310"/>
      <c r="AK60" s="311"/>
      <c r="AL60" s="309"/>
      <c r="AM60" s="298"/>
      <c r="AN60" s="310"/>
      <c r="AO60" s="310"/>
      <c r="AP60" s="311"/>
      <c r="AR60" s="364" t="s">
        <v>81</v>
      </c>
    </row>
    <row r="61" spans="1:46"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309"/>
      <c r="AM61" s="298"/>
      <c r="AN61" s="310"/>
      <c r="AO61" s="310"/>
      <c r="AP61" s="311"/>
      <c r="AR61" s="363" t="s">
        <v>82</v>
      </c>
    </row>
    <row r="62" spans="1:46"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309"/>
      <c r="AM62" s="298"/>
      <c r="AN62" s="310"/>
      <c r="AO62" s="310"/>
      <c r="AP62" s="311"/>
      <c r="AR62" s="363" t="s">
        <v>83</v>
      </c>
    </row>
    <row r="63" spans="1:4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309"/>
      <c r="AM63" s="298"/>
      <c r="AN63" s="310"/>
      <c r="AO63" s="310"/>
      <c r="AP63" s="311"/>
      <c r="AR63" s="363" t="s">
        <v>84</v>
      </c>
    </row>
    <row r="64" spans="1:46"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309"/>
      <c r="AM64" s="298"/>
      <c r="AN64" s="310"/>
      <c r="AO64" s="310"/>
      <c r="AP64" s="311"/>
      <c r="AR64" s="363" t="s">
        <v>85</v>
      </c>
    </row>
    <row r="65" spans="1:44"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309"/>
      <c r="AM65" s="298"/>
      <c r="AN65" s="310"/>
      <c r="AO65" s="310"/>
      <c r="AP65" s="311"/>
      <c r="AR65" s="363" t="s">
        <v>86</v>
      </c>
    </row>
    <row r="66" spans="1:44"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309"/>
      <c r="AM66" s="298"/>
      <c r="AN66" s="310"/>
      <c r="AO66" s="310"/>
      <c r="AP66" s="311"/>
      <c r="AR66" s="363" t="s">
        <v>87</v>
      </c>
    </row>
    <row r="67" spans="1:44" s="214" customFormat="1" x14ac:dyDescent="0.25">
      <c r="A67" s="228" t="s">
        <v>88</v>
      </c>
      <c r="B67" s="222" t="s">
        <v>24</v>
      </c>
      <c r="C67" s="229"/>
      <c r="D67" s="229"/>
      <c r="E67" s="322">
        <v>1</v>
      </c>
      <c r="F67" s="239">
        <v>100</v>
      </c>
      <c r="G67" s="231" t="s">
        <v>22</v>
      </c>
      <c r="H67" s="278">
        <v>0.2</v>
      </c>
      <c r="I67" s="229" t="s">
        <v>25</v>
      </c>
      <c r="J67" s="267"/>
      <c r="K67" s="267"/>
      <c r="L67" s="273"/>
      <c r="M67" s="294">
        <v>0.89</v>
      </c>
      <c r="N67" s="229"/>
      <c r="O67" s="267" t="s">
        <v>267</v>
      </c>
      <c r="P67" s="267"/>
      <c r="Q67" s="273"/>
      <c r="R67" s="417">
        <v>1.05</v>
      </c>
      <c r="S67" s="229"/>
      <c r="T67" s="267"/>
      <c r="U67" s="267"/>
      <c r="V67" s="273"/>
      <c r="W67" s="294">
        <v>3.74</v>
      </c>
      <c r="X67" s="229"/>
      <c r="Y67" s="267" t="s">
        <v>16</v>
      </c>
      <c r="Z67" s="267" t="s">
        <v>233</v>
      </c>
      <c r="AA67" s="273"/>
      <c r="AB67" s="278">
        <v>0.2</v>
      </c>
      <c r="AC67" s="229" t="s">
        <v>25</v>
      </c>
      <c r="AD67" s="267"/>
      <c r="AE67" s="267"/>
      <c r="AF67" s="273"/>
      <c r="AG67" s="312"/>
      <c r="AH67" s="298"/>
      <c r="AI67" s="310"/>
      <c r="AJ67" s="310"/>
      <c r="AK67" s="311"/>
      <c r="AL67" s="312"/>
      <c r="AM67" s="298"/>
      <c r="AN67" s="310"/>
      <c r="AO67" s="310"/>
      <c r="AP67" s="311"/>
      <c r="AR67" s="363" t="s">
        <v>88</v>
      </c>
    </row>
    <row r="68" spans="1:44"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12"/>
      <c r="AH68" s="298"/>
      <c r="AI68" s="310"/>
      <c r="AJ68" s="310"/>
      <c r="AK68" s="311"/>
      <c r="AL68" s="312"/>
      <c r="AM68" s="298"/>
      <c r="AN68" s="310"/>
      <c r="AO68" s="310"/>
      <c r="AP68" s="311"/>
      <c r="AR68" s="364" t="s">
        <v>89</v>
      </c>
    </row>
    <row r="69" spans="1:44"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297"/>
      <c r="AM69" s="298"/>
      <c r="AN69" s="310"/>
      <c r="AO69" s="310"/>
      <c r="AP69" s="311"/>
      <c r="AR69" s="363" t="s">
        <v>90</v>
      </c>
    </row>
    <row r="70" spans="1:44"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297"/>
      <c r="AH70" s="298"/>
      <c r="AI70" s="310"/>
      <c r="AJ70" s="310"/>
      <c r="AK70" s="311"/>
      <c r="AL70" s="297"/>
      <c r="AM70" s="298"/>
      <c r="AN70" s="310"/>
      <c r="AO70" s="310"/>
      <c r="AP70" s="311"/>
      <c r="AR70" s="363" t="s">
        <v>91</v>
      </c>
    </row>
    <row r="71" spans="1:44"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297"/>
      <c r="AM71" s="298"/>
      <c r="AN71" s="310"/>
      <c r="AO71" s="310"/>
      <c r="AP71" s="311"/>
      <c r="AR71" s="363" t="s">
        <v>92</v>
      </c>
    </row>
    <row r="72" spans="1:44" s="214" customFormat="1" x14ac:dyDescent="0.25">
      <c r="A72" s="228" t="s">
        <v>93</v>
      </c>
      <c r="B72" s="222" t="s">
        <v>24</v>
      </c>
      <c r="C72" s="229"/>
      <c r="D72" s="229"/>
      <c r="E72" s="322">
        <v>1</v>
      </c>
      <c r="F72" s="239">
        <v>70</v>
      </c>
      <c r="G72" s="231" t="s">
        <v>22</v>
      </c>
      <c r="H72" s="371">
        <v>0.2</v>
      </c>
      <c r="I72" s="229" t="s">
        <v>25</v>
      </c>
      <c r="J72" s="267"/>
      <c r="K72" s="267"/>
      <c r="L72" s="273"/>
      <c r="M72" s="371">
        <v>0.2</v>
      </c>
      <c r="N72" s="229" t="s">
        <v>25</v>
      </c>
      <c r="O72" s="267"/>
      <c r="P72" s="267"/>
      <c r="Q72" s="273"/>
      <c r="R72" s="279">
        <v>0.2</v>
      </c>
      <c r="S72" s="229" t="s">
        <v>25</v>
      </c>
      <c r="T72" s="267"/>
      <c r="U72" s="267"/>
      <c r="V72" s="273"/>
      <c r="W72" s="371">
        <v>0.2</v>
      </c>
      <c r="X72" s="229" t="s">
        <v>25</v>
      </c>
      <c r="Y72" s="267"/>
      <c r="Z72" s="267"/>
      <c r="AA72" s="273"/>
      <c r="AB72" s="371">
        <v>0.2</v>
      </c>
      <c r="AC72" s="229" t="s">
        <v>25</v>
      </c>
      <c r="AD72" s="267"/>
      <c r="AE72" s="267"/>
      <c r="AF72" s="273"/>
      <c r="AG72" s="312"/>
      <c r="AH72" s="298"/>
      <c r="AI72" s="310"/>
      <c r="AJ72" s="310"/>
      <c r="AK72" s="311"/>
      <c r="AL72" s="312"/>
      <c r="AM72" s="298"/>
      <c r="AN72" s="310"/>
      <c r="AO72" s="310"/>
      <c r="AP72" s="311"/>
      <c r="AR72" s="364" t="s">
        <v>93</v>
      </c>
    </row>
    <row r="73" spans="1:44"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313"/>
      <c r="AM73" s="298"/>
      <c r="AN73" s="310"/>
      <c r="AO73" s="310"/>
      <c r="AP73" s="311"/>
      <c r="AR73" s="364" t="s">
        <v>94</v>
      </c>
    </row>
    <row r="74" spans="1:44" s="214" customFormat="1"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00"/>
      <c r="AH74" s="298"/>
      <c r="AI74" s="310"/>
      <c r="AJ74" s="310"/>
      <c r="AK74" s="311"/>
      <c r="AL74" s="300"/>
      <c r="AM74" s="298"/>
      <c r="AN74" s="310"/>
      <c r="AO74" s="310"/>
      <c r="AP74" s="311"/>
      <c r="AR74" s="364" t="s">
        <v>95</v>
      </c>
    </row>
    <row r="75" spans="1:44"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314"/>
      <c r="AM75" s="298"/>
      <c r="AN75" s="310"/>
      <c r="AO75" s="310"/>
      <c r="AP75" s="311"/>
      <c r="AR75" s="363" t="s">
        <v>96</v>
      </c>
    </row>
    <row r="76" spans="1:44"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297"/>
      <c r="AM76" s="298"/>
      <c r="AN76" s="310"/>
      <c r="AO76" s="310"/>
      <c r="AP76" s="311"/>
      <c r="AR76" s="364" t="s">
        <v>97</v>
      </c>
    </row>
    <row r="77" spans="1:44"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297"/>
      <c r="AM77" s="298"/>
      <c r="AN77" s="310"/>
      <c r="AO77" s="310"/>
      <c r="AP77" s="311"/>
      <c r="AR77" s="364" t="s">
        <v>98</v>
      </c>
    </row>
    <row r="78" spans="1:44" s="214" customFormat="1" x14ac:dyDescent="0.25">
      <c r="A78" s="228" t="s">
        <v>195</v>
      </c>
      <c r="B78" s="222" t="s">
        <v>24</v>
      </c>
      <c r="C78" s="229"/>
      <c r="D78" s="229"/>
      <c r="E78" s="322">
        <v>4.4000000000000004</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297"/>
      <c r="AH78" s="298"/>
      <c r="AI78" s="310"/>
      <c r="AJ78" s="310"/>
      <c r="AK78" s="311"/>
      <c r="AL78" s="297"/>
      <c r="AM78" s="298"/>
      <c r="AN78" s="310"/>
      <c r="AO78" s="310"/>
      <c r="AP78" s="311"/>
      <c r="AR78" s="363" t="s">
        <v>99</v>
      </c>
    </row>
    <row r="79" spans="1:44"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297"/>
      <c r="AH79" s="298"/>
      <c r="AI79" s="310"/>
      <c r="AJ79" s="310"/>
      <c r="AK79" s="311"/>
      <c r="AL79" s="297"/>
      <c r="AM79" s="298"/>
      <c r="AN79" s="310"/>
      <c r="AO79" s="310"/>
      <c r="AP79" s="311"/>
      <c r="AR79" s="364" t="s">
        <v>100</v>
      </c>
    </row>
    <row r="80" spans="1:44"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297"/>
      <c r="AH80" s="298"/>
      <c r="AI80" s="310"/>
      <c r="AJ80" s="310"/>
      <c r="AK80" s="311"/>
      <c r="AL80" s="297"/>
      <c r="AM80" s="298"/>
      <c r="AN80" s="310"/>
      <c r="AO80" s="310"/>
      <c r="AP80" s="311"/>
      <c r="AR80" s="363" t="s">
        <v>101</v>
      </c>
    </row>
    <row r="81" spans="1:44" s="214" customFormat="1"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12"/>
      <c r="AH81" s="298"/>
      <c r="AI81" s="310"/>
      <c r="AJ81" s="310"/>
      <c r="AK81" s="311"/>
      <c r="AL81" s="312"/>
      <c r="AM81" s="298"/>
      <c r="AN81" s="310"/>
      <c r="AO81" s="310"/>
      <c r="AP81" s="311"/>
      <c r="AR81" s="363" t="s">
        <v>102</v>
      </c>
    </row>
    <row r="82" spans="1:44"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297"/>
      <c r="AH82" s="298"/>
      <c r="AI82" s="310"/>
      <c r="AJ82" s="310"/>
      <c r="AK82" s="311"/>
      <c r="AL82" s="297"/>
      <c r="AM82" s="298"/>
      <c r="AN82" s="310"/>
      <c r="AO82" s="310"/>
      <c r="AP82" s="311"/>
      <c r="AR82" s="363" t="s">
        <v>103</v>
      </c>
    </row>
    <row r="83" spans="1:44"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297"/>
      <c r="AM83" s="298"/>
      <c r="AN83" s="310"/>
      <c r="AO83" s="310"/>
      <c r="AP83" s="311"/>
      <c r="AR83" s="364" t="s">
        <v>104</v>
      </c>
    </row>
    <row r="84" spans="1:44"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12"/>
      <c r="AH84" s="298"/>
      <c r="AI84" s="310"/>
      <c r="AJ84" s="310"/>
      <c r="AK84" s="311"/>
      <c r="AL84" s="312"/>
      <c r="AM84" s="298"/>
      <c r="AN84" s="310"/>
      <c r="AO84" s="310"/>
      <c r="AP84" s="311"/>
      <c r="AR84" s="364" t="s">
        <v>105</v>
      </c>
    </row>
    <row r="85" spans="1:44"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297"/>
      <c r="AH85" s="298"/>
      <c r="AI85" s="310"/>
      <c r="AJ85" s="310"/>
      <c r="AK85" s="311"/>
      <c r="AL85" s="297"/>
      <c r="AM85" s="298"/>
      <c r="AN85" s="310"/>
      <c r="AO85" s="310"/>
      <c r="AP85" s="311"/>
      <c r="AR85" s="364" t="s">
        <v>106</v>
      </c>
    </row>
    <row r="86" spans="1:44" s="214" customFormat="1" x14ac:dyDescent="0.25">
      <c r="A86" s="228" t="s">
        <v>107</v>
      </c>
      <c r="B86" s="222" t="s">
        <v>21</v>
      </c>
      <c r="C86" s="229"/>
      <c r="D86" s="229"/>
      <c r="E86" s="395">
        <v>1.9744999999999999</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297"/>
      <c r="AH86" s="298"/>
      <c r="AI86" s="310"/>
      <c r="AJ86" s="310"/>
      <c r="AK86" s="311"/>
      <c r="AL86" s="297"/>
      <c r="AM86" s="298"/>
      <c r="AN86" s="310"/>
      <c r="AO86" s="310"/>
      <c r="AP86" s="311"/>
      <c r="AR86" s="364" t="s">
        <v>107</v>
      </c>
    </row>
    <row r="87" spans="1:44"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297"/>
      <c r="AM87" s="298"/>
      <c r="AN87" s="310"/>
      <c r="AO87" s="310"/>
      <c r="AP87" s="311"/>
      <c r="AR87" s="363" t="s">
        <v>108</v>
      </c>
    </row>
    <row r="88" spans="1:44"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297"/>
      <c r="AM88" s="298"/>
      <c r="AN88" s="310"/>
      <c r="AO88" s="310"/>
      <c r="AP88" s="311"/>
      <c r="AR88" s="363" t="s">
        <v>109</v>
      </c>
    </row>
    <row r="89" spans="1:44" s="214" customFormat="1" ht="15.75" thickBot="1" x14ac:dyDescent="0.3">
      <c r="A89" s="376" t="s">
        <v>110</v>
      </c>
      <c r="B89" s="275" t="s">
        <v>24</v>
      </c>
      <c r="C89" s="263"/>
      <c r="D89" s="263"/>
      <c r="E89" s="323">
        <v>0.2</v>
      </c>
      <c r="F89" s="281">
        <v>2</v>
      </c>
      <c r="G89" s="282">
        <v>0.02</v>
      </c>
      <c r="H89" s="377">
        <v>0.05</v>
      </c>
      <c r="I89" s="263"/>
      <c r="J89" s="275"/>
      <c r="K89" s="275"/>
      <c r="L89" s="276"/>
      <c r="M89" s="377">
        <v>0.01</v>
      </c>
      <c r="N89" s="263" t="s">
        <v>25</v>
      </c>
      <c r="O89" s="275"/>
      <c r="P89" s="275"/>
      <c r="Q89" s="276"/>
      <c r="R89" s="377">
        <v>0.26</v>
      </c>
      <c r="S89" s="263"/>
      <c r="T89" s="275"/>
      <c r="U89" s="275"/>
      <c r="V89" s="276"/>
      <c r="W89" s="377">
        <v>0.35</v>
      </c>
      <c r="X89" s="263"/>
      <c r="Y89" s="275" t="s">
        <v>16</v>
      </c>
      <c r="Z89" s="275"/>
      <c r="AA89" s="276"/>
      <c r="AB89" s="377">
        <v>0.01</v>
      </c>
      <c r="AC89" s="263" t="s">
        <v>25</v>
      </c>
      <c r="AD89" s="275"/>
      <c r="AE89" s="275"/>
      <c r="AF89" s="276"/>
      <c r="AG89" s="315"/>
      <c r="AH89" s="303"/>
      <c r="AI89" s="316"/>
      <c r="AJ89" s="316"/>
      <c r="AK89" s="317"/>
      <c r="AL89" s="315"/>
      <c r="AM89" s="303"/>
      <c r="AN89" s="316"/>
      <c r="AO89" s="316"/>
      <c r="AP89" s="317"/>
      <c r="AR89" s="365" t="s">
        <v>110</v>
      </c>
    </row>
    <row r="90" spans="1:44"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4"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4"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4"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4"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4"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4"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9">
    <mergeCell ref="A1:AP1"/>
    <mergeCell ref="A2:AP2"/>
    <mergeCell ref="B4:B6"/>
    <mergeCell ref="C4:C6"/>
    <mergeCell ref="D4:D6"/>
    <mergeCell ref="E4:E6"/>
    <mergeCell ref="F4:F6"/>
    <mergeCell ref="G4:G6"/>
    <mergeCell ref="H4:AF4"/>
    <mergeCell ref="AG4:AP4"/>
    <mergeCell ref="AG25:AK25"/>
    <mergeCell ref="AL25:AP25"/>
    <mergeCell ref="H5:L5"/>
    <mergeCell ref="M5:Q5"/>
    <mergeCell ref="R5:V5"/>
    <mergeCell ref="W5:AA5"/>
    <mergeCell ref="AB5:AF5"/>
    <mergeCell ref="AG5:AK5"/>
    <mergeCell ref="AL5:AP5"/>
    <mergeCell ref="A7:AP7"/>
    <mergeCell ref="AG8:AK8"/>
    <mergeCell ref="AL8:AP8"/>
    <mergeCell ref="A24:AP24"/>
    <mergeCell ref="A42:AP42"/>
    <mergeCell ref="AG43:AK43"/>
    <mergeCell ref="AL43:AP43"/>
    <mergeCell ref="A47:AP47"/>
    <mergeCell ref="AG48:AK48"/>
    <mergeCell ref="AL48:AP48"/>
  </mergeCells>
  <conditionalFormatting sqref="AL10">
    <cfRule type="cellIs" dxfId="4776" priority="421" operator="greaterThan">
      <formula>$E$10</formula>
    </cfRule>
  </conditionalFormatting>
  <conditionalFormatting sqref="AL11">
    <cfRule type="cellIs" dxfId="4775" priority="420" operator="greaterThan">
      <formula>$E$11</formula>
    </cfRule>
  </conditionalFormatting>
  <conditionalFormatting sqref="AL12">
    <cfRule type="cellIs" dxfId="4774" priority="419" operator="greaterThan">
      <formula>$E$12</formula>
    </cfRule>
  </conditionalFormatting>
  <conditionalFormatting sqref="AL13">
    <cfRule type="cellIs" dxfId="4773" priority="417" operator="greaterThan">
      <formula>$E13</formula>
    </cfRule>
    <cfRule type="cellIs" dxfId="4772" priority="418" operator="greaterThan">
      <formula>$G13</formula>
    </cfRule>
  </conditionalFormatting>
  <conditionalFormatting sqref="AL18">
    <cfRule type="cellIs" dxfId="4771" priority="413" operator="lessThan">
      <formula>$AS$18</formula>
    </cfRule>
    <cfRule type="cellIs" dxfId="4770" priority="414" operator="greaterThan">
      <formula>$AT$18</formula>
    </cfRule>
    <cfRule type="cellIs" dxfId="4769" priority="415" operator="lessThan">
      <formula>$AQ$18</formula>
    </cfRule>
    <cfRule type="cellIs" dxfId="4768" priority="416" operator="greaterThan">
      <formula>$AR$18</formula>
    </cfRule>
  </conditionalFormatting>
  <conditionalFormatting sqref="AG10">
    <cfRule type="cellIs" dxfId="4767" priority="412" operator="greaterThan">
      <formula>$E$10</formula>
    </cfRule>
  </conditionalFormatting>
  <conditionalFormatting sqref="AG11">
    <cfRule type="cellIs" dxfId="4766" priority="411" operator="greaterThan">
      <formula>$E$11</formula>
    </cfRule>
  </conditionalFormatting>
  <conditionalFormatting sqref="AG12">
    <cfRule type="cellIs" dxfId="4765" priority="410" operator="greaterThan">
      <formula>$E$12</formula>
    </cfRule>
  </conditionalFormatting>
  <conditionalFormatting sqref="AG13">
    <cfRule type="cellIs" dxfId="4764" priority="408" operator="greaterThan">
      <formula>$E$13</formula>
    </cfRule>
    <cfRule type="cellIs" dxfId="4763" priority="409" operator="greaterThan">
      <formula>$G$13</formula>
    </cfRule>
  </conditionalFormatting>
  <conditionalFormatting sqref="AG14">
    <cfRule type="cellIs" dxfId="4762" priority="406" operator="greaterThan">
      <formula>$E$14</formula>
    </cfRule>
    <cfRule type="cellIs" dxfId="4761" priority="407" operator="greaterThan">
      <formula>$G$14</formula>
    </cfRule>
  </conditionalFormatting>
  <conditionalFormatting sqref="AG15">
    <cfRule type="cellIs" dxfId="4760" priority="405" operator="greaterThan">
      <formula>$E$15</formula>
    </cfRule>
  </conditionalFormatting>
  <conditionalFormatting sqref="AG16">
    <cfRule type="cellIs" dxfId="4759" priority="404" operator="greaterThan">
      <formula>$E$16</formula>
    </cfRule>
  </conditionalFormatting>
  <conditionalFormatting sqref="AG16">
    <cfRule type="cellIs" dxfId="4758" priority="403" operator="greaterThan">
      <formula>$G$16</formula>
    </cfRule>
  </conditionalFormatting>
  <conditionalFormatting sqref="AG17">
    <cfRule type="cellIs" dxfId="4757" priority="401" operator="greaterThan">
      <formula>$E$17</formula>
    </cfRule>
  </conditionalFormatting>
  <conditionalFormatting sqref="AG17">
    <cfRule type="cellIs" dxfId="4756" priority="402" operator="greaterThan">
      <formula>$G$17</formula>
    </cfRule>
  </conditionalFormatting>
  <conditionalFormatting sqref="AG19">
    <cfRule type="cellIs" dxfId="4755" priority="400" operator="greaterThan">
      <formula>$E$19</formula>
    </cfRule>
  </conditionalFormatting>
  <conditionalFormatting sqref="AG20">
    <cfRule type="cellIs" dxfId="4754" priority="398" operator="greaterThan">
      <formula>$E$20</formula>
    </cfRule>
    <cfRule type="cellIs" dxfId="4753" priority="399" operator="greaterThan">
      <formula>$G$20</formula>
    </cfRule>
  </conditionalFormatting>
  <conditionalFormatting sqref="AG21">
    <cfRule type="cellIs" dxfId="4752" priority="396" operator="greaterThan">
      <formula>$E$21</formula>
    </cfRule>
    <cfRule type="cellIs" dxfId="4751" priority="397" operator="greaterThan">
      <formula>$G$21</formula>
    </cfRule>
  </conditionalFormatting>
  <conditionalFormatting sqref="AG22">
    <cfRule type="cellIs" dxfId="4750" priority="394" operator="greaterThan">
      <formula>$E$22</formula>
    </cfRule>
    <cfRule type="cellIs" dxfId="4749" priority="395" operator="greaterThan">
      <formula>$G$22</formula>
    </cfRule>
  </conditionalFormatting>
  <conditionalFormatting sqref="AG23">
    <cfRule type="cellIs" dxfId="4748" priority="393" operator="greaterThan">
      <formula>$E$23</formula>
    </cfRule>
  </conditionalFormatting>
  <conditionalFormatting sqref="AG9">
    <cfRule type="cellIs" dxfId="4747" priority="392" operator="greaterThan">
      <formula>$E$9</formula>
    </cfRule>
  </conditionalFormatting>
  <conditionalFormatting sqref="AG18">
    <cfRule type="cellIs" dxfId="4746" priority="388" operator="lessThan">
      <formula>$AS$18</formula>
    </cfRule>
    <cfRule type="cellIs" dxfId="4745" priority="389" operator="greaterThan">
      <formula>$AT$18</formula>
    </cfRule>
    <cfRule type="cellIs" dxfId="4744" priority="390" operator="lessThan">
      <formula>$AQ$18</formula>
    </cfRule>
    <cfRule type="cellIs" dxfId="4743" priority="391" operator="greaterThan">
      <formula>$AR$18</formula>
    </cfRule>
  </conditionalFormatting>
  <conditionalFormatting sqref="AG26">
    <cfRule type="cellIs" dxfId="4742" priority="386" operator="greaterThan">
      <formula>$E$26</formula>
    </cfRule>
    <cfRule type="cellIs" dxfId="4741" priority="387" operator="greaterThan">
      <formula>$G$26</formula>
    </cfRule>
  </conditionalFormatting>
  <conditionalFormatting sqref="AG27">
    <cfRule type="cellIs" dxfId="4740" priority="384" operator="greaterThan">
      <formula>$E$27</formula>
    </cfRule>
    <cfRule type="cellIs" dxfId="4739" priority="385" operator="greaterThan">
      <formula>$G$27</formula>
    </cfRule>
  </conditionalFormatting>
  <conditionalFormatting sqref="AG28">
    <cfRule type="cellIs" dxfId="4738" priority="382" operator="greaterThan">
      <formula>$E$28</formula>
    </cfRule>
    <cfRule type="cellIs" dxfId="4737" priority="383" operator="greaterThan">
      <formula>$G$28</formula>
    </cfRule>
  </conditionalFormatting>
  <conditionalFormatting sqref="AG31">
    <cfRule type="cellIs" dxfId="4736" priority="381" operator="greaterThan">
      <formula>$E$31</formula>
    </cfRule>
  </conditionalFormatting>
  <conditionalFormatting sqref="AG32">
    <cfRule type="cellIs" dxfId="4735" priority="379" operator="greaterThan">
      <formula>$E$32</formula>
    </cfRule>
    <cfRule type="cellIs" dxfId="4734" priority="380" operator="greaterThan">
      <formula>$G$32</formula>
    </cfRule>
  </conditionalFormatting>
  <conditionalFormatting sqref="AG33">
    <cfRule type="cellIs" dxfId="4733" priority="377" operator="greaterThan">
      <formula>$E$33</formula>
    </cfRule>
    <cfRule type="cellIs" dxfId="4732" priority="378" operator="greaterThan">
      <formula>$G$33</formula>
    </cfRule>
  </conditionalFormatting>
  <conditionalFormatting sqref="AG34">
    <cfRule type="cellIs" dxfId="4731" priority="374" operator="greaterThan">
      <formula>$E$34</formula>
    </cfRule>
    <cfRule type="cellIs" dxfId="4730" priority="375" operator="greaterThan">
      <formula>$G$34</formula>
    </cfRule>
    <cfRule type="cellIs" dxfId="4729" priority="376" operator="greaterThan">
      <formula>$F$34</formula>
    </cfRule>
  </conditionalFormatting>
  <conditionalFormatting sqref="AG35">
    <cfRule type="cellIs" dxfId="4728" priority="372" operator="greaterThan">
      <formula>$E$35</formula>
    </cfRule>
    <cfRule type="cellIs" dxfId="4727" priority="373" operator="greaterThan">
      <formula>$G$35</formula>
    </cfRule>
  </conditionalFormatting>
  <conditionalFormatting sqref="AG36">
    <cfRule type="cellIs" dxfId="4726" priority="370" operator="greaterThan">
      <formula>$E$36</formula>
    </cfRule>
    <cfRule type="cellIs" dxfId="4725" priority="371" operator="greaterThan">
      <formula>$G$36</formula>
    </cfRule>
  </conditionalFormatting>
  <conditionalFormatting sqref="AG37">
    <cfRule type="cellIs" dxfId="4724" priority="369" operator="greaterThan">
      <formula>$E$37</formula>
    </cfRule>
  </conditionalFormatting>
  <conditionalFormatting sqref="AG38">
    <cfRule type="cellIs" dxfId="4723" priority="367" operator="greaterThan">
      <formula>$E$38</formula>
    </cfRule>
    <cfRule type="cellIs" dxfId="4722" priority="368" operator="greaterThan">
      <formula>$G$38</formula>
    </cfRule>
  </conditionalFormatting>
  <conditionalFormatting sqref="AG39">
    <cfRule type="cellIs" dxfId="4721" priority="365" operator="greaterThan">
      <formula>$E$39</formula>
    </cfRule>
    <cfRule type="cellIs" dxfId="4720" priority="366" operator="greaterThan">
      <formula>$G$39</formula>
    </cfRule>
  </conditionalFormatting>
  <conditionalFormatting sqref="AG40">
    <cfRule type="cellIs" dxfId="4719" priority="363" operator="greaterThan">
      <formula>$E$40</formula>
    </cfRule>
    <cfRule type="cellIs" dxfId="4718" priority="364" operator="greaterThan">
      <formula>$G$40</formula>
    </cfRule>
  </conditionalFormatting>
  <conditionalFormatting sqref="AG41">
    <cfRule type="cellIs" dxfId="4717" priority="361" operator="greaterThan">
      <formula>$E$41</formula>
    </cfRule>
    <cfRule type="cellIs" dxfId="4716" priority="362" operator="greaterThan">
      <formula>$G$41</formula>
    </cfRule>
  </conditionalFormatting>
  <conditionalFormatting sqref="AG37">
    <cfRule type="cellIs" dxfId="4715" priority="360" operator="greaterThan">
      <formula>$G$37</formula>
    </cfRule>
  </conditionalFormatting>
  <conditionalFormatting sqref="AG72">
    <cfRule type="cellIs" dxfId="4714" priority="359" operator="greaterThan">
      <formula>$F$72</formula>
    </cfRule>
  </conditionalFormatting>
  <conditionalFormatting sqref="AG55">
    <cfRule type="cellIs" dxfId="4713" priority="358" operator="greaterThan">
      <formula>$G$55</formula>
    </cfRule>
  </conditionalFormatting>
  <conditionalFormatting sqref="AG60">
    <cfRule type="cellIs" dxfId="4712" priority="357" operator="greaterThan">
      <formula>$G$60</formula>
    </cfRule>
  </conditionalFormatting>
  <conditionalFormatting sqref="AG63">
    <cfRule type="cellIs" dxfId="4711" priority="356" operator="greaterThan">
      <formula>$G$63</formula>
    </cfRule>
  </conditionalFormatting>
  <conditionalFormatting sqref="AG66">
    <cfRule type="cellIs" dxfId="4710" priority="354" operator="greaterThan">
      <formula>$G$66</formula>
    </cfRule>
    <cfRule type="cellIs" dxfId="4709" priority="355" operator="greaterThan">
      <formula>$F$66</formula>
    </cfRule>
  </conditionalFormatting>
  <conditionalFormatting sqref="AG53">
    <cfRule type="cellIs" dxfId="4708" priority="353" operator="greaterThan">
      <formula>$F$53</formula>
    </cfRule>
  </conditionalFormatting>
  <conditionalFormatting sqref="AG52">
    <cfRule type="cellIs" dxfId="4707" priority="351" operator="greaterThan">
      <formula>$F$52</formula>
    </cfRule>
  </conditionalFormatting>
  <conditionalFormatting sqref="AG61">
    <cfRule type="cellIs" dxfId="4706" priority="348" operator="greaterThan">
      <formula>$F$61</formula>
    </cfRule>
  </conditionalFormatting>
  <conditionalFormatting sqref="AG62">
    <cfRule type="cellIs" dxfId="4705" priority="346" operator="greaterThan">
      <formula>$G$62</formula>
    </cfRule>
  </conditionalFormatting>
  <conditionalFormatting sqref="AG54">
    <cfRule type="cellIs" dxfId="4704" priority="349" operator="greaterThan">
      <formula>$G$54</formula>
    </cfRule>
    <cfRule type="cellIs" dxfId="4703" priority="350" operator="greaterThan">
      <formula>$F$54</formula>
    </cfRule>
  </conditionalFormatting>
  <conditionalFormatting sqref="AG61">
    <cfRule type="cellIs" dxfId="4702" priority="347" operator="greaterThan">
      <formula>$G$61</formula>
    </cfRule>
  </conditionalFormatting>
  <conditionalFormatting sqref="AG67">
    <cfRule type="cellIs" dxfId="4701" priority="345" operator="greaterThan">
      <formula>$F$67</formula>
    </cfRule>
  </conditionalFormatting>
  <conditionalFormatting sqref="AG68">
    <cfRule type="cellIs" dxfId="4700" priority="344" operator="greaterThan">
      <formula>$G$68</formula>
    </cfRule>
  </conditionalFormatting>
  <conditionalFormatting sqref="AG70">
    <cfRule type="cellIs" dxfId="4699" priority="343" operator="greaterThan">
      <formula>$G$70</formula>
    </cfRule>
  </conditionalFormatting>
  <conditionalFormatting sqref="AG73">
    <cfRule type="cellIs" dxfId="4698" priority="342" operator="greaterThan">
      <formula>$G$73</formula>
    </cfRule>
  </conditionalFormatting>
  <conditionalFormatting sqref="AG75">
    <cfRule type="cellIs" dxfId="4697" priority="341" operator="greaterThan">
      <formula>$F$75</formula>
    </cfRule>
  </conditionalFormatting>
  <conditionalFormatting sqref="AG76">
    <cfRule type="cellIs" dxfId="4696" priority="340" operator="greaterThan">
      <formula>$F$76</formula>
    </cfRule>
  </conditionalFormatting>
  <conditionalFormatting sqref="AG78">
    <cfRule type="cellIs" dxfId="4695" priority="339" operator="greaterThan">
      <formula>$G$78</formula>
    </cfRule>
  </conditionalFormatting>
  <conditionalFormatting sqref="AG80">
    <cfRule type="cellIs" dxfId="4694" priority="338" operator="greaterThan">
      <formula>$F$80</formula>
    </cfRule>
  </conditionalFormatting>
  <conditionalFormatting sqref="AG82">
    <cfRule type="cellIs" dxfId="4693" priority="337" operator="greaterThan">
      <formula>$F$82</formula>
    </cfRule>
  </conditionalFormatting>
  <conditionalFormatting sqref="AG81">
    <cfRule type="cellIs" dxfId="4692" priority="335" operator="greaterThan">
      <formula>$G$81</formula>
    </cfRule>
    <cfRule type="cellIs" dxfId="4691" priority="336" operator="greaterThan">
      <formula>$F$81</formula>
    </cfRule>
  </conditionalFormatting>
  <conditionalFormatting sqref="AG84">
    <cfRule type="cellIs" dxfId="4690" priority="334" operator="greaterThan">
      <formula>$G$84</formula>
    </cfRule>
  </conditionalFormatting>
  <conditionalFormatting sqref="AG86">
    <cfRule type="cellIs" dxfId="4689" priority="332" operator="greaterThan">
      <formula>$G$86</formula>
    </cfRule>
    <cfRule type="cellIs" dxfId="4688" priority="333" operator="greaterThan">
      <formula>$F$86</formula>
    </cfRule>
  </conditionalFormatting>
  <conditionalFormatting sqref="AG89">
    <cfRule type="cellIs" dxfId="4687" priority="330" operator="greaterThan">
      <formula>$G$89</formula>
    </cfRule>
    <cfRule type="cellIs" dxfId="4686" priority="331" operator="greaterThan">
      <formula>$F$89</formula>
    </cfRule>
  </conditionalFormatting>
  <conditionalFormatting sqref="AG53">
    <cfRule type="cellIs" dxfId="4685" priority="352" operator="greaterThan">
      <formula>$G$53</formula>
    </cfRule>
  </conditionalFormatting>
  <conditionalFormatting sqref="R48">
    <cfRule type="cellIs" dxfId="4684" priority="303" operator="greaterThan">
      <formula>$F$48</formula>
    </cfRule>
  </conditionalFormatting>
  <conditionalFormatting sqref="R55">
    <cfRule type="cellIs" dxfId="4683" priority="329" operator="greaterThan">
      <formula>$G$55</formula>
    </cfRule>
  </conditionalFormatting>
  <conditionalFormatting sqref="R60">
    <cfRule type="cellIs" dxfId="4682" priority="328" operator="greaterThan">
      <formula>$G$60</formula>
    </cfRule>
  </conditionalFormatting>
  <conditionalFormatting sqref="R63">
    <cfRule type="cellIs" dxfId="4681" priority="327" operator="greaterThan">
      <formula>$G$63</formula>
    </cfRule>
  </conditionalFormatting>
  <conditionalFormatting sqref="R66">
    <cfRule type="cellIs" dxfId="4680" priority="325" operator="greaterThan">
      <formula>$G$66</formula>
    </cfRule>
    <cfRule type="cellIs" dxfId="4679" priority="326" operator="greaterThan">
      <formula>$F$66</formula>
    </cfRule>
  </conditionalFormatting>
  <conditionalFormatting sqref="R53">
    <cfRule type="cellIs" dxfId="4678" priority="324" operator="greaterThan">
      <formula>$F$53</formula>
    </cfRule>
  </conditionalFormatting>
  <conditionalFormatting sqref="R52">
    <cfRule type="cellIs" dxfId="4677" priority="322" operator="greaterThan">
      <formula>$F$52</formula>
    </cfRule>
  </conditionalFormatting>
  <conditionalFormatting sqref="R61">
    <cfRule type="cellIs" dxfId="4676" priority="319" operator="greaterThan">
      <formula>$F$61</formula>
    </cfRule>
  </conditionalFormatting>
  <conditionalFormatting sqref="R62">
    <cfRule type="cellIs" dxfId="4675" priority="317" operator="greaterThan">
      <formula>$G$62</formula>
    </cfRule>
  </conditionalFormatting>
  <conditionalFormatting sqref="R54">
    <cfRule type="cellIs" dxfId="4674" priority="320" operator="greaterThan">
      <formula>$G$54</formula>
    </cfRule>
    <cfRule type="cellIs" dxfId="4673" priority="321" operator="greaterThan">
      <formula>$F$54</formula>
    </cfRule>
  </conditionalFormatting>
  <conditionalFormatting sqref="R61">
    <cfRule type="cellIs" dxfId="4672" priority="318" operator="greaterThan">
      <formula>$G$61</formula>
    </cfRule>
  </conditionalFormatting>
  <conditionalFormatting sqref="R68">
    <cfRule type="cellIs" dxfId="4671" priority="316" operator="greaterThan">
      <formula>$G$68</formula>
    </cfRule>
  </conditionalFormatting>
  <conditionalFormatting sqref="R70">
    <cfRule type="cellIs" dxfId="4670" priority="315" operator="greaterThan">
      <formula>$G$70</formula>
    </cfRule>
  </conditionalFormatting>
  <conditionalFormatting sqref="R73">
    <cfRule type="cellIs" dxfId="4669" priority="314" operator="greaterThan">
      <formula>$G$73</formula>
    </cfRule>
  </conditionalFormatting>
  <conditionalFormatting sqref="R75">
    <cfRule type="cellIs" dxfId="4668" priority="313" operator="greaterThan">
      <formula>$F$75</formula>
    </cfRule>
  </conditionalFormatting>
  <conditionalFormatting sqref="R76">
    <cfRule type="cellIs" dxfId="4667" priority="312" operator="greaterThan">
      <formula>$F$76</formula>
    </cfRule>
  </conditionalFormatting>
  <conditionalFormatting sqref="R78">
    <cfRule type="cellIs" dxfId="4666" priority="311" operator="greaterThan">
      <formula>$G$78</formula>
    </cfRule>
  </conditionalFormatting>
  <conditionalFormatting sqref="R80">
    <cfRule type="cellIs" dxfId="4665" priority="310" operator="greaterThan">
      <formula>$F$80</formula>
    </cfRule>
  </conditionalFormatting>
  <conditionalFormatting sqref="R82">
    <cfRule type="cellIs" dxfId="4664" priority="309" operator="greaterThan">
      <formula>$F$82</formula>
    </cfRule>
  </conditionalFormatting>
  <conditionalFormatting sqref="R81">
    <cfRule type="cellIs" dxfId="4663" priority="307" operator="greaterThan">
      <formula>$G$81</formula>
    </cfRule>
    <cfRule type="cellIs" dxfId="4662" priority="308" operator="greaterThan">
      <formula>$F$81</formula>
    </cfRule>
  </conditionalFormatting>
  <conditionalFormatting sqref="R84">
    <cfRule type="cellIs" dxfId="4661" priority="306" operator="greaterThan">
      <formula>$G$84</formula>
    </cfRule>
  </conditionalFormatting>
  <conditionalFormatting sqref="R86">
    <cfRule type="cellIs" dxfId="4660" priority="304" operator="greaterThan">
      <formula>$G$86</formula>
    </cfRule>
    <cfRule type="cellIs" dxfId="4659" priority="305" operator="greaterThan">
      <formula>$F$86</formula>
    </cfRule>
  </conditionalFormatting>
  <conditionalFormatting sqref="R53">
    <cfRule type="cellIs" dxfId="4658" priority="323" operator="greaterThan">
      <formula>$G$53</formula>
    </cfRule>
  </conditionalFormatting>
  <conditionalFormatting sqref="W48">
    <cfRule type="cellIs" dxfId="4657" priority="275" operator="greaterThan">
      <formula>$F$48</formula>
    </cfRule>
  </conditionalFormatting>
  <conditionalFormatting sqref="W55">
    <cfRule type="cellIs" dxfId="4656" priority="302" operator="greaterThan">
      <formula>$G$55</formula>
    </cfRule>
  </conditionalFormatting>
  <conditionalFormatting sqref="W60">
    <cfRule type="cellIs" dxfId="4655" priority="301" operator="greaterThan">
      <formula>$G$60</formula>
    </cfRule>
  </conditionalFormatting>
  <conditionalFormatting sqref="W63">
    <cfRule type="cellIs" dxfId="4654" priority="300" operator="greaterThan">
      <formula>$G$63</formula>
    </cfRule>
  </conditionalFormatting>
  <conditionalFormatting sqref="W66">
    <cfRule type="cellIs" dxfId="4653" priority="298" operator="greaterThan">
      <formula>$G$66</formula>
    </cfRule>
    <cfRule type="cellIs" dxfId="4652" priority="299" operator="greaterThan">
      <formula>$F$66</formula>
    </cfRule>
  </conditionalFormatting>
  <conditionalFormatting sqref="W53">
    <cfRule type="cellIs" dxfId="4651" priority="297" operator="greaterThan">
      <formula>$F$53</formula>
    </cfRule>
  </conditionalFormatting>
  <conditionalFormatting sqref="W52">
    <cfRule type="cellIs" dxfId="4650" priority="295" operator="greaterThan">
      <formula>$F$52</formula>
    </cfRule>
  </conditionalFormatting>
  <conditionalFormatting sqref="W61">
    <cfRule type="cellIs" dxfId="4649" priority="292" operator="greaterThan">
      <formula>$F$61</formula>
    </cfRule>
  </conditionalFormatting>
  <conditionalFormatting sqref="W62">
    <cfRule type="cellIs" dxfId="4648" priority="290" operator="greaterThan">
      <formula>$G$62</formula>
    </cfRule>
  </conditionalFormatting>
  <conditionalFormatting sqref="W54">
    <cfRule type="cellIs" dxfId="4647" priority="293" operator="greaterThan">
      <formula>$G$54</formula>
    </cfRule>
    <cfRule type="cellIs" dxfId="4646" priority="294" operator="greaterThan">
      <formula>$F$54</formula>
    </cfRule>
  </conditionalFormatting>
  <conditionalFormatting sqref="W61">
    <cfRule type="cellIs" dxfId="4645" priority="291" operator="greaterThan">
      <formula>$G$61</formula>
    </cfRule>
  </conditionalFormatting>
  <conditionalFormatting sqref="W68">
    <cfRule type="cellIs" dxfId="4644" priority="289" operator="greaterThan">
      <formula>$G$68</formula>
    </cfRule>
  </conditionalFormatting>
  <conditionalFormatting sqref="W70">
    <cfRule type="cellIs" dxfId="4643" priority="288" operator="greaterThan">
      <formula>$G$70</formula>
    </cfRule>
  </conditionalFormatting>
  <conditionalFormatting sqref="W73">
    <cfRule type="cellIs" dxfId="4642" priority="287" operator="greaterThan">
      <formula>$G$73</formula>
    </cfRule>
  </conditionalFormatting>
  <conditionalFormatting sqref="W75">
    <cfRule type="cellIs" dxfId="4641" priority="286" operator="greaterThan">
      <formula>$F$75</formula>
    </cfRule>
  </conditionalFormatting>
  <conditionalFormatting sqref="W76">
    <cfRule type="cellIs" dxfId="4640" priority="285" operator="greaterThan">
      <formula>$F$76</formula>
    </cfRule>
  </conditionalFormatting>
  <conditionalFormatting sqref="W78">
    <cfRule type="cellIs" dxfId="4639" priority="284" operator="greaterThan">
      <formula>$G$78</formula>
    </cfRule>
  </conditionalFormatting>
  <conditionalFormatting sqref="W80">
    <cfRule type="cellIs" dxfId="4638" priority="283" operator="greaterThan">
      <formula>$F$80</formula>
    </cfRule>
  </conditionalFormatting>
  <conditionalFormatting sqref="W82">
    <cfRule type="cellIs" dxfId="4637" priority="282" operator="greaterThan">
      <formula>$F$82</formula>
    </cfRule>
  </conditionalFormatting>
  <conditionalFormatting sqref="W81">
    <cfRule type="cellIs" dxfId="4636" priority="280" operator="greaterThan">
      <formula>$G$81</formula>
    </cfRule>
    <cfRule type="cellIs" dxfId="4635" priority="281" operator="greaterThan">
      <formula>$F$81</formula>
    </cfRule>
  </conditionalFormatting>
  <conditionalFormatting sqref="W84">
    <cfRule type="cellIs" dxfId="4634" priority="279" operator="greaterThan">
      <formula>$G$84</formula>
    </cfRule>
  </conditionalFormatting>
  <conditionalFormatting sqref="W86">
    <cfRule type="cellIs" dxfId="4633" priority="277" operator="greaterThan">
      <formula>$G$86</formula>
    </cfRule>
    <cfRule type="cellIs" dxfId="4632" priority="278" operator="greaterThan">
      <formula>$F$86</formula>
    </cfRule>
  </conditionalFormatting>
  <conditionalFormatting sqref="W89">
    <cfRule type="expression" dxfId="4631" priority="189">
      <formula>$W$89&gt;$E$89</formula>
    </cfRule>
    <cfRule type="cellIs" dxfId="4630" priority="276" operator="greaterThan">
      <formula>$G$89</formula>
    </cfRule>
  </conditionalFormatting>
  <conditionalFormatting sqref="W53">
    <cfRule type="cellIs" dxfId="4629" priority="296" operator="greaterThan">
      <formula>$G$53</formula>
    </cfRule>
  </conditionalFormatting>
  <conditionalFormatting sqref="M48">
    <cfRule type="cellIs" dxfId="4628" priority="247" operator="greaterThan">
      <formula>$F$48</formula>
    </cfRule>
  </conditionalFormatting>
  <conditionalFormatting sqref="M72">
    <cfRule type="cellIs" dxfId="4627" priority="274" operator="greaterThan">
      <formula>$F$72</formula>
    </cfRule>
  </conditionalFormatting>
  <conditionalFormatting sqref="M55">
    <cfRule type="cellIs" dxfId="4626" priority="273" operator="greaterThan">
      <formula>$G$55</formula>
    </cfRule>
  </conditionalFormatting>
  <conditionalFormatting sqref="M60">
    <cfRule type="cellIs" dxfId="4625" priority="272" operator="greaterThan">
      <formula>$G$60</formula>
    </cfRule>
  </conditionalFormatting>
  <conditionalFormatting sqref="M63">
    <cfRule type="cellIs" dxfId="4624" priority="271" operator="greaterThan">
      <formula>$G$63</formula>
    </cfRule>
  </conditionalFormatting>
  <conditionalFormatting sqref="M66">
    <cfRule type="cellIs" dxfId="4623" priority="269" operator="greaterThan">
      <formula>$G$66</formula>
    </cfRule>
    <cfRule type="cellIs" dxfId="4622" priority="270" operator="greaterThan">
      <formula>$F$66</formula>
    </cfRule>
  </conditionalFormatting>
  <conditionalFormatting sqref="M53">
    <cfRule type="cellIs" dxfId="4621" priority="268" operator="greaterThan">
      <formula>$F$53</formula>
    </cfRule>
  </conditionalFormatting>
  <conditionalFormatting sqref="M52">
    <cfRule type="cellIs" dxfId="4620" priority="266" operator="greaterThan">
      <formula>$F$52</formula>
    </cfRule>
  </conditionalFormatting>
  <conditionalFormatting sqref="M61">
    <cfRule type="cellIs" dxfId="4619" priority="263" operator="greaterThan">
      <formula>$F$61</formula>
    </cfRule>
  </conditionalFormatting>
  <conditionalFormatting sqref="M62">
    <cfRule type="cellIs" dxfId="4618" priority="261" operator="greaterThan">
      <formula>$G$62</formula>
    </cfRule>
  </conditionalFormatting>
  <conditionalFormatting sqref="M54">
    <cfRule type="cellIs" dxfId="4617" priority="264" operator="greaterThan">
      <formula>$G$54</formula>
    </cfRule>
    <cfRule type="cellIs" dxfId="4616" priority="265" operator="greaterThan">
      <formula>$F$54</formula>
    </cfRule>
  </conditionalFormatting>
  <conditionalFormatting sqref="M61">
    <cfRule type="cellIs" dxfId="4615" priority="262" operator="greaterThan">
      <formula>$G$61</formula>
    </cfRule>
  </conditionalFormatting>
  <conditionalFormatting sqref="M68">
    <cfRule type="cellIs" dxfId="4614" priority="260" operator="greaterThan">
      <formula>$G$68</formula>
    </cfRule>
  </conditionalFormatting>
  <conditionalFormatting sqref="M70">
    <cfRule type="cellIs" dxfId="4613" priority="259" operator="greaterThan">
      <formula>$G$70</formula>
    </cfRule>
  </conditionalFormatting>
  <conditionalFormatting sqref="M73">
    <cfRule type="cellIs" dxfId="4612" priority="258" operator="greaterThan">
      <formula>$G$73</formula>
    </cfRule>
  </conditionalFormatting>
  <conditionalFormatting sqref="M75">
    <cfRule type="cellIs" dxfId="4611" priority="257" operator="greaterThan">
      <formula>$F$75</formula>
    </cfRule>
  </conditionalFormatting>
  <conditionalFormatting sqref="M76">
    <cfRule type="cellIs" dxfId="4610" priority="256" operator="greaterThan">
      <formula>$F$76</formula>
    </cfRule>
  </conditionalFormatting>
  <conditionalFormatting sqref="M78">
    <cfRule type="cellIs" dxfId="4609" priority="255" operator="greaterThan">
      <formula>$G$78</formula>
    </cfRule>
  </conditionalFormatting>
  <conditionalFormatting sqref="M80">
    <cfRule type="cellIs" dxfId="4608" priority="254" operator="greaterThan">
      <formula>$F$80</formula>
    </cfRule>
  </conditionalFormatting>
  <conditionalFormatting sqref="M82">
    <cfRule type="cellIs" dxfId="4607" priority="253" operator="greaterThan">
      <formula>$F$82</formula>
    </cfRule>
  </conditionalFormatting>
  <conditionalFormatting sqref="M81">
    <cfRule type="cellIs" dxfId="4606" priority="251" operator="greaterThan">
      <formula>$G$81</formula>
    </cfRule>
    <cfRule type="cellIs" dxfId="4605" priority="252" operator="greaterThan">
      <formula>$F$81</formula>
    </cfRule>
  </conditionalFormatting>
  <conditionalFormatting sqref="M84">
    <cfRule type="cellIs" dxfId="4604" priority="250" operator="greaterThan">
      <formula>$G$84</formula>
    </cfRule>
  </conditionalFormatting>
  <conditionalFormatting sqref="M86">
    <cfRule type="cellIs" dxfId="4603" priority="248" operator="greaterThan">
      <formula>$G$86</formula>
    </cfRule>
    <cfRule type="cellIs" dxfId="4602" priority="249" operator="greaterThan">
      <formula>$F$86</formula>
    </cfRule>
  </conditionalFormatting>
  <conditionalFormatting sqref="M53">
    <cfRule type="cellIs" dxfId="4601" priority="267" operator="greaterThan">
      <formula>$G$53</formula>
    </cfRule>
  </conditionalFormatting>
  <conditionalFormatting sqref="H43">
    <cfRule type="cellIs" dxfId="4600" priority="246" operator="greaterThan">
      <formula>$G$43</formula>
    </cfRule>
  </conditionalFormatting>
  <conditionalFormatting sqref="H45">
    <cfRule type="cellIs" dxfId="4599" priority="245" operator="greaterThan">
      <formula>$F$45</formula>
    </cfRule>
  </conditionalFormatting>
  <conditionalFormatting sqref="H46">
    <cfRule type="cellIs" dxfId="4598" priority="244" operator="greaterThan">
      <formula>$G$46</formula>
    </cfRule>
  </conditionalFormatting>
  <conditionalFormatting sqref="H48">
    <cfRule type="cellIs" dxfId="4597" priority="213" operator="greaterThan">
      <formula>$F$48</formula>
    </cfRule>
  </conditionalFormatting>
  <conditionalFormatting sqref="H72">
    <cfRule type="cellIs" dxfId="4596" priority="243" operator="greaterThan">
      <formula>$F$72</formula>
    </cfRule>
  </conditionalFormatting>
  <conditionalFormatting sqref="H55">
    <cfRule type="cellIs" dxfId="4595" priority="242" operator="greaterThan">
      <formula>$G$55</formula>
    </cfRule>
  </conditionalFormatting>
  <conditionalFormatting sqref="H60">
    <cfRule type="cellIs" dxfId="4594" priority="241" operator="greaterThan">
      <formula>$G$60</formula>
    </cfRule>
  </conditionalFormatting>
  <conditionalFormatting sqref="H63">
    <cfRule type="cellIs" dxfId="4593" priority="240" operator="greaterThan">
      <formula>$G$63</formula>
    </cfRule>
  </conditionalFormatting>
  <conditionalFormatting sqref="H66">
    <cfRule type="cellIs" dxfId="4592" priority="238" operator="greaterThan">
      <formula>$G$66</formula>
    </cfRule>
    <cfRule type="cellIs" dxfId="4591" priority="239" operator="greaterThan">
      <formula>$F$66</formula>
    </cfRule>
  </conditionalFormatting>
  <conditionalFormatting sqref="H53">
    <cfRule type="cellIs" dxfId="4590" priority="237" operator="greaterThan">
      <formula>$F$53</formula>
    </cfRule>
  </conditionalFormatting>
  <conditionalFormatting sqref="H52">
    <cfRule type="cellIs" dxfId="4589" priority="235" operator="greaterThan">
      <formula>$F$52</formula>
    </cfRule>
  </conditionalFormatting>
  <conditionalFormatting sqref="H61">
    <cfRule type="cellIs" dxfId="4588" priority="232" operator="greaterThan">
      <formula>$F$61</formula>
    </cfRule>
  </conditionalFormatting>
  <conditionalFormatting sqref="H62">
    <cfRule type="cellIs" dxfId="4587" priority="230" operator="greaterThan">
      <formula>$G$62</formula>
    </cfRule>
  </conditionalFormatting>
  <conditionalFormatting sqref="H54">
    <cfRule type="cellIs" dxfId="4586" priority="233" operator="greaterThan">
      <formula>$G$54</formula>
    </cfRule>
    <cfRule type="cellIs" dxfId="4585" priority="234" operator="greaterThan">
      <formula>$F$54</formula>
    </cfRule>
  </conditionalFormatting>
  <conditionalFormatting sqref="H61">
    <cfRule type="cellIs" dxfId="4584" priority="231" operator="greaterThan">
      <formula>$G$61</formula>
    </cfRule>
  </conditionalFormatting>
  <conditionalFormatting sqref="H67">
    <cfRule type="cellIs" dxfId="4583" priority="229" operator="greaterThan">
      <formula>$F$67</formula>
    </cfRule>
  </conditionalFormatting>
  <conditionalFormatting sqref="H68">
    <cfRule type="cellIs" dxfId="4582" priority="228" operator="greaterThan">
      <formula>$G$68</formula>
    </cfRule>
  </conditionalFormatting>
  <conditionalFormatting sqref="H70">
    <cfRule type="cellIs" dxfId="4581" priority="227" operator="greaterThan">
      <formula>$G$70</formula>
    </cfRule>
  </conditionalFormatting>
  <conditionalFormatting sqref="H73">
    <cfRule type="cellIs" dxfId="4580" priority="226" operator="greaterThan">
      <formula>$G$73</formula>
    </cfRule>
  </conditionalFormatting>
  <conditionalFormatting sqref="H75">
    <cfRule type="cellIs" dxfId="4579" priority="225" operator="greaterThan">
      <formula>$F$75</formula>
    </cfRule>
  </conditionalFormatting>
  <conditionalFormatting sqref="H76">
    <cfRule type="cellIs" dxfId="4578" priority="224" operator="greaterThan">
      <formula>$F$76</formula>
    </cfRule>
  </conditionalFormatting>
  <conditionalFormatting sqref="H78">
    <cfRule type="cellIs" dxfId="4577" priority="223" operator="greaterThan">
      <formula>$G$78</formula>
    </cfRule>
  </conditionalFormatting>
  <conditionalFormatting sqref="H80">
    <cfRule type="cellIs" dxfId="4576" priority="222" operator="greaterThan">
      <formula>$F$80</formula>
    </cfRule>
  </conditionalFormatting>
  <conditionalFormatting sqref="H82">
    <cfRule type="cellIs" dxfId="4575" priority="221" operator="greaterThan">
      <formula>$F$82</formula>
    </cfRule>
  </conditionalFormatting>
  <conditionalFormatting sqref="H81">
    <cfRule type="cellIs" dxfId="4574" priority="219" operator="greaterThan">
      <formula>$G$81</formula>
    </cfRule>
    <cfRule type="cellIs" dxfId="4573" priority="220" operator="greaterThan">
      <formula>$F$81</formula>
    </cfRule>
  </conditionalFormatting>
  <conditionalFormatting sqref="H84">
    <cfRule type="cellIs" dxfId="4572" priority="218" operator="greaterThan">
      <formula>$G$84</formula>
    </cfRule>
  </conditionalFormatting>
  <conditionalFormatting sqref="H86">
    <cfRule type="cellIs" dxfId="4571" priority="216" operator="greaterThan">
      <formula>$G$86</formula>
    </cfRule>
    <cfRule type="cellIs" dxfId="4570" priority="217" operator="greaterThan">
      <formula>$F$86</formula>
    </cfRule>
  </conditionalFormatting>
  <conditionalFormatting sqref="H89">
    <cfRule type="cellIs" dxfId="4569" priority="214" operator="greaterThan">
      <formula>$G$89</formula>
    </cfRule>
    <cfRule type="cellIs" dxfId="4568" priority="215" operator="greaterThan">
      <formula>$E$89</formula>
    </cfRule>
  </conditionalFormatting>
  <conditionalFormatting sqref="H53">
    <cfRule type="cellIs" dxfId="4567" priority="236" operator="greaterThan">
      <formula>$G$53</formula>
    </cfRule>
  </conditionalFormatting>
  <conditionalFormatting sqref="AG29">
    <cfRule type="cellIs" dxfId="4566" priority="211" operator="greaterThan">
      <formula>$E$29</formula>
    </cfRule>
  </conditionalFormatting>
  <conditionalFormatting sqref="AG29">
    <cfRule type="cellIs" dxfId="4565" priority="212" operator="greaterThan">
      <formula>$G$29</formula>
    </cfRule>
  </conditionalFormatting>
  <conditionalFormatting sqref="AG44">
    <cfRule type="cellIs" dxfId="4564" priority="209" operator="greaterThan">
      <formula>$E$26</formula>
    </cfRule>
    <cfRule type="cellIs" dxfId="4563" priority="210" operator="greaterThan">
      <formula>$G$26</formula>
    </cfRule>
  </conditionalFormatting>
  <conditionalFormatting sqref="AG45">
    <cfRule type="cellIs" dxfId="4562" priority="207" operator="greaterThan">
      <formula>$E$27</formula>
    </cfRule>
    <cfRule type="cellIs" dxfId="4561" priority="208" operator="greaterThan">
      <formula>$G$27</formula>
    </cfRule>
  </conditionalFormatting>
  <conditionalFormatting sqref="AG46">
    <cfRule type="cellIs" dxfId="4560" priority="205" operator="greaterThan">
      <formula>$E$28</formula>
    </cfRule>
    <cfRule type="cellIs" dxfId="4559" priority="206" operator="greaterThan">
      <formula>$G$28</formula>
    </cfRule>
  </conditionalFormatting>
  <conditionalFormatting sqref="AG49">
    <cfRule type="cellIs" dxfId="4558" priority="203" operator="greaterThan">
      <formula>$E$26</formula>
    </cfRule>
    <cfRule type="cellIs" dxfId="4557" priority="204" operator="greaterThan">
      <formula>$G$26</formula>
    </cfRule>
  </conditionalFormatting>
  <conditionalFormatting sqref="R43 M43">
    <cfRule type="cellIs" dxfId="4556" priority="202" operator="greaterThan">
      <formula>$G$43</formula>
    </cfRule>
  </conditionalFormatting>
  <conditionalFormatting sqref="R45 M45">
    <cfRule type="cellIs" dxfId="4555" priority="201" operator="greaterThan">
      <formula>$F$45</formula>
    </cfRule>
  </conditionalFormatting>
  <conditionalFormatting sqref="R46 M46">
    <cfRule type="cellIs" dxfId="4554" priority="200" operator="greaterThan">
      <formula>$G$46</formula>
    </cfRule>
  </conditionalFormatting>
  <conditionalFormatting sqref="W43">
    <cfRule type="cellIs" dxfId="4553" priority="199" operator="greaterThan">
      <formula>$G$43</formula>
    </cfRule>
  </conditionalFormatting>
  <conditionalFormatting sqref="W45">
    <cfRule type="cellIs" dxfId="4552" priority="198" operator="greaterThan">
      <formula>$F$45</formula>
    </cfRule>
  </conditionalFormatting>
  <conditionalFormatting sqref="W46">
    <cfRule type="cellIs" dxfId="4551" priority="197" operator="greaterThan">
      <formula>$G$46</formula>
    </cfRule>
  </conditionalFormatting>
  <conditionalFormatting sqref="AG30">
    <cfRule type="expression" priority="194" stopIfTrue="1">
      <formula>$S$30="U"</formula>
    </cfRule>
    <cfRule type="cellIs" dxfId="4550" priority="195" operator="greaterThan">
      <formula>$E$30</formula>
    </cfRule>
    <cfRule type="cellIs" dxfId="4549" priority="196" operator="greaterThan">
      <formula>$G$30</formula>
    </cfRule>
  </conditionalFormatting>
  <conditionalFormatting sqref="M67">
    <cfRule type="expression" priority="192" stopIfTrue="1">
      <formula>$N$67="U"</formula>
    </cfRule>
    <cfRule type="expression" dxfId="4548" priority="193">
      <formula>$M$67&gt;$E$67</formula>
    </cfRule>
  </conditionalFormatting>
  <conditionalFormatting sqref="W67">
    <cfRule type="expression" priority="190" stopIfTrue="1">
      <formula>$X$67="U"</formula>
    </cfRule>
    <cfRule type="expression" dxfId="4547" priority="191">
      <formula>$W$67&gt;$E$67</formula>
    </cfRule>
  </conditionalFormatting>
  <conditionalFormatting sqref="R67">
    <cfRule type="expression" priority="187" stopIfTrue="1">
      <formula>$S$67="U"</formula>
    </cfRule>
    <cfRule type="expression" dxfId="4546" priority="188">
      <formula>$R$67&gt;$E$67</formula>
    </cfRule>
  </conditionalFormatting>
  <conditionalFormatting sqref="AL9:AL12">
    <cfRule type="cellIs" dxfId="4545" priority="186" operator="greaterThan">
      <formula>$E9</formula>
    </cfRule>
  </conditionalFormatting>
  <conditionalFormatting sqref="AL45">
    <cfRule type="cellIs" dxfId="4544" priority="185" operator="greaterThan">
      <formula>$F$45</formula>
    </cfRule>
  </conditionalFormatting>
  <conditionalFormatting sqref="AL46">
    <cfRule type="cellIs" dxfId="4543" priority="184" operator="greaterThan">
      <formula>$G$46</formula>
    </cfRule>
  </conditionalFormatting>
  <conditionalFormatting sqref="AL72">
    <cfRule type="cellIs" dxfId="4542" priority="183" operator="greaterThan">
      <formula>$F$72</formula>
    </cfRule>
  </conditionalFormatting>
  <conditionalFormatting sqref="AL55">
    <cfRule type="cellIs" dxfId="4541" priority="182" operator="greaterThan">
      <formula>$G$55</formula>
    </cfRule>
  </conditionalFormatting>
  <conditionalFormatting sqref="AL60">
    <cfRule type="cellIs" dxfId="4540" priority="181" operator="greaterThan">
      <formula>$G$60</formula>
    </cfRule>
  </conditionalFormatting>
  <conditionalFormatting sqref="AL63">
    <cfRule type="cellIs" dxfId="4539" priority="180" operator="greaterThan">
      <formula>$G$63</formula>
    </cfRule>
  </conditionalFormatting>
  <conditionalFormatting sqref="AL66">
    <cfRule type="cellIs" dxfId="4538" priority="178" operator="greaterThan">
      <formula>$G$66</formula>
    </cfRule>
    <cfRule type="cellIs" dxfId="4537" priority="179" operator="greaterThan">
      <formula>$F$66</formula>
    </cfRule>
  </conditionalFormatting>
  <conditionalFormatting sqref="AL53">
    <cfRule type="cellIs" dxfId="4536" priority="177" operator="greaterThan">
      <formula>$F$53</formula>
    </cfRule>
  </conditionalFormatting>
  <conditionalFormatting sqref="AL52">
    <cfRule type="cellIs" dxfId="4535" priority="175" operator="greaterThan">
      <formula>$F$52</formula>
    </cfRule>
  </conditionalFormatting>
  <conditionalFormatting sqref="AL61">
    <cfRule type="cellIs" dxfId="4534" priority="172" operator="greaterThan">
      <formula>$F$61</formula>
    </cfRule>
  </conditionalFormatting>
  <conditionalFormatting sqref="AL62">
    <cfRule type="cellIs" dxfId="4533" priority="170" operator="greaterThan">
      <formula>$G$62</formula>
    </cfRule>
  </conditionalFormatting>
  <conditionalFormatting sqref="AL54">
    <cfRule type="cellIs" dxfId="4532" priority="173" operator="greaterThan">
      <formula>$G$54</formula>
    </cfRule>
    <cfRule type="cellIs" dxfId="4531" priority="174" operator="greaterThan">
      <formula>$F$54</formula>
    </cfRule>
  </conditionalFormatting>
  <conditionalFormatting sqref="AL61">
    <cfRule type="cellIs" dxfId="4530" priority="171" operator="greaterThan">
      <formula>$G$61</formula>
    </cfRule>
  </conditionalFormatting>
  <conditionalFormatting sqref="AL68">
    <cfRule type="cellIs" dxfId="4529" priority="169" operator="greaterThan">
      <formula>$G$68</formula>
    </cfRule>
  </conditionalFormatting>
  <conditionalFormatting sqref="AL70">
    <cfRule type="cellIs" dxfId="4528" priority="168" operator="greaterThan">
      <formula>$G$70</formula>
    </cfRule>
  </conditionalFormatting>
  <conditionalFormatting sqref="AL73">
    <cfRule type="cellIs" dxfId="4527" priority="167" operator="greaterThan">
      <formula>$G$73</formula>
    </cfRule>
  </conditionalFormatting>
  <conditionalFormatting sqref="AL75">
    <cfRule type="cellIs" dxfId="4526" priority="166" operator="greaterThan">
      <formula>$F$75</formula>
    </cfRule>
  </conditionalFormatting>
  <conditionalFormatting sqref="AL76">
    <cfRule type="cellIs" dxfId="4525" priority="165" operator="greaterThan">
      <formula>$F$76</formula>
    </cfRule>
  </conditionalFormatting>
  <conditionalFormatting sqref="AL78">
    <cfRule type="cellIs" dxfId="4524" priority="164" operator="greaterThan">
      <formula>$G$78</formula>
    </cfRule>
  </conditionalFormatting>
  <conditionalFormatting sqref="AL80">
    <cfRule type="cellIs" dxfId="4523" priority="163" operator="greaterThan">
      <formula>$F$80</formula>
    </cfRule>
  </conditionalFormatting>
  <conditionalFormatting sqref="AL82">
    <cfRule type="cellIs" dxfId="4522" priority="162" operator="greaterThan">
      <formula>$F$82</formula>
    </cfRule>
  </conditionalFormatting>
  <conditionalFormatting sqref="AL81">
    <cfRule type="cellIs" dxfId="4521" priority="160" operator="greaterThan">
      <formula>$G$81</formula>
    </cfRule>
    <cfRule type="cellIs" dxfId="4520" priority="161" operator="greaterThan">
      <formula>$F$81</formula>
    </cfRule>
  </conditionalFormatting>
  <conditionalFormatting sqref="AL84">
    <cfRule type="cellIs" dxfId="4519" priority="159" operator="greaterThan">
      <formula>$G$84</formula>
    </cfRule>
  </conditionalFormatting>
  <conditionalFormatting sqref="AL86">
    <cfRule type="cellIs" dxfId="4518" priority="157" operator="greaterThan">
      <formula>$G$86</formula>
    </cfRule>
    <cfRule type="cellIs" dxfId="4517" priority="158" operator="greaterThan">
      <formula>$F$86</formula>
    </cfRule>
  </conditionalFormatting>
  <conditionalFormatting sqref="AL53">
    <cfRule type="cellIs" dxfId="4516" priority="176" operator="greaterThan">
      <formula>$G$53</formula>
    </cfRule>
  </conditionalFormatting>
  <conditionalFormatting sqref="AL67">
    <cfRule type="expression" priority="155" stopIfTrue="1">
      <formula>$AC$67="U"</formula>
    </cfRule>
    <cfRule type="cellIs" dxfId="4515" priority="156" operator="greaterThan">
      <formula>$E$67</formula>
    </cfRule>
  </conditionalFormatting>
  <conditionalFormatting sqref="AL89">
    <cfRule type="cellIs" dxfId="4514" priority="153" operator="greaterThan">
      <formula>$G$89</formula>
    </cfRule>
    <cfRule type="cellIs" dxfId="4513" priority="154" operator="greaterThan">
      <formula>$E$89</formula>
    </cfRule>
  </conditionalFormatting>
  <conditionalFormatting sqref="R72">
    <cfRule type="cellIs" dxfId="4512" priority="152" operator="greaterThan">
      <formula>$G$73</formula>
    </cfRule>
  </conditionalFormatting>
  <conditionalFormatting sqref="AL20:AL22 AL16:AL17 AL14">
    <cfRule type="cellIs" dxfId="4511" priority="150" operator="greaterThan">
      <formula>$E14</formula>
    </cfRule>
    <cfRule type="cellIs" dxfId="4510" priority="151" operator="greaterThan">
      <formula>$G14</formula>
    </cfRule>
  </conditionalFormatting>
  <conditionalFormatting sqref="AL41 AL32:AL39 AL26:AL30">
    <cfRule type="cellIs" dxfId="4509" priority="148" operator="greaterThan">
      <formula>$E26</formula>
    </cfRule>
    <cfRule type="cellIs" dxfId="4508" priority="149" operator="greaterThan">
      <formula>$G26</formula>
    </cfRule>
  </conditionalFormatting>
  <conditionalFormatting sqref="AL40 AL31">
    <cfRule type="cellIs" dxfId="4507" priority="147" operator="greaterThan">
      <formula>$E31</formula>
    </cfRule>
  </conditionalFormatting>
  <conditionalFormatting sqref="AB41 AB32:AB39 AB26:AB29">
    <cfRule type="cellIs" dxfId="4506" priority="145" operator="greaterThan">
      <formula>$E26</formula>
    </cfRule>
    <cfRule type="cellIs" dxfId="4505" priority="146" operator="greaterThan">
      <formula>$G26</formula>
    </cfRule>
  </conditionalFormatting>
  <conditionalFormatting sqref="AB31">
    <cfRule type="cellIs" dxfId="4504" priority="144" operator="greaterThan">
      <formula>$E31</formula>
    </cfRule>
  </conditionalFormatting>
  <conditionalFormatting sqref="W25">
    <cfRule type="cellIs" dxfId="4503" priority="142" operator="greaterThan">
      <formula>$E25</formula>
    </cfRule>
    <cfRule type="cellIs" dxfId="4502" priority="143" operator="greaterThan">
      <formula>$G25</formula>
    </cfRule>
  </conditionalFormatting>
  <conditionalFormatting sqref="W41 W32:W39 W26:W30">
    <cfRule type="cellIs" dxfId="4501" priority="140" operator="greaterThan">
      <formula>$E26</formula>
    </cfRule>
    <cfRule type="cellIs" dxfId="4500" priority="141" operator="greaterThan">
      <formula>$G26</formula>
    </cfRule>
  </conditionalFormatting>
  <conditionalFormatting sqref="W31">
    <cfRule type="cellIs" dxfId="4499" priority="139" operator="greaterThan">
      <formula>$E31</formula>
    </cfRule>
  </conditionalFormatting>
  <conditionalFormatting sqref="R25">
    <cfRule type="cellIs" dxfId="4498" priority="137" operator="greaterThan">
      <formula>$E25</formula>
    </cfRule>
    <cfRule type="cellIs" dxfId="4497" priority="138" operator="greaterThan">
      <formula>$G25</formula>
    </cfRule>
  </conditionalFormatting>
  <conditionalFormatting sqref="R41 R32:R39 R26:R29">
    <cfRule type="cellIs" dxfId="4496" priority="135" operator="greaterThan">
      <formula>$E26</formula>
    </cfRule>
    <cfRule type="cellIs" dxfId="4495" priority="136" operator="greaterThan">
      <formula>$G26</formula>
    </cfRule>
  </conditionalFormatting>
  <conditionalFormatting sqref="R31">
    <cfRule type="cellIs" dxfId="4494" priority="134" operator="greaterThan">
      <formula>$E31</formula>
    </cfRule>
  </conditionalFormatting>
  <conditionalFormatting sqref="M25">
    <cfRule type="cellIs" dxfId="4493" priority="132" operator="greaterThan">
      <formula>$E25</formula>
    </cfRule>
    <cfRule type="cellIs" dxfId="4492" priority="133" operator="greaterThan">
      <formula>$G25</formula>
    </cfRule>
  </conditionalFormatting>
  <conditionalFormatting sqref="M41 M32:M39 M26:M29">
    <cfRule type="cellIs" dxfId="4491" priority="130" operator="greaterThan">
      <formula>$E26</formula>
    </cfRule>
    <cfRule type="cellIs" dxfId="4490" priority="131" operator="greaterThan">
      <formula>$G26</formula>
    </cfRule>
  </conditionalFormatting>
  <conditionalFormatting sqref="M31">
    <cfRule type="cellIs" dxfId="4489" priority="129" operator="greaterThan">
      <formula>$E31</formula>
    </cfRule>
  </conditionalFormatting>
  <conditionalFormatting sqref="H25">
    <cfRule type="cellIs" dxfId="4488" priority="127" operator="greaterThan">
      <formula>$E25</formula>
    </cfRule>
    <cfRule type="cellIs" dxfId="4487" priority="128" operator="greaterThan">
      <formula>$G25</formula>
    </cfRule>
  </conditionalFormatting>
  <conditionalFormatting sqref="H41 H32:H39 H26:H30">
    <cfRule type="cellIs" dxfId="4486" priority="125" operator="greaterThan">
      <formula>$E26</formula>
    </cfRule>
    <cfRule type="cellIs" dxfId="4485" priority="126" operator="greaterThan">
      <formula>$G26</formula>
    </cfRule>
  </conditionalFormatting>
  <conditionalFormatting sqref="H31">
    <cfRule type="cellIs" dxfId="4484" priority="124" operator="greaterThan">
      <formula>$E31</formula>
    </cfRule>
  </conditionalFormatting>
  <conditionalFormatting sqref="AL23 AL19 AL15">
    <cfRule type="cellIs" dxfId="4483" priority="123" operator="greaterThan">
      <formula>$E15</formula>
    </cfRule>
  </conditionalFormatting>
  <conditionalFormatting sqref="W10">
    <cfRule type="cellIs" dxfId="4482" priority="122" operator="greaterThan">
      <formula>$E$10</formula>
    </cfRule>
  </conditionalFormatting>
  <conditionalFormatting sqref="W11">
    <cfRule type="cellIs" dxfId="4481" priority="121" operator="greaterThan">
      <formula>$E$11</formula>
    </cfRule>
  </conditionalFormatting>
  <conditionalFormatting sqref="W12">
    <cfRule type="cellIs" dxfId="4480" priority="120" operator="greaterThan">
      <formula>$E$12</formula>
    </cfRule>
  </conditionalFormatting>
  <conditionalFormatting sqref="W13">
    <cfRule type="cellIs" dxfId="4479" priority="118" operator="greaterThan">
      <formula>$E13</formula>
    </cfRule>
    <cfRule type="cellIs" dxfId="4478" priority="119" operator="greaterThan">
      <formula>$G13</formula>
    </cfRule>
  </conditionalFormatting>
  <conditionalFormatting sqref="W9:W12">
    <cfRule type="cellIs" dxfId="4477" priority="117" operator="greaterThan">
      <formula>$E9</formula>
    </cfRule>
  </conditionalFormatting>
  <conditionalFormatting sqref="W20:W22 W16:W17 W14">
    <cfRule type="cellIs" dxfId="4476" priority="115" operator="greaterThan">
      <formula>$E14</formula>
    </cfRule>
    <cfRule type="cellIs" dxfId="4475" priority="116" operator="greaterThan">
      <formula>$G14</formula>
    </cfRule>
  </conditionalFormatting>
  <conditionalFormatting sqref="W23 W19 W15">
    <cfRule type="cellIs" dxfId="4474" priority="114" operator="greaterThan">
      <formula>$E15</formula>
    </cfRule>
  </conditionalFormatting>
  <conditionalFormatting sqref="R10">
    <cfRule type="cellIs" dxfId="4473" priority="113" operator="greaterThan">
      <formula>$E$10</formula>
    </cfRule>
  </conditionalFormatting>
  <conditionalFormatting sqref="R11">
    <cfRule type="cellIs" dxfId="4472" priority="112" operator="greaterThan">
      <formula>$E$11</formula>
    </cfRule>
  </conditionalFormatting>
  <conditionalFormatting sqref="R12">
    <cfRule type="cellIs" dxfId="4471" priority="111" operator="greaterThan">
      <formula>$E$12</formula>
    </cfRule>
  </conditionalFormatting>
  <conditionalFormatting sqref="R13">
    <cfRule type="cellIs" dxfId="4470" priority="109" operator="greaterThan">
      <formula>$E13</formula>
    </cfRule>
    <cfRule type="cellIs" dxfId="4469" priority="110" operator="greaterThan">
      <formula>$G13</formula>
    </cfRule>
  </conditionalFormatting>
  <conditionalFormatting sqref="R9:R12">
    <cfRule type="cellIs" dxfId="4468" priority="108" operator="greaterThan">
      <formula>$E9</formula>
    </cfRule>
  </conditionalFormatting>
  <conditionalFormatting sqref="R20:R22 R16:R17 R14">
    <cfRule type="cellIs" dxfId="4467" priority="106" operator="greaterThan">
      <formula>$E14</formula>
    </cfRule>
    <cfRule type="cellIs" dxfId="4466" priority="107" operator="greaterThan">
      <formula>$G14</formula>
    </cfRule>
  </conditionalFormatting>
  <conditionalFormatting sqref="R23 R19 R15">
    <cfRule type="cellIs" dxfId="4465" priority="105" operator="greaterThan">
      <formula>$E15</formula>
    </cfRule>
  </conditionalFormatting>
  <conditionalFormatting sqref="M10">
    <cfRule type="cellIs" dxfId="4464" priority="104" operator="greaterThan">
      <formula>$E$10</formula>
    </cfRule>
  </conditionalFormatting>
  <conditionalFormatting sqref="M11">
    <cfRule type="cellIs" dxfId="4463" priority="103" operator="greaterThan">
      <formula>$E$11</formula>
    </cfRule>
  </conditionalFormatting>
  <conditionalFormatting sqref="M12">
    <cfRule type="cellIs" dxfId="4462" priority="102" operator="greaterThan">
      <formula>$E$12</formula>
    </cfRule>
  </conditionalFormatting>
  <conditionalFormatting sqref="M13">
    <cfRule type="cellIs" dxfId="4461" priority="100" operator="greaterThan">
      <formula>$E13</formula>
    </cfRule>
    <cfRule type="cellIs" dxfId="4460" priority="101" operator="greaterThan">
      <formula>$G13</formula>
    </cfRule>
  </conditionalFormatting>
  <conditionalFormatting sqref="M9:M12">
    <cfRule type="cellIs" dxfId="4459" priority="99" operator="greaterThan">
      <formula>$E9</formula>
    </cfRule>
  </conditionalFormatting>
  <conditionalFormatting sqref="M20:M22 M16:M17 M14">
    <cfRule type="cellIs" dxfId="4458" priority="97" operator="greaterThan">
      <formula>$E14</formula>
    </cfRule>
    <cfRule type="cellIs" dxfId="4457" priority="98" operator="greaterThan">
      <formula>$G14</formula>
    </cfRule>
  </conditionalFormatting>
  <conditionalFormatting sqref="M23 M19 M15">
    <cfRule type="cellIs" dxfId="4456" priority="96" operator="greaterThan">
      <formula>$E15</formula>
    </cfRule>
  </conditionalFormatting>
  <conditionalFormatting sqref="H10">
    <cfRule type="cellIs" dxfId="4455" priority="95" operator="greaterThan">
      <formula>$E$10</formula>
    </cfRule>
  </conditionalFormatting>
  <conditionalFormatting sqref="H11">
    <cfRule type="cellIs" dxfId="4454" priority="94" operator="greaterThan">
      <formula>$E$11</formula>
    </cfRule>
  </conditionalFormatting>
  <conditionalFormatting sqref="H12">
    <cfRule type="cellIs" dxfId="4453" priority="93" operator="greaterThan">
      <formula>$E$12</formula>
    </cfRule>
  </conditionalFormatting>
  <conditionalFormatting sqref="H13">
    <cfRule type="cellIs" dxfId="4452" priority="91" operator="greaterThan">
      <formula>$E13</formula>
    </cfRule>
    <cfRule type="cellIs" dxfId="4451" priority="92" operator="greaterThan">
      <formula>$G13</formula>
    </cfRule>
  </conditionalFormatting>
  <conditionalFormatting sqref="H9:H12">
    <cfRule type="cellIs" dxfId="4450" priority="90" operator="greaterThan">
      <formula>$E9</formula>
    </cfRule>
  </conditionalFormatting>
  <conditionalFormatting sqref="H20:H22 H16:H17 H14">
    <cfRule type="cellIs" dxfId="4449" priority="88" operator="greaterThan">
      <formula>$E14</formula>
    </cfRule>
    <cfRule type="cellIs" dxfId="4448" priority="89" operator="greaterThan">
      <formula>$G14</formula>
    </cfRule>
  </conditionalFormatting>
  <conditionalFormatting sqref="H23 H19 H15">
    <cfRule type="cellIs" dxfId="4447" priority="87" operator="greaterThan">
      <formula>$E15</formula>
    </cfRule>
  </conditionalFormatting>
  <conditionalFormatting sqref="AB10">
    <cfRule type="cellIs" dxfId="4446" priority="86" operator="greaterThan">
      <formula>$E$10</formula>
    </cfRule>
  </conditionalFormatting>
  <conditionalFormatting sqref="AB11">
    <cfRule type="cellIs" dxfId="4445" priority="85" operator="greaterThan">
      <formula>$E$11</formula>
    </cfRule>
  </conditionalFormatting>
  <conditionalFormatting sqref="AB12">
    <cfRule type="cellIs" dxfId="4444" priority="84" operator="greaterThan">
      <formula>$E$12</formula>
    </cfRule>
  </conditionalFormatting>
  <conditionalFormatting sqref="AB13">
    <cfRule type="cellIs" dxfId="4443" priority="82" operator="greaterThan">
      <formula>$E13</formula>
    </cfRule>
    <cfRule type="cellIs" dxfId="4442" priority="83" operator="greaterThan">
      <formula>$G13</formula>
    </cfRule>
  </conditionalFormatting>
  <conditionalFormatting sqref="AB9:AB12">
    <cfRule type="cellIs" dxfId="4441" priority="81" operator="greaterThan">
      <formula>$E9</formula>
    </cfRule>
  </conditionalFormatting>
  <conditionalFormatting sqref="AB20:AB22 AB16:AB17 AB14">
    <cfRule type="cellIs" dxfId="4440" priority="79" operator="greaterThan">
      <formula>$E14</formula>
    </cfRule>
    <cfRule type="cellIs" dxfId="4439" priority="80" operator="greaterThan">
      <formula>$G14</formula>
    </cfRule>
  </conditionalFormatting>
  <conditionalFormatting sqref="AB23 AB19 AB15">
    <cfRule type="cellIs" dxfId="4438" priority="78" operator="greaterThan">
      <formula>$E15</formula>
    </cfRule>
  </conditionalFormatting>
  <conditionalFormatting sqref="AB18">
    <cfRule type="cellIs" dxfId="4437" priority="74" operator="lessThan">
      <formula>$AS$18</formula>
    </cfRule>
    <cfRule type="cellIs" dxfId="4436" priority="75" operator="greaterThan">
      <formula>$AT$18</formula>
    </cfRule>
    <cfRule type="cellIs" dxfId="4435" priority="76" operator="lessThan">
      <formula>$AQ$18</formula>
    </cfRule>
    <cfRule type="cellIs" dxfId="4434" priority="77" operator="greaterThan">
      <formula>$AR$18</formula>
    </cfRule>
  </conditionalFormatting>
  <conditionalFormatting sqref="H18 M18 R18 W18">
    <cfRule type="cellIs" dxfId="4433" priority="70" operator="lessThan">
      <formula>$AS$18</formula>
    </cfRule>
    <cfRule type="cellIs" dxfId="4432" priority="71" operator="greaterThan">
      <formula>$AT$18</formula>
    </cfRule>
    <cfRule type="cellIs" dxfId="4431" priority="72" operator="lessThan">
      <formula>$AQ$18</formula>
    </cfRule>
    <cfRule type="cellIs" dxfId="4430" priority="73" operator="greaterThan">
      <formula>$AR$18</formula>
    </cfRule>
  </conditionalFormatting>
  <conditionalFormatting sqref="AL30">
    <cfRule type="expression" priority="69" stopIfTrue="1">
      <formula>AM$30="U"</formula>
    </cfRule>
  </conditionalFormatting>
  <conditionalFormatting sqref="AB30">
    <cfRule type="cellIs" dxfId="4429" priority="67" operator="greaterThan">
      <formula>$E30</formula>
    </cfRule>
    <cfRule type="cellIs" dxfId="4428" priority="68" operator="greaterThan">
      <formula>$G30</formula>
    </cfRule>
  </conditionalFormatting>
  <conditionalFormatting sqref="AB30">
    <cfRule type="expression" priority="66" stopIfTrue="1">
      <formula>AC$30="U"</formula>
    </cfRule>
  </conditionalFormatting>
  <conditionalFormatting sqref="W30">
    <cfRule type="expression" priority="65" stopIfTrue="1">
      <formula>$X$30="U"</formula>
    </cfRule>
  </conditionalFormatting>
  <conditionalFormatting sqref="R30">
    <cfRule type="cellIs" dxfId="4427" priority="63" operator="greaterThan">
      <formula>$E30</formula>
    </cfRule>
    <cfRule type="cellIs" dxfId="4426" priority="64" operator="greaterThan">
      <formula>$G30</formula>
    </cfRule>
  </conditionalFormatting>
  <conditionalFormatting sqref="R30">
    <cfRule type="expression" priority="62" stopIfTrue="1">
      <formula>$S$30="U"</formula>
    </cfRule>
  </conditionalFormatting>
  <conditionalFormatting sqref="M30">
    <cfRule type="cellIs" dxfId="4425" priority="60" operator="greaterThan">
      <formula>$E30</formula>
    </cfRule>
    <cfRule type="cellIs" dxfId="4424" priority="61" operator="greaterThan">
      <formula>$G30</formula>
    </cfRule>
  </conditionalFormatting>
  <conditionalFormatting sqref="M30">
    <cfRule type="expression" priority="59" stopIfTrue="1">
      <formula>$N$30="U"</formula>
    </cfRule>
  </conditionalFormatting>
  <conditionalFormatting sqref="H30">
    <cfRule type="expression" priority="58" stopIfTrue="1">
      <formula>$I$30="U"</formula>
    </cfRule>
  </conditionalFormatting>
  <conditionalFormatting sqref="W72">
    <cfRule type="expression" dxfId="4423" priority="57">
      <formula>$W$72&gt;$E$72</formula>
    </cfRule>
  </conditionalFormatting>
  <conditionalFormatting sqref="R89">
    <cfRule type="expression" dxfId="4422" priority="50">
      <formula>$R$89&gt;$E$89</formula>
    </cfRule>
    <cfRule type="cellIs" dxfId="4421" priority="56" operator="greaterThan">
      <formula>$G$89</formula>
    </cfRule>
  </conditionalFormatting>
  <conditionalFormatting sqref="W8">
    <cfRule type="cellIs" dxfId="4420" priority="55" operator="greaterThan">
      <formula>$E8</formula>
    </cfRule>
  </conditionalFormatting>
  <conditionalFormatting sqref="R8">
    <cfRule type="cellIs" dxfId="4419" priority="54" operator="greaterThan">
      <formula>$E8</formula>
    </cfRule>
  </conditionalFormatting>
  <conditionalFormatting sqref="M89">
    <cfRule type="expression" dxfId="4418" priority="52">
      <formula>$M$89&gt;$E$89</formula>
    </cfRule>
    <cfRule type="cellIs" dxfId="4417" priority="53" operator="greaterThan">
      <formula>$G$89</formula>
    </cfRule>
  </conditionalFormatting>
  <conditionalFormatting sqref="H8 M8">
    <cfRule type="cellIs" dxfId="4416" priority="51" operator="greaterThan">
      <formula>$E8</formula>
    </cfRule>
  </conditionalFormatting>
  <conditionalFormatting sqref="AL40">
    <cfRule type="expression" priority="49" stopIfTrue="1">
      <formula>$AM$40="U"</formula>
    </cfRule>
  </conditionalFormatting>
  <conditionalFormatting sqref="W40">
    <cfRule type="cellIs" dxfId="4415" priority="48" operator="greaterThan">
      <formula>$E40</formula>
    </cfRule>
  </conditionalFormatting>
  <conditionalFormatting sqref="W40">
    <cfRule type="expression" priority="47" stopIfTrue="1">
      <formula>X$40="U"</formula>
    </cfRule>
  </conditionalFormatting>
  <conditionalFormatting sqref="AB40">
    <cfRule type="cellIs" dxfId="4414" priority="46" operator="greaterThan">
      <formula>$E40</formula>
    </cfRule>
  </conditionalFormatting>
  <conditionalFormatting sqref="AB40">
    <cfRule type="expression" priority="45" stopIfTrue="1">
      <formula>AC$40="U"</formula>
    </cfRule>
  </conditionalFormatting>
  <conditionalFormatting sqref="M40">
    <cfRule type="cellIs" dxfId="4413" priority="44" operator="greaterThan">
      <formula>$E40</formula>
    </cfRule>
  </conditionalFormatting>
  <conditionalFormatting sqref="M40">
    <cfRule type="expression" priority="43" stopIfTrue="1">
      <formula>N$40="U"</formula>
    </cfRule>
  </conditionalFormatting>
  <conditionalFormatting sqref="R40">
    <cfRule type="cellIs" dxfId="4412" priority="42" operator="greaterThan">
      <formula>$E40</formula>
    </cfRule>
  </conditionalFormatting>
  <conditionalFormatting sqref="R40">
    <cfRule type="expression" priority="41" stopIfTrue="1">
      <formula>S$40="U"</formula>
    </cfRule>
  </conditionalFormatting>
  <conditionalFormatting sqref="H40">
    <cfRule type="cellIs" dxfId="4411" priority="40" operator="greaterThan">
      <formula>$E40</formula>
    </cfRule>
  </conditionalFormatting>
  <conditionalFormatting sqref="H40">
    <cfRule type="expression" priority="39" stopIfTrue="1">
      <formula>I$40="U"</formula>
    </cfRule>
  </conditionalFormatting>
  <conditionalFormatting sqref="AB8">
    <cfRule type="cellIs" dxfId="4410" priority="38" operator="greaterThan">
      <formula>$E8</formula>
    </cfRule>
  </conditionalFormatting>
  <conditionalFormatting sqref="AB25">
    <cfRule type="cellIs" dxfId="4409" priority="36" operator="greaterThan">
      <formula>$E25</formula>
    </cfRule>
    <cfRule type="cellIs" dxfId="4408" priority="37" operator="greaterThan">
      <formula>$G25</formula>
    </cfRule>
  </conditionalFormatting>
  <conditionalFormatting sqref="AB43">
    <cfRule type="cellIs" dxfId="4407" priority="35" operator="greaterThan">
      <formula>$G$43</formula>
    </cfRule>
  </conditionalFormatting>
  <conditionalFormatting sqref="AB45">
    <cfRule type="cellIs" dxfId="4406" priority="34" operator="greaterThan">
      <formula>$F$45</formula>
    </cfRule>
  </conditionalFormatting>
  <conditionalFormatting sqref="AB46">
    <cfRule type="cellIs" dxfId="4405" priority="33" operator="greaterThan">
      <formula>$G$46</formula>
    </cfRule>
  </conditionalFormatting>
  <conditionalFormatting sqref="AB48">
    <cfRule type="cellIs" dxfId="4404" priority="5" operator="greaterThan">
      <formula>$F$48</formula>
    </cfRule>
  </conditionalFormatting>
  <conditionalFormatting sqref="AB55">
    <cfRule type="cellIs" dxfId="4403" priority="32" operator="greaterThan">
      <formula>$G$55</formula>
    </cfRule>
  </conditionalFormatting>
  <conditionalFormatting sqref="AB60">
    <cfRule type="cellIs" dxfId="4402" priority="31" operator="greaterThan">
      <formula>$G$60</formula>
    </cfRule>
  </conditionalFormatting>
  <conditionalFormatting sqref="AB63">
    <cfRule type="cellIs" dxfId="4401" priority="30" operator="greaterThan">
      <formula>$G$63</formula>
    </cfRule>
  </conditionalFormatting>
  <conditionalFormatting sqref="AB66">
    <cfRule type="cellIs" dxfId="4400" priority="28" operator="greaterThan">
      <formula>$G$66</formula>
    </cfRule>
    <cfRule type="cellIs" dxfId="4399" priority="29" operator="greaterThan">
      <formula>$F$66</formula>
    </cfRule>
  </conditionalFormatting>
  <conditionalFormatting sqref="AB53">
    <cfRule type="cellIs" dxfId="4398" priority="27" operator="greaterThan">
      <formula>$F$53</formula>
    </cfRule>
  </conditionalFormatting>
  <conditionalFormatting sqref="AB52">
    <cfRule type="cellIs" dxfId="4397" priority="25" operator="greaterThan">
      <formula>$F$52</formula>
    </cfRule>
  </conditionalFormatting>
  <conditionalFormatting sqref="AB61">
    <cfRule type="cellIs" dxfId="4396" priority="22" operator="greaterThan">
      <formula>$F$61</formula>
    </cfRule>
  </conditionalFormatting>
  <conditionalFormatting sqref="AB62">
    <cfRule type="cellIs" dxfId="4395" priority="20" operator="greaterThan">
      <formula>$G$62</formula>
    </cfRule>
  </conditionalFormatting>
  <conditionalFormatting sqref="AB54">
    <cfRule type="cellIs" dxfId="4394" priority="23" operator="greaterThan">
      <formula>$G$54</formula>
    </cfRule>
    <cfRule type="cellIs" dxfId="4393" priority="24" operator="greaterThan">
      <formula>$F$54</formula>
    </cfRule>
  </conditionalFormatting>
  <conditionalFormatting sqref="AB61">
    <cfRule type="cellIs" dxfId="4392" priority="21" operator="greaterThan">
      <formula>$G$61</formula>
    </cfRule>
  </conditionalFormatting>
  <conditionalFormatting sqref="AB68">
    <cfRule type="cellIs" dxfId="4391" priority="19" operator="greaterThan">
      <formula>$G$68</formula>
    </cfRule>
  </conditionalFormatting>
  <conditionalFormatting sqref="AB70">
    <cfRule type="cellIs" dxfId="4390" priority="18" operator="greaterThan">
      <formula>$G$70</formula>
    </cfRule>
  </conditionalFormatting>
  <conditionalFormatting sqref="AB73">
    <cfRule type="cellIs" dxfId="4389" priority="17" operator="greaterThan">
      <formula>$G$73</formula>
    </cfRule>
  </conditionalFormatting>
  <conditionalFormatting sqref="AB75">
    <cfRule type="cellIs" dxfId="4388" priority="16" operator="greaterThan">
      <formula>$F$75</formula>
    </cfRule>
  </conditionalFormatting>
  <conditionalFormatting sqref="AB76">
    <cfRule type="cellIs" dxfId="4387" priority="15" operator="greaterThan">
      <formula>$F$76</formula>
    </cfRule>
  </conditionalFormatting>
  <conditionalFormatting sqref="AB78">
    <cfRule type="cellIs" dxfId="4386" priority="14" operator="greaterThan">
      <formula>$G$78</formula>
    </cfRule>
  </conditionalFormatting>
  <conditionalFormatting sqref="AB80">
    <cfRule type="cellIs" dxfId="4385" priority="13" operator="greaterThan">
      <formula>$F$80</formula>
    </cfRule>
  </conditionalFormatting>
  <conditionalFormatting sqref="AB82">
    <cfRule type="cellIs" dxfId="4384" priority="12" operator="greaterThan">
      <formula>$F$82</formula>
    </cfRule>
  </conditionalFormatting>
  <conditionalFormatting sqref="AB81">
    <cfRule type="cellIs" dxfId="4383" priority="10" operator="greaterThan">
      <formula>$G$81</formula>
    </cfRule>
    <cfRule type="cellIs" dxfId="4382" priority="11" operator="greaterThan">
      <formula>$F$81</formula>
    </cfRule>
  </conditionalFormatting>
  <conditionalFormatting sqref="AB84">
    <cfRule type="cellIs" dxfId="4381" priority="9" operator="greaterThan">
      <formula>$G$84</formula>
    </cfRule>
  </conditionalFormatting>
  <conditionalFormatting sqref="AB86">
    <cfRule type="cellIs" dxfId="4380" priority="7" operator="greaterThan">
      <formula>$G$86</formula>
    </cfRule>
    <cfRule type="cellIs" dxfId="4379" priority="8" operator="greaterThan">
      <formula>$F$86</formula>
    </cfRule>
  </conditionalFormatting>
  <conditionalFormatting sqref="AB89">
    <cfRule type="expression" dxfId="4378" priority="2">
      <formula>$W$89&gt;$E$89</formula>
    </cfRule>
    <cfRule type="cellIs" dxfId="4377" priority="6" operator="greaterThan">
      <formula>$G$89</formula>
    </cfRule>
  </conditionalFormatting>
  <conditionalFormatting sqref="AB53">
    <cfRule type="cellIs" dxfId="4376" priority="26" operator="greaterThan">
      <formula>$G$53</formula>
    </cfRule>
  </conditionalFormatting>
  <conditionalFormatting sqref="AB67">
    <cfRule type="expression" priority="3" stopIfTrue="1">
      <formula>$AC$67="U"</formula>
    </cfRule>
    <cfRule type="expression" dxfId="4375" priority="4">
      <formula>$W$67&gt;$E$67</formula>
    </cfRule>
  </conditionalFormatting>
  <conditionalFormatting sqref="AB72">
    <cfRule type="expression" dxfId="4374" priority="1">
      <formula>$W$72&gt;$E$72</formula>
    </cfRule>
  </conditionalFormatting>
  <printOptions horizontalCentered="1"/>
  <pageMargins left="1" right="1" top="0.6" bottom="0.6" header="0.3" footer="0.3"/>
  <pageSetup paperSize="17" scale="54" orientation="landscape" r:id="rId1"/>
  <headerFooter>
    <oddFooter>&amp;L&amp;8&amp;Z&amp;F&amp;RPage &amp;P of &amp;N</oddFooter>
  </headerFooter>
  <rowBreaks count="1" manualBreakCount="1">
    <brk id="46" max="41"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EFE89-05BB-4AEC-A862-2DD022B1F6B9}">
  <dimension ref="A1:BN1048557"/>
  <sheetViews>
    <sheetView view="pageBreakPreview" topLeftCell="A5" zoomScale="85" zoomScaleNormal="145" zoomScaleSheetLayoutView="85" workbookViewId="0">
      <pane xSplit="5895" ySplit="1035" topLeftCell="AG76" activePane="bottomRight"/>
      <selection activeCell="W90" sqref="W90"/>
      <selection pane="topRight" activeCell="W90" sqref="W90"/>
      <selection pane="bottomLeft" activeCell="W90" sqref="W90"/>
      <selection pane="bottomRight" activeCell="W90" sqref="W90"/>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271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13"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14"/>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15"/>
      <c r="G6" s="489"/>
      <c r="H6" s="218">
        <v>44083</v>
      </c>
      <c r="I6" s="219" t="s">
        <v>15</v>
      </c>
      <c r="J6" s="219" t="s">
        <v>16</v>
      </c>
      <c r="K6" s="219" t="s">
        <v>190</v>
      </c>
      <c r="L6" s="220" t="s">
        <v>191</v>
      </c>
      <c r="M6" s="218">
        <v>44083</v>
      </c>
      <c r="N6" s="219" t="s">
        <v>15</v>
      </c>
      <c r="O6" s="219" t="s">
        <v>16</v>
      </c>
      <c r="P6" s="219" t="s">
        <v>190</v>
      </c>
      <c r="Q6" s="220" t="s">
        <v>191</v>
      </c>
      <c r="R6" s="218">
        <v>44083</v>
      </c>
      <c r="S6" s="219" t="s">
        <v>15</v>
      </c>
      <c r="T6" s="219" t="s">
        <v>16</v>
      </c>
      <c r="U6" s="219" t="s">
        <v>190</v>
      </c>
      <c r="V6" s="220" t="s">
        <v>191</v>
      </c>
      <c r="W6" s="218">
        <v>44083</v>
      </c>
      <c r="X6" s="219" t="s">
        <v>15</v>
      </c>
      <c r="Y6" s="219" t="s">
        <v>16</v>
      </c>
      <c r="Z6" s="219" t="s">
        <v>190</v>
      </c>
      <c r="AA6" s="220" t="s">
        <v>191</v>
      </c>
      <c r="AB6" s="218">
        <v>44084</v>
      </c>
      <c r="AC6" s="219" t="s">
        <v>15</v>
      </c>
      <c r="AD6" s="219" t="s">
        <v>16</v>
      </c>
      <c r="AE6" s="219" t="s">
        <v>190</v>
      </c>
      <c r="AF6" s="220" t="s">
        <v>191</v>
      </c>
      <c r="AG6" s="218">
        <v>44084</v>
      </c>
      <c r="AH6" s="219" t="s">
        <v>15</v>
      </c>
      <c r="AI6" s="219" t="s">
        <v>16</v>
      </c>
      <c r="AJ6" s="219" t="s">
        <v>190</v>
      </c>
      <c r="AK6" s="220" t="s">
        <v>191</v>
      </c>
      <c r="AL6" s="218">
        <v>44084</v>
      </c>
      <c r="AM6" s="219" t="s">
        <v>15</v>
      </c>
      <c r="AN6" s="219" t="s">
        <v>16</v>
      </c>
      <c r="AO6" s="219" t="s">
        <v>190</v>
      </c>
      <c r="AP6" s="220" t="s">
        <v>191</v>
      </c>
      <c r="AQ6" s="218"/>
      <c r="AR6" s="219" t="s">
        <v>15</v>
      </c>
      <c r="AS6" s="219" t="s">
        <v>16</v>
      </c>
      <c r="AT6" s="219" t="s">
        <v>190</v>
      </c>
      <c r="AU6" s="220" t="s">
        <v>191</v>
      </c>
      <c r="AV6" s="218">
        <v>44084</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177.27440000000001</v>
      </c>
      <c r="F8" s="224" t="s">
        <v>22</v>
      </c>
      <c r="G8" s="225" t="s">
        <v>22</v>
      </c>
      <c r="H8" s="226">
        <v>110</v>
      </c>
      <c r="I8" s="223"/>
      <c r="J8" s="223"/>
      <c r="K8" s="223" t="s">
        <v>233</v>
      </c>
      <c r="L8" s="227"/>
      <c r="M8" s="226">
        <v>60</v>
      </c>
      <c r="N8" s="223"/>
      <c r="O8" s="223"/>
      <c r="P8" s="223"/>
      <c r="Q8" s="227"/>
      <c r="R8" s="226">
        <v>270</v>
      </c>
      <c r="S8" s="223"/>
      <c r="T8" s="223"/>
      <c r="U8" s="223"/>
      <c r="V8" s="227"/>
      <c r="W8" s="226">
        <v>110</v>
      </c>
      <c r="X8" s="223"/>
      <c r="Y8" s="223"/>
      <c r="Z8" s="223" t="s">
        <v>233</v>
      </c>
      <c r="AA8" s="227"/>
      <c r="AB8" s="226">
        <v>460</v>
      </c>
      <c r="AC8" s="223"/>
      <c r="AD8" s="223"/>
      <c r="AE8" s="223" t="s">
        <v>15</v>
      </c>
      <c r="AF8" s="227"/>
      <c r="AG8" s="226">
        <v>100</v>
      </c>
      <c r="AH8" s="223"/>
      <c r="AI8" s="223"/>
      <c r="AJ8" s="223"/>
      <c r="AK8" s="227"/>
      <c r="AL8" s="226">
        <v>100</v>
      </c>
      <c r="AM8" s="223"/>
      <c r="AN8" s="223"/>
      <c r="AO8" s="223"/>
      <c r="AP8" s="227"/>
      <c r="AQ8" s="504" t="s">
        <v>205</v>
      </c>
      <c r="AR8" s="505"/>
      <c r="AS8" s="505"/>
      <c r="AT8" s="505"/>
      <c r="AU8" s="506"/>
      <c r="AV8" s="226">
        <v>100</v>
      </c>
      <c r="AW8" s="223"/>
      <c r="AX8" s="223"/>
      <c r="AY8" s="223"/>
      <c r="AZ8" s="227"/>
      <c r="BE8" s="20" t="s">
        <v>20</v>
      </c>
    </row>
    <row r="9" spans="1:57" s="214" customFormat="1" x14ac:dyDescent="0.25">
      <c r="A9" s="228" t="s">
        <v>23</v>
      </c>
      <c r="B9" s="222" t="s">
        <v>24</v>
      </c>
      <c r="C9" s="229"/>
      <c r="D9" s="229"/>
      <c r="E9" s="325">
        <v>0.33</v>
      </c>
      <c r="F9" s="230" t="s">
        <v>22</v>
      </c>
      <c r="G9" s="231" t="s">
        <v>22</v>
      </c>
      <c r="H9" s="369">
        <v>0.02</v>
      </c>
      <c r="I9" s="229" t="s">
        <v>25</v>
      </c>
      <c r="J9" s="229"/>
      <c r="K9" s="223"/>
      <c r="L9" s="233"/>
      <c r="M9" s="369">
        <v>0.02</v>
      </c>
      <c r="N9" s="229" t="s">
        <v>25</v>
      </c>
      <c r="O9" s="229"/>
      <c r="P9" s="229"/>
      <c r="Q9" s="233"/>
      <c r="R9" s="369">
        <v>0.09</v>
      </c>
      <c r="S9" s="229"/>
      <c r="T9" s="229"/>
      <c r="U9" s="229"/>
      <c r="V9" s="233"/>
      <c r="W9" s="371">
        <v>12.4</v>
      </c>
      <c r="X9" s="229"/>
      <c r="Y9" s="229"/>
      <c r="Z9" s="229"/>
      <c r="AA9" s="233"/>
      <c r="AB9" s="368">
        <v>7.0999999999999994E-2</v>
      </c>
      <c r="AC9" s="229"/>
      <c r="AD9" s="229"/>
      <c r="AE9" s="229"/>
      <c r="AF9" s="233"/>
      <c r="AG9" s="368">
        <v>2.8000000000000001E-2</v>
      </c>
      <c r="AH9" s="229"/>
      <c r="AI9" s="229"/>
      <c r="AJ9" s="229"/>
      <c r="AK9" s="233"/>
      <c r="AL9" s="369">
        <v>0.02</v>
      </c>
      <c r="AM9" s="229"/>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21</v>
      </c>
      <c r="C10" s="223"/>
      <c r="D10" s="223"/>
      <c r="E10" s="330">
        <v>177.45240000000001</v>
      </c>
      <c r="F10" s="235" t="s">
        <v>22</v>
      </c>
      <c r="G10" s="231" t="s">
        <v>22</v>
      </c>
      <c r="H10" s="370">
        <v>110</v>
      </c>
      <c r="I10" s="229"/>
      <c r="J10" s="229"/>
      <c r="K10" s="223" t="s">
        <v>233</v>
      </c>
      <c r="L10" s="233"/>
      <c r="M10" s="370">
        <v>60</v>
      </c>
      <c r="N10" s="229"/>
      <c r="O10" s="229"/>
      <c r="P10" s="223"/>
      <c r="Q10" s="233"/>
      <c r="R10" s="370">
        <v>270</v>
      </c>
      <c r="S10" s="229"/>
      <c r="T10" s="229"/>
      <c r="U10" s="229"/>
      <c r="V10" s="233"/>
      <c r="W10" s="370">
        <v>110</v>
      </c>
      <c r="X10" s="229"/>
      <c r="Y10" s="229"/>
      <c r="Z10" s="229" t="s">
        <v>233</v>
      </c>
      <c r="AA10" s="233"/>
      <c r="AB10" s="370">
        <v>460</v>
      </c>
      <c r="AC10" s="229"/>
      <c r="AD10" s="229"/>
      <c r="AE10" s="229" t="s">
        <v>15</v>
      </c>
      <c r="AF10" s="233"/>
      <c r="AG10" s="370">
        <v>100</v>
      </c>
      <c r="AH10" s="229"/>
      <c r="AI10" s="229"/>
      <c r="AJ10" s="229"/>
      <c r="AK10" s="233"/>
      <c r="AL10" s="370">
        <v>100</v>
      </c>
      <c r="AM10" s="229"/>
      <c r="AN10" s="229"/>
      <c r="AO10" s="229"/>
      <c r="AP10" s="233"/>
      <c r="AQ10" s="297"/>
      <c r="AR10" s="298"/>
      <c r="AS10" s="298"/>
      <c r="AT10" s="298"/>
      <c r="AU10" s="299"/>
      <c r="AV10" s="370">
        <v>100</v>
      </c>
      <c r="AW10" s="229"/>
      <c r="AX10" s="229"/>
      <c r="AY10" s="223" t="s">
        <v>233</v>
      </c>
      <c r="AZ10" s="233"/>
      <c r="BE10" s="33" t="s">
        <v>26</v>
      </c>
    </row>
    <row r="11" spans="1:57" s="214" customFormat="1" x14ac:dyDescent="0.25">
      <c r="A11" s="228" t="s">
        <v>27</v>
      </c>
      <c r="B11" s="222" t="s">
        <v>21</v>
      </c>
      <c r="C11" s="229"/>
      <c r="D11" s="229"/>
      <c r="E11" s="325">
        <v>32.673999999999999</v>
      </c>
      <c r="F11" s="230" t="s">
        <v>22</v>
      </c>
      <c r="G11" s="231" t="s">
        <v>22</v>
      </c>
      <c r="H11" s="371">
        <v>23</v>
      </c>
      <c r="I11" s="229"/>
      <c r="J11" s="229"/>
      <c r="K11" s="223"/>
      <c r="L11" s="233"/>
      <c r="M11" s="371">
        <v>12.9</v>
      </c>
      <c r="N11" s="229"/>
      <c r="O11" s="229"/>
      <c r="P11" s="223"/>
      <c r="Q11" s="233"/>
      <c r="R11" s="371">
        <v>46.8</v>
      </c>
      <c r="S11" s="229"/>
      <c r="T11" s="229"/>
      <c r="U11" s="229"/>
      <c r="V11" s="233"/>
      <c r="W11" s="371">
        <v>13.7</v>
      </c>
      <c r="X11" s="229"/>
      <c r="Y11" s="229"/>
      <c r="Z11" s="229" t="s">
        <v>233</v>
      </c>
      <c r="AA11" s="233"/>
      <c r="AB11" s="371">
        <v>56.1</v>
      </c>
      <c r="AC11" s="229"/>
      <c r="AD11" s="229"/>
      <c r="AE11" s="229"/>
      <c r="AF11" s="233"/>
      <c r="AG11" s="371">
        <v>13.7</v>
      </c>
      <c r="AH11" s="229"/>
      <c r="AI11" s="229"/>
      <c r="AJ11" s="229" t="s">
        <v>15</v>
      </c>
      <c r="AK11" s="233"/>
      <c r="AL11" s="371">
        <v>17.600000000000001</v>
      </c>
      <c r="AM11" s="229"/>
      <c r="AN11" s="229"/>
      <c r="AO11" s="229" t="s">
        <v>15</v>
      </c>
      <c r="AP11" s="233"/>
      <c r="AQ11" s="300"/>
      <c r="AR11" s="298"/>
      <c r="AS11" s="298"/>
      <c r="AT11" s="298"/>
      <c r="AU11" s="299"/>
      <c r="AV11" s="371">
        <v>20.100000000000001</v>
      </c>
      <c r="AW11" s="229"/>
      <c r="AX11" s="229"/>
      <c r="AY11" s="223"/>
      <c r="AZ11" s="233"/>
      <c r="BE11" s="33" t="s">
        <v>27</v>
      </c>
    </row>
    <row r="12" spans="1:57" s="214" customFormat="1" x14ac:dyDescent="0.25">
      <c r="A12" s="238" t="s">
        <v>28</v>
      </c>
      <c r="B12" s="222" t="s">
        <v>24</v>
      </c>
      <c r="C12" s="229"/>
      <c r="D12" s="229"/>
      <c r="E12" s="325">
        <v>28</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15</v>
      </c>
      <c r="X12" s="229"/>
      <c r="Y12" s="229"/>
      <c r="Z12" s="229"/>
      <c r="AA12" s="233"/>
      <c r="AB12" s="370">
        <v>21</v>
      </c>
      <c r="AC12" s="229"/>
      <c r="AD12" s="229"/>
      <c r="AE12" s="229"/>
      <c r="AF12" s="233"/>
      <c r="AG12" s="370">
        <v>10</v>
      </c>
      <c r="AH12" s="229" t="s">
        <v>25</v>
      </c>
      <c r="AI12" s="229"/>
      <c r="AJ12" s="229"/>
      <c r="AK12" s="233"/>
      <c r="AL12" s="370">
        <v>21</v>
      </c>
      <c r="AM12" s="229"/>
      <c r="AN12" s="229"/>
      <c r="AO12" s="229" t="s">
        <v>15</v>
      </c>
      <c r="AP12" s="233"/>
      <c r="AQ12" s="297"/>
      <c r="AR12" s="298"/>
      <c r="AS12" s="298"/>
      <c r="AT12" s="298"/>
      <c r="AU12" s="299"/>
      <c r="AV12" s="370">
        <v>10</v>
      </c>
      <c r="AW12" s="229" t="s">
        <v>25</v>
      </c>
      <c r="AX12" s="229"/>
      <c r="AY12" s="229"/>
      <c r="AZ12" s="233"/>
      <c r="BE12" s="50" t="s">
        <v>28</v>
      </c>
    </row>
    <row r="13" spans="1:57" s="214" customFormat="1" x14ac:dyDescent="0.25">
      <c r="A13" s="228" t="s">
        <v>29</v>
      </c>
      <c r="B13" s="222" t="s">
        <v>21</v>
      </c>
      <c r="C13" s="229"/>
      <c r="D13" s="229"/>
      <c r="E13" s="325">
        <v>13.964399999999999</v>
      </c>
      <c r="F13" s="239">
        <v>250</v>
      </c>
      <c r="G13" s="231">
        <v>250</v>
      </c>
      <c r="H13" s="371">
        <v>9.8000000000000007</v>
      </c>
      <c r="I13" s="229"/>
      <c r="J13" s="229"/>
      <c r="K13" s="223"/>
      <c r="L13" s="233"/>
      <c r="M13" s="369">
        <v>5.64</v>
      </c>
      <c r="N13" s="229"/>
      <c r="O13" s="229"/>
      <c r="P13" s="223"/>
      <c r="Q13" s="233"/>
      <c r="R13" s="369">
        <v>7.43</v>
      </c>
      <c r="S13" s="229"/>
      <c r="T13" s="229"/>
      <c r="U13" s="229"/>
      <c r="V13" s="233"/>
      <c r="W13" s="369">
        <v>9.44</v>
      </c>
      <c r="X13" s="229"/>
      <c r="Y13" s="229"/>
      <c r="Z13" s="229"/>
      <c r="AA13" s="233"/>
      <c r="AB13" s="369">
        <v>5.85</v>
      </c>
      <c r="AC13" s="229"/>
      <c r="AD13" s="229"/>
      <c r="AE13" s="229" t="s">
        <v>15</v>
      </c>
      <c r="AF13" s="233"/>
      <c r="AG13" s="369">
        <v>0.12</v>
      </c>
      <c r="AH13" s="229"/>
      <c r="AI13" s="229"/>
      <c r="AJ13" s="229" t="s">
        <v>15</v>
      </c>
      <c r="AK13" s="233"/>
      <c r="AL13" s="369">
        <v>7.51</v>
      </c>
      <c r="AM13" s="229"/>
      <c r="AN13" s="229"/>
      <c r="AO13" s="229" t="s">
        <v>15</v>
      </c>
      <c r="AP13" s="233"/>
      <c r="AQ13" s="300"/>
      <c r="AR13" s="298"/>
      <c r="AS13" s="298"/>
      <c r="AT13" s="298"/>
      <c r="AU13" s="299"/>
      <c r="AV13" s="369">
        <v>9.31</v>
      </c>
      <c r="AW13" s="229"/>
      <c r="AX13" s="229"/>
      <c r="AY13" s="229" t="s">
        <v>15</v>
      </c>
      <c r="AZ13" s="233"/>
      <c r="BE13" s="33" t="s">
        <v>29</v>
      </c>
    </row>
    <row r="14" spans="1:57" s="214" customFormat="1" x14ac:dyDescent="0.25">
      <c r="A14" s="228" t="s">
        <v>31</v>
      </c>
      <c r="B14" s="222" t="s">
        <v>21</v>
      </c>
      <c r="C14" s="223"/>
      <c r="D14" s="223"/>
      <c r="E14" s="325">
        <v>425.4434</v>
      </c>
      <c r="F14" s="230" t="s">
        <v>22</v>
      </c>
      <c r="G14" s="240">
        <v>700</v>
      </c>
      <c r="H14" s="370">
        <v>310</v>
      </c>
      <c r="I14" s="229"/>
      <c r="J14" s="229"/>
      <c r="K14" s="223" t="s">
        <v>233</v>
      </c>
      <c r="L14" s="233"/>
      <c r="M14" s="370">
        <v>160</v>
      </c>
      <c r="N14" s="229"/>
      <c r="O14" s="229"/>
      <c r="P14" s="223"/>
      <c r="Q14" s="233"/>
      <c r="R14" s="370">
        <v>520</v>
      </c>
      <c r="S14" s="229"/>
      <c r="T14" s="229"/>
      <c r="U14" s="229"/>
      <c r="V14" s="233"/>
      <c r="W14" s="370">
        <v>280</v>
      </c>
      <c r="X14" s="229"/>
      <c r="Y14" s="229"/>
      <c r="Z14" s="229" t="s">
        <v>233</v>
      </c>
      <c r="AA14" s="233"/>
      <c r="AB14" s="370">
        <v>830</v>
      </c>
      <c r="AC14" s="229"/>
      <c r="AD14" s="229"/>
      <c r="AE14" s="229" t="s">
        <v>15</v>
      </c>
      <c r="AF14" s="233"/>
      <c r="AG14" s="370">
        <v>240</v>
      </c>
      <c r="AH14" s="229"/>
      <c r="AI14" s="229"/>
      <c r="AJ14" s="229"/>
      <c r="AK14" s="233"/>
      <c r="AL14" s="370">
        <v>250</v>
      </c>
      <c r="AM14" s="229"/>
      <c r="AN14" s="229"/>
      <c r="AO14" s="229"/>
      <c r="AP14" s="233"/>
      <c r="AQ14" s="297"/>
      <c r="AR14" s="298"/>
      <c r="AS14" s="298"/>
      <c r="AT14" s="298"/>
      <c r="AU14" s="299"/>
      <c r="AV14" s="370">
        <v>300</v>
      </c>
      <c r="AW14" s="229"/>
      <c r="AX14" s="229"/>
      <c r="AY14" s="229" t="s">
        <v>233</v>
      </c>
      <c r="AZ14" s="233"/>
      <c r="BE14" s="33" t="s">
        <v>31</v>
      </c>
    </row>
    <row r="15" spans="1:57" s="214" customFormat="1" x14ac:dyDescent="0.25">
      <c r="A15" s="228" t="s">
        <v>32</v>
      </c>
      <c r="B15" s="222" t="s">
        <v>21</v>
      </c>
      <c r="C15" s="229"/>
      <c r="D15" s="229"/>
      <c r="E15" s="325">
        <v>28.926300000000001</v>
      </c>
      <c r="F15" s="230" t="s">
        <v>22</v>
      </c>
      <c r="G15" s="231" t="s">
        <v>22</v>
      </c>
      <c r="H15" s="371">
        <v>21.5</v>
      </c>
      <c r="I15" s="229"/>
      <c r="J15" s="229"/>
      <c r="K15" s="223"/>
      <c r="L15" s="233"/>
      <c r="M15" s="371">
        <v>7.5</v>
      </c>
      <c r="N15" s="229"/>
      <c r="O15" s="229"/>
      <c r="P15" s="223"/>
      <c r="Q15" s="233"/>
      <c r="R15" s="371">
        <v>40.200000000000003</v>
      </c>
      <c r="S15" s="229"/>
      <c r="T15" s="229"/>
      <c r="U15" s="229"/>
      <c r="V15" s="233"/>
      <c r="W15" s="371">
        <v>9.8000000000000007</v>
      </c>
      <c r="X15" s="229"/>
      <c r="Y15" s="229"/>
      <c r="Z15" s="229" t="s">
        <v>233</v>
      </c>
      <c r="AA15" s="233"/>
      <c r="AB15" s="371">
        <v>58.1</v>
      </c>
      <c r="AC15" s="229"/>
      <c r="AD15" s="229"/>
      <c r="AE15" s="229"/>
      <c r="AF15" s="233"/>
      <c r="AG15" s="371">
        <v>13.2</v>
      </c>
      <c r="AH15" s="229"/>
      <c r="AI15" s="229"/>
      <c r="AJ15" s="229" t="s">
        <v>15</v>
      </c>
      <c r="AK15" s="233"/>
      <c r="AL15" s="371">
        <v>16.2</v>
      </c>
      <c r="AM15" s="229"/>
      <c r="AN15" s="229"/>
      <c r="AO15" s="229" t="s">
        <v>15</v>
      </c>
      <c r="AP15" s="233"/>
      <c r="AQ15" s="300"/>
      <c r="AR15" s="298"/>
      <c r="AS15" s="298"/>
      <c r="AT15" s="298"/>
      <c r="AU15" s="299"/>
      <c r="AV15" s="371">
        <v>18.7</v>
      </c>
      <c r="AW15" s="229"/>
      <c r="AX15" s="229"/>
      <c r="AY15" s="223" t="s">
        <v>233</v>
      </c>
      <c r="AZ15" s="233"/>
      <c r="BE15" s="33" t="s">
        <v>32</v>
      </c>
    </row>
    <row r="16" spans="1:57" s="214" customFormat="1" x14ac:dyDescent="0.25">
      <c r="A16" s="228" t="s">
        <v>33</v>
      </c>
      <c r="B16" s="222" t="s">
        <v>24</v>
      </c>
      <c r="C16" s="229"/>
      <c r="D16" s="229"/>
      <c r="E16" s="325">
        <v>6.1</v>
      </c>
      <c r="F16" s="239">
        <v>10</v>
      </c>
      <c r="G16" s="240">
        <v>10</v>
      </c>
      <c r="H16" s="371">
        <v>3.1</v>
      </c>
      <c r="I16" s="229"/>
      <c r="J16" s="229"/>
      <c r="K16" s="229"/>
      <c r="L16" s="233"/>
      <c r="M16" s="369">
        <v>0.54</v>
      </c>
      <c r="N16" s="229"/>
      <c r="O16" s="229"/>
      <c r="P16" s="229" t="s">
        <v>15</v>
      </c>
      <c r="Q16" s="233"/>
      <c r="R16" s="369">
        <v>0.01</v>
      </c>
      <c r="S16" s="229" t="s">
        <v>25</v>
      </c>
      <c r="T16" s="229"/>
      <c r="U16" s="229"/>
      <c r="V16" s="233"/>
      <c r="W16" s="368">
        <v>3.6999999999999998E-2</v>
      </c>
      <c r="X16" s="229"/>
      <c r="Y16" s="229"/>
      <c r="Z16" s="229"/>
      <c r="AA16" s="233"/>
      <c r="AB16" s="369">
        <v>0.01</v>
      </c>
      <c r="AC16" s="229" t="s">
        <v>25</v>
      </c>
      <c r="AD16" s="229"/>
      <c r="AE16" s="229"/>
      <c r="AF16" s="233"/>
      <c r="AG16" s="369">
        <v>0.79</v>
      </c>
      <c r="AH16" s="229"/>
      <c r="AI16" s="229"/>
      <c r="AJ16" s="229" t="s">
        <v>233</v>
      </c>
      <c r="AK16" s="233"/>
      <c r="AL16" s="369">
        <v>0.88</v>
      </c>
      <c r="AM16" s="229"/>
      <c r="AN16" s="229"/>
      <c r="AO16" s="229" t="s">
        <v>233</v>
      </c>
      <c r="AP16" s="233"/>
      <c r="AQ16" s="300"/>
      <c r="AR16" s="298"/>
      <c r="AS16" s="298"/>
      <c r="AT16" s="298"/>
      <c r="AU16" s="299"/>
      <c r="AV16" s="371">
        <v>3.1</v>
      </c>
      <c r="AW16" s="229"/>
      <c r="AX16" s="229"/>
      <c r="AY16" s="229"/>
      <c r="AZ16" s="233"/>
      <c r="BE16" s="33" t="s">
        <v>33</v>
      </c>
    </row>
    <row r="17" spans="1:57" s="214" customFormat="1" x14ac:dyDescent="0.25">
      <c r="A17" s="228" t="s">
        <v>34</v>
      </c>
      <c r="B17" s="222" t="s">
        <v>24</v>
      </c>
      <c r="C17" s="229"/>
      <c r="D17" s="229"/>
      <c r="E17" s="325">
        <v>2E-3</v>
      </c>
      <c r="F17" s="239">
        <v>1</v>
      </c>
      <c r="G17" s="240">
        <v>1</v>
      </c>
      <c r="H17" s="368">
        <v>2E-3</v>
      </c>
      <c r="I17" s="229" t="s">
        <v>25</v>
      </c>
      <c r="J17" s="229"/>
      <c r="K17" s="229"/>
      <c r="L17" s="233"/>
      <c r="M17" s="368">
        <v>2E-3</v>
      </c>
      <c r="N17" s="229" t="s">
        <v>25</v>
      </c>
      <c r="O17" s="229"/>
      <c r="P17" s="229"/>
      <c r="Q17" s="233"/>
      <c r="R17" s="368">
        <v>2E-3</v>
      </c>
      <c r="S17" s="229" t="s">
        <v>25</v>
      </c>
      <c r="T17" s="229"/>
      <c r="U17" s="229"/>
      <c r="V17" s="233"/>
      <c r="W17" s="368">
        <v>2E-3</v>
      </c>
      <c r="X17" s="229" t="s">
        <v>25</v>
      </c>
      <c r="Y17" s="229"/>
      <c r="Z17" s="229"/>
      <c r="AA17" s="233"/>
      <c r="AB17" s="368">
        <v>2E-3</v>
      </c>
      <c r="AC17" s="229" t="s">
        <v>25</v>
      </c>
      <c r="AD17" s="229"/>
      <c r="AE17" s="229"/>
      <c r="AF17" s="233"/>
      <c r="AG17" s="368">
        <v>2E-3</v>
      </c>
      <c r="AH17" s="229" t="s">
        <v>25</v>
      </c>
      <c r="AI17" s="229"/>
      <c r="AJ17" s="229"/>
      <c r="AK17" s="233"/>
      <c r="AL17" s="368">
        <v>2E-3</v>
      </c>
      <c r="AM17" s="229" t="s">
        <v>25</v>
      </c>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21</v>
      </c>
      <c r="C18" s="229"/>
      <c r="D18" s="229"/>
      <c r="E18" s="325" t="s">
        <v>269</v>
      </c>
      <c r="F18" s="239" t="s">
        <v>37</v>
      </c>
      <c r="G18" s="240" t="s">
        <v>37</v>
      </c>
      <c r="H18" s="369">
        <v>7.55</v>
      </c>
      <c r="I18" s="229"/>
      <c r="J18" s="229"/>
      <c r="K18" s="229"/>
      <c r="L18" s="233"/>
      <c r="M18" s="369">
        <v>6.76</v>
      </c>
      <c r="N18" s="229"/>
      <c r="O18" s="229"/>
      <c r="P18" s="229"/>
      <c r="Q18" s="233"/>
      <c r="R18" s="369">
        <v>7.43</v>
      </c>
      <c r="S18" s="229"/>
      <c r="T18" s="229"/>
      <c r="U18" s="229"/>
      <c r="V18" s="233"/>
      <c r="W18" s="369">
        <v>7.49</v>
      </c>
      <c r="X18" s="229"/>
      <c r="Y18" s="229"/>
      <c r="Z18" s="229"/>
      <c r="AA18" s="233"/>
      <c r="AB18" s="369">
        <v>7.45</v>
      </c>
      <c r="AC18" s="229"/>
      <c r="AD18" s="229"/>
      <c r="AE18" s="229"/>
      <c r="AF18" s="233"/>
      <c r="AG18" s="369">
        <v>7.69</v>
      </c>
      <c r="AH18" s="229"/>
      <c r="AI18" s="229"/>
      <c r="AJ18" s="229"/>
      <c r="AK18" s="233"/>
      <c r="AL18" s="369">
        <v>7.57</v>
      </c>
      <c r="AM18" s="229"/>
      <c r="AN18" s="229"/>
      <c r="AO18" s="229"/>
      <c r="AP18" s="233"/>
      <c r="AQ18" s="300"/>
      <c r="AR18" s="298"/>
      <c r="AS18" s="298"/>
      <c r="AT18" s="298"/>
      <c r="AU18" s="299"/>
      <c r="AV18" s="369">
        <v>8.0500000000000007</v>
      </c>
      <c r="AW18" s="229"/>
      <c r="AX18" s="229"/>
      <c r="AY18" s="229"/>
      <c r="AZ18" s="233"/>
      <c r="BA18" s="241">
        <v>6.5</v>
      </c>
      <c r="BB18" s="214">
        <v>8.5</v>
      </c>
      <c r="BC18" s="214">
        <v>6.39</v>
      </c>
      <c r="BD18" s="340">
        <v>8.1</v>
      </c>
      <c r="BE18" s="33" t="s">
        <v>35</v>
      </c>
    </row>
    <row r="19" spans="1:57" s="214" customFormat="1" x14ac:dyDescent="0.25">
      <c r="A19" s="228" t="s">
        <v>38</v>
      </c>
      <c r="B19" s="222" t="s">
        <v>24</v>
      </c>
      <c r="C19" s="229"/>
      <c r="D19" s="229"/>
      <c r="E19" s="325">
        <v>3.38</v>
      </c>
      <c r="F19" s="230" t="s">
        <v>22</v>
      </c>
      <c r="G19" s="231" t="s">
        <v>22</v>
      </c>
      <c r="H19" s="369">
        <v>3.35</v>
      </c>
      <c r="I19" s="229"/>
      <c r="J19" s="229"/>
      <c r="K19" s="223"/>
      <c r="L19" s="233"/>
      <c r="M19" s="369">
        <v>1.1299999999999999</v>
      </c>
      <c r="N19" s="229"/>
      <c r="O19" s="229"/>
      <c r="P19" s="223"/>
      <c r="Q19" s="233"/>
      <c r="R19" s="369">
        <v>2.06</v>
      </c>
      <c r="S19" s="229"/>
      <c r="T19" s="229"/>
      <c r="U19" s="229"/>
      <c r="V19" s="233"/>
      <c r="W19" s="369">
        <v>5.05</v>
      </c>
      <c r="X19" s="229"/>
      <c r="Y19" s="229"/>
      <c r="Z19" s="229"/>
      <c r="AA19" s="233"/>
      <c r="AB19" s="369">
        <v>3.39</v>
      </c>
      <c r="AC19" s="229"/>
      <c r="AD19" s="229"/>
      <c r="AE19" s="229" t="s">
        <v>15</v>
      </c>
      <c r="AF19" s="233"/>
      <c r="AG19" s="369">
        <v>1.55</v>
      </c>
      <c r="AH19" s="229"/>
      <c r="AI19" s="229"/>
      <c r="AJ19" s="229" t="s">
        <v>15</v>
      </c>
      <c r="AK19" s="233"/>
      <c r="AL19" s="369">
        <v>1.66</v>
      </c>
      <c r="AM19" s="229"/>
      <c r="AN19" s="229"/>
      <c r="AO19" s="229"/>
      <c r="AP19" s="233"/>
      <c r="AQ19" s="300"/>
      <c r="AR19" s="298"/>
      <c r="AS19" s="298"/>
      <c r="AT19" s="298"/>
      <c r="AU19" s="299"/>
      <c r="AV19" s="369">
        <v>3.13</v>
      </c>
      <c r="AW19" s="229"/>
      <c r="AX19" s="229"/>
      <c r="AY19" s="223"/>
      <c r="AZ19" s="233"/>
      <c r="BE19" s="33" t="s">
        <v>38</v>
      </c>
    </row>
    <row r="20" spans="1:57" s="214" customFormat="1" x14ac:dyDescent="0.25">
      <c r="A20" s="228" t="s">
        <v>39</v>
      </c>
      <c r="B20" s="222" t="s">
        <v>21</v>
      </c>
      <c r="C20" s="229"/>
      <c r="D20" s="229"/>
      <c r="E20" s="325">
        <v>8.2308000000000003</v>
      </c>
      <c r="F20" s="230" t="s">
        <v>22</v>
      </c>
      <c r="G20" s="240">
        <v>20</v>
      </c>
      <c r="H20" s="369">
        <v>7.34</v>
      </c>
      <c r="I20" s="229"/>
      <c r="J20" s="229"/>
      <c r="K20" s="223"/>
      <c r="L20" s="233"/>
      <c r="M20" s="369">
        <v>7.99</v>
      </c>
      <c r="N20" s="229"/>
      <c r="O20" s="229"/>
      <c r="P20" s="229"/>
      <c r="Q20" s="233"/>
      <c r="R20" s="369">
        <v>7.98</v>
      </c>
      <c r="S20" s="229"/>
      <c r="T20" s="229"/>
      <c r="U20" s="229"/>
      <c r="V20" s="233"/>
      <c r="W20" s="371">
        <v>5.9</v>
      </c>
      <c r="X20" s="229"/>
      <c r="Y20" s="229"/>
      <c r="Z20" s="229" t="s">
        <v>233</v>
      </c>
      <c r="AA20" s="233"/>
      <c r="AB20" s="371">
        <v>17.899999999999999</v>
      </c>
      <c r="AC20" s="229"/>
      <c r="AD20" s="229"/>
      <c r="AE20" s="229" t="s">
        <v>15</v>
      </c>
      <c r="AF20" s="233"/>
      <c r="AG20" s="369">
        <v>6.2</v>
      </c>
      <c r="AH20" s="229"/>
      <c r="AI20" s="229"/>
      <c r="AJ20" s="229" t="s">
        <v>15</v>
      </c>
      <c r="AK20" s="233"/>
      <c r="AL20" s="369">
        <v>7.22</v>
      </c>
      <c r="AM20" s="229"/>
      <c r="AN20" s="229"/>
      <c r="AO20" s="229" t="s">
        <v>15</v>
      </c>
      <c r="AP20" s="233"/>
      <c r="AQ20" s="297"/>
      <c r="AR20" s="298"/>
      <c r="AS20" s="298"/>
      <c r="AT20" s="298"/>
      <c r="AU20" s="299"/>
      <c r="AV20" s="371">
        <v>7.1</v>
      </c>
      <c r="AW20" s="229"/>
      <c r="AX20" s="229"/>
      <c r="AY20" s="229"/>
      <c r="AZ20" s="233"/>
      <c r="BE20" s="33" t="s">
        <v>39</v>
      </c>
    </row>
    <row r="21" spans="1:57" s="214" customFormat="1" x14ac:dyDescent="0.25">
      <c r="A21" s="228" t="s">
        <v>40</v>
      </c>
      <c r="B21" s="222" t="s">
        <v>30</v>
      </c>
      <c r="C21" s="229"/>
      <c r="D21" s="229"/>
      <c r="E21" s="325">
        <v>21.218800000000002</v>
      </c>
      <c r="F21" s="239">
        <v>250</v>
      </c>
      <c r="G21" s="240">
        <v>250</v>
      </c>
      <c r="H21" s="371">
        <v>12.7</v>
      </c>
      <c r="I21" s="229"/>
      <c r="J21" s="229"/>
      <c r="K21" s="229"/>
      <c r="L21" s="233"/>
      <c r="M21" s="369">
        <v>7.77</v>
      </c>
      <c r="N21" s="229"/>
      <c r="O21" s="229"/>
      <c r="P21" s="229"/>
      <c r="Q21" s="233"/>
      <c r="R21" s="369">
        <v>5.01</v>
      </c>
      <c r="S21" s="229"/>
      <c r="T21" s="229"/>
      <c r="U21" s="229"/>
      <c r="V21" s="233"/>
      <c r="W21" s="369">
        <v>8.9600000000000009</v>
      </c>
      <c r="X21" s="229"/>
      <c r="Y21" s="229"/>
      <c r="Z21" s="229"/>
      <c r="AA21" s="233"/>
      <c r="AB21" s="369">
        <v>0.98</v>
      </c>
      <c r="AC21" s="229"/>
      <c r="AD21" s="229"/>
      <c r="AE21" s="229" t="s">
        <v>15</v>
      </c>
      <c r="AF21" s="233"/>
      <c r="AG21" s="369">
        <v>8.31</v>
      </c>
      <c r="AH21" s="229"/>
      <c r="AI21" s="229"/>
      <c r="AJ21" s="229"/>
      <c r="AK21" s="233"/>
      <c r="AL21" s="369">
        <v>8.0299999999999994</v>
      </c>
      <c r="AM21" s="229"/>
      <c r="AN21" s="229"/>
      <c r="AO21" s="229"/>
      <c r="AP21" s="233"/>
      <c r="AQ21" s="300"/>
      <c r="AR21" s="298"/>
      <c r="AS21" s="298"/>
      <c r="AT21" s="298"/>
      <c r="AU21" s="299"/>
      <c r="AV21" s="371">
        <v>13.8</v>
      </c>
      <c r="AW21" s="229"/>
      <c r="AX21" s="229"/>
      <c r="AY21" s="229"/>
      <c r="AZ21" s="233"/>
      <c r="BE21" s="33" t="s">
        <v>40</v>
      </c>
    </row>
    <row r="22" spans="1:57" s="214" customFormat="1" x14ac:dyDescent="0.25">
      <c r="A22" s="228" t="s">
        <v>41</v>
      </c>
      <c r="B22" s="222" t="s">
        <v>24</v>
      </c>
      <c r="C22" s="229"/>
      <c r="D22" s="229"/>
      <c r="E22" s="326">
        <v>250</v>
      </c>
      <c r="F22" s="242">
        <v>500</v>
      </c>
      <c r="G22" s="231">
        <v>500</v>
      </c>
      <c r="H22" s="370">
        <v>200</v>
      </c>
      <c r="I22" s="229"/>
      <c r="J22" s="229"/>
      <c r="K22" s="229"/>
      <c r="L22" s="233"/>
      <c r="M22" s="370">
        <v>120</v>
      </c>
      <c r="N22" s="229"/>
      <c r="O22" s="229"/>
      <c r="P22" s="229"/>
      <c r="Q22" s="233"/>
      <c r="R22" s="370">
        <v>340</v>
      </c>
      <c r="S22" s="229"/>
      <c r="T22" s="229"/>
      <c r="U22" s="229"/>
      <c r="V22" s="233"/>
      <c r="W22" s="370">
        <v>150</v>
      </c>
      <c r="X22" s="229"/>
      <c r="Y22" s="229"/>
      <c r="Z22" s="229"/>
      <c r="AA22" s="233"/>
      <c r="AB22" s="370">
        <v>480</v>
      </c>
      <c r="AC22" s="229"/>
      <c r="AD22" s="229"/>
      <c r="AE22" s="229" t="s">
        <v>15</v>
      </c>
      <c r="AF22" s="233"/>
      <c r="AG22" s="370">
        <v>150</v>
      </c>
      <c r="AH22" s="229"/>
      <c r="AI22" s="229"/>
      <c r="AJ22" s="229"/>
      <c r="AK22" s="233"/>
      <c r="AL22" s="370">
        <v>160</v>
      </c>
      <c r="AM22" s="229"/>
      <c r="AN22" s="229"/>
      <c r="AO22" s="229"/>
      <c r="AP22" s="233"/>
      <c r="AQ22" s="297"/>
      <c r="AR22" s="298"/>
      <c r="AS22" s="298"/>
      <c r="AT22" s="298"/>
      <c r="AU22" s="299"/>
      <c r="AV22" s="370">
        <v>190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247">
        <v>0.5</v>
      </c>
      <c r="I23" s="244" t="s">
        <v>25</v>
      </c>
      <c r="J23" s="244"/>
      <c r="K23" s="244"/>
      <c r="L23" s="248"/>
      <c r="M23" s="247">
        <v>0.5</v>
      </c>
      <c r="N23" s="244" t="s">
        <v>25</v>
      </c>
      <c r="O23" s="244"/>
      <c r="P23" s="244"/>
      <c r="Q23" s="248"/>
      <c r="R23" s="247">
        <v>2</v>
      </c>
      <c r="S23" s="244"/>
      <c r="T23" s="244"/>
      <c r="U23" s="244"/>
      <c r="V23" s="248"/>
      <c r="W23" s="247">
        <v>4.8</v>
      </c>
      <c r="X23" s="244"/>
      <c r="Y23" s="244"/>
      <c r="Z23" s="244"/>
      <c r="AA23" s="248"/>
      <c r="AB23" s="247">
        <v>6.6</v>
      </c>
      <c r="AC23" s="244"/>
      <c r="AD23" s="244"/>
      <c r="AE23" s="244" t="s">
        <v>15</v>
      </c>
      <c r="AF23" s="248"/>
      <c r="AG23" s="247">
        <v>0.5</v>
      </c>
      <c r="AH23" s="244" t="s">
        <v>25</v>
      </c>
      <c r="AI23" s="244"/>
      <c r="AJ23" s="244"/>
      <c r="AK23" s="248"/>
      <c r="AL23" s="247">
        <v>0.5</v>
      </c>
      <c r="AM23" s="244" t="s">
        <v>25</v>
      </c>
      <c r="AN23" s="244"/>
      <c r="AO23" s="244"/>
      <c r="AP23" s="248"/>
      <c r="AQ23" s="302"/>
      <c r="AR23" s="303"/>
      <c r="AS23" s="303"/>
      <c r="AT23" s="303"/>
      <c r="AU23" s="304"/>
      <c r="AV23" s="247">
        <v>0.5</v>
      </c>
      <c r="AW23" s="244" t="s">
        <v>25</v>
      </c>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373">
        <v>2.9999999999999997E-4</v>
      </c>
      <c r="S25" s="223" t="s">
        <v>25</v>
      </c>
      <c r="T25" s="223"/>
      <c r="U25" s="223"/>
      <c r="V25" s="227"/>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2.5999999999999999E-3</v>
      </c>
      <c r="F26" s="239">
        <v>0.01</v>
      </c>
      <c r="G26" s="231">
        <v>5.0000000000000002E-5</v>
      </c>
      <c r="H26" s="374">
        <v>1.1800000000000001E-3</v>
      </c>
      <c r="I26" s="375"/>
      <c r="J26" s="229"/>
      <c r="K26" s="229" t="s">
        <v>233</v>
      </c>
      <c r="L26" s="233"/>
      <c r="M26" s="372">
        <v>2.3599999999999999E-4</v>
      </c>
      <c r="N26" s="229"/>
      <c r="O26" s="229"/>
      <c r="P26" s="229" t="s">
        <v>233</v>
      </c>
      <c r="Q26" s="233"/>
      <c r="R26" s="373">
        <v>1.1299999999999999E-2</v>
      </c>
      <c r="S26" s="229"/>
      <c r="T26" s="229"/>
      <c r="U26" s="229"/>
      <c r="V26" s="233"/>
      <c r="W26" s="373">
        <v>4.4000000000000003E-3</v>
      </c>
      <c r="X26" s="375"/>
      <c r="Y26" s="229"/>
      <c r="Z26" s="229"/>
      <c r="AA26" s="233"/>
      <c r="AB26" s="373">
        <v>9.7999999999999997E-3</v>
      </c>
      <c r="AC26" s="375"/>
      <c r="AD26" s="229"/>
      <c r="AE26" s="229"/>
      <c r="AF26" s="233"/>
      <c r="AG26" s="372">
        <v>4.57E-4</v>
      </c>
      <c r="AH26" s="375"/>
      <c r="AI26" s="229"/>
      <c r="AJ26" s="229" t="s">
        <v>233</v>
      </c>
      <c r="AK26" s="233"/>
      <c r="AL26" s="372">
        <v>3.9100000000000002E-4</v>
      </c>
      <c r="AM26" s="375"/>
      <c r="AN26" s="229"/>
      <c r="AO26" s="229"/>
      <c r="AP26" s="233"/>
      <c r="AQ26" s="301"/>
      <c r="AR26" s="298"/>
      <c r="AS26" s="298"/>
      <c r="AT26" s="298"/>
      <c r="AU26" s="299"/>
      <c r="AV26" s="373">
        <v>1.6000000000000001E-3</v>
      </c>
      <c r="AW26" s="229"/>
      <c r="AX26" s="229"/>
      <c r="AY26" s="229" t="s">
        <v>233</v>
      </c>
      <c r="AZ26" s="233"/>
      <c r="BE26" s="77" t="s">
        <v>46</v>
      </c>
    </row>
    <row r="27" spans="1:57" s="214" customFormat="1" x14ac:dyDescent="0.25">
      <c r="A27" s="228" t="s">
        <v>47</v>
      </c>
      <c r="B27" s="222" t="s">
        <v>24</v>
      </c>
      <c r="C27" s="229"/>
      <c r="D27" s="229"/>
      <c r="E27" s="325">
        <v>2.06E-2</v>
      </c>
      <c r="F27" s="239">
        <v>2</v>
      </c>
      <c r="G27" s="231">
        <v>1</v>
      </c>
      <c r="H27" s="373">
        <v>1.47E-2</v>
      </c>
      <c r="I27" s="375"/>
      <c r="J27" s="229"/>
      <c r="K27" s="229"/>
      <c r="L27" s="233"/>
      <c r="M27" s="373">
        <v>1.03E-2</v>
      </c>
      <c r="N27" s="229"/>
      <c r="O27" s="229"/>
      <c r="P27" s="229"/>
      <c r="Q27" s="233"/>
      <c r="R27" s="373">
        <v>2.18E-2</v>
      </c>
      <c r="S27" s="229"/>
      <c r="T27" s="229"/>
      <c r="U27" s="229" t="s">
        <v>233</v>
      </c>
      <c r="V27" s="233"/>
      <c r="W27" s="373">
        <v>2.24E-2</v>
      </c>
      <c r="X27" s="375"/>
      <c r="Y27" s="229"/>
      <c r="Z27" s="229" t="s">
        <v>233</v>
      </c>
      <c r="AA27" s="233"/>
      <c r="AB27" s="373">
        <v>3.6600000000000001E-2</v>
      </c>
      <c r="AC27" s="375"/>
      <c r="AD27" s="229"/>
      <c r="AE27" s="229" t="s">
        <v>15</v>
      </c>
      <c r="AF27" s="233"/>
      <c r="AG27" s="373">
        <v>1.03E-2</v>
      </c>
      <c r="AH27" s="375"/>
      <c r="AI27" s="229"/>
      <c r="AJ27" s="229"/>
      <c r="AK27" s="233"/>
      <c r="AL27" s="373">
        <v>1.26E-2</v>
      </c>
      <c r="AM27" s="385"/>
      <c r="AN27" s="229"/>
      <c r="AO27" s="229"/>
      <c r="AP27" s="233"/>
      <c r="AQ27" s="306"/>
      <c r="AR27" s="298"/>
      <c r="AS27" s="298"/>
      <c r="AT27" s="298"/>
      <c r="AU27" s="299"/>
      <c r="AV27" s="373">
        <v>9.4000000000000004E-3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68">
        <v>5.0000000000000001E-3</v>
      </c>
      <c r="I28" s="385" t="s">
        <v>25</v>
      </c>
      <c r="J28" s="229"/>
      <c r="K28" s="229"/>
      <c r="L28" s="233"/>
      <c r="M28" s="368">
        <v>5.0000000000000001E-3</v>
      </c>
      <c r="N28" s="223" t="s">
        <v>25</v>
      </c>
      <c r="O28" s="229"/>
      <c r="P28" s="229"/>
      <c r="Q28" s="233"/>
      <c r="R28" s="368">
        <v>5.0000000000000001E-3</v>
      </c>
      <c r="S28" s="223" t="s">
        <v>25</v>
      </c>
      <c r="T28" s="229"/>
      <c r="U28" s="229"/>
      <c r="V28" s="233"/>
      <c r="W28" s="368">
        <v>5.0000000000000001E-3</v>
      </c>
      <c r="X28" s="385" t="s">
        <v>25</v>
      </c>
      <c r="Y28" s="229"/>
      <c r="Z28" s="229"/>
      <c r="AA28" s="233"/>
      <c r="AB28" s="368">
        <v>5.0000000000000001E-3</v>
      </c>
      <c r="AC28" s="375" t="s">
        <v>25</v>
      </c>
      <c r="AD28" s="229"/>
      <c r="AE28" s="229"/>
      <c r="AF28" s="233"/>
      <c r="AG28" s="368">
        <v>5.0000000000000001E-3</v>
      </c>
      <c r="AH28" s="375" t="s">
        <v>25</v>
      </c>
      <c r="AI28" s="229"/>
      <c r="AJ28" s="229"/>
      <c r="AK28" s="233"/>
      <c r="AL28" s="368">
        <v>5.0000000000000001E-3</v>
      </c>
      <c r="AM28" s="385" t="s">
        <v>25</v>
      </c>
      <c r="AN28" s="229"/>
      <c r="AO28" s="229"/>
      <c r="AP28" s="233"/>
      <c r="AQ28" s="306"/>
      <c r="AR28" s="298"/>
      <c r="AS28" s="298"/>
      <c r="AT28" s="298"/>
      <c r="AU28" s="299"/>
      <c r="AV28" s="368">
        <v>5.0000000000000001E-3</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74">
        <v>5.0000000000000002E-5</v>
      </c>
      <c r="S29" s="223"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21</v>
      </c>
      <c r="C30" s="229"/>
      <c r="D30" s="229"/>
      <c r="E30" s="325">
        <v>7.7000000000000002E-3</v>
      </c>
      <c r="F30" s="239">
        <v>0.1</v>
      </c>
      <c r="G30" s="231">
        <v>0.05</v>
      </c>
      <c r="H30" s="369">
        <v>0.01</v>
      </c>
      <c r="I30" s="385" t="s">
        <v>25</v>
      </c>
      <c r="J30" s="229"/>
      <c r="K30" s="229"/>
      <c r="L30" s="233"/>
      <c r="M30" s="369">
        <v>0.01</v>
      </c>
      <c r="N30" s="223" t="s">
        <v>25</v>
      </c>
      <c r="O30" s="229"/>
      <c r="P30" s="229"/>
      <c r="Q30" s="233"/>
      <c r="R30" s="369">
        <v>0.01</v>
      </c>
      <c r="S30" s="223" t="s">
        <v>25</v>
      </c>
      <c r="T30" s="229"/>
      <c r="U30" s="229"/>
      <c r="V30" s="233"/>
      <c r="W30" s="369">
        <v>0.01</v>
      </c>
      <c r="X30" s="385" t="s">
        <v>25</v>
      </c>
      <c r="Y30" s="229"/>
      <c r="Z30" s="229"/>
      <c r="AA30" s="233"/>
      <c r="AB30" s="369">
        <v>0.01</v>
      </c>
      <c r="AC30" s="375" t="s">
        <v>25</v>
      </c>
      <c r="AD30" s="229"/>
      <c r="AE30" s="229"/>
      <c r="AF30" s="233"/>
      <c r="AG30" s="369">
        <v>0.01</v>
      </c>
      <c r="AH30" s="375" t="s">
        <v>25</v>
      </c>
      <c r="AI30" s="229"/>
      <c r="AJ30" s="229"/>
      <c r="AK30" s="233"/>
      <c r="AL30" s="369">
        <v>0.01</v>
      </c>
      <c r="AM30" s="385" t="s">
        <v>25</v>
      </c>
      <c r="AN30" s="229"/>
      <c r="AO30" s="229"/>
      <c r="AP30" s="233"/>
      <c r="AQ30" s="306"/>
      <c r="AR30" s="298"/>
      <c r="AS30" s="298"/>
      <c r="AT30" s="298"/>
      <c r="AU30" s="299"/>
      <c r="AV30" s="369">
        <v>0.01</v>
      </c>
      <c r="AW30" s="229" t="s">
        <v>25</v>
      </c>
      <c r="AX30" s="229"/>
      <c r="AY30" s="229" t="s">
        <v>233</v>
      </c>
      <c r="AZ30" s="233"/>
      <c r="BE30" s="77" t="s">
        <v>50</v>
      </c>
    </row>
    <row r="31" spans="1:57" s="214" customFormat="1" x14ac:dyDescent="0.25">
      <c r="A31" s="228" t="s">
        <v>51</v>
      </c>
      <c r="B31" s="222" t="s">
        <v>24</v>
      </c>
      <c r="C31" s="229"/>
      <c r="D31" s="229"/>
      <c r="E31" s="325">
        <v>5.4999999999999997E-3</v>
      </c>
      <c r="F31" s="239" t="s">
        <v>22</v>
      </c>
      <c r="G31" s="231" t="s">
        <v>22</v>
      </c>
      <c r="H31" s="369">
        <v>0.01</v>
      </c>
      <c r="I31" s="385" t="s">
        <v>25</v>
      </c>
      <c r="J31" s="229"/>
      <c r="K31" s="229"/>
      <c r="L31" s="233"/>
      <c r="M31" s="369">
        <v>0.01</v>
      </c>
      <c r="N31" s="223" t="s">
        <v>25</v>
      </c>
      <c r="O31" s="229"/>
      <c r="P31" s="229"/>
      <c r="Q31" s="233"/>
      <c r="R31" s="369">
        <v>0.01</v>
      </c>
      <c r="S31" s="223" t="s">
        <v>25</v>
      </c>
      <c r="T31" s="229"/>
      <c r="U31" s="229"/>
      <c r="V31" s="233"/>
      <c r="W31" s="369">
        <v>0.01</v>
      </c>
      <c r="X31" s="385" t="s">
        <v>25</v>
      </c>
      <c r="Y31" s="229"/>
      <c r="Z31" s="229"/>
      <c r="AA31" s="233"/>
      <c r="AB31" s="369">
        <v>0.01</v>
      </c>
      <c r="AC31" s="375" t="s">
        <v>25</v>
      </c>
      <c r="AD31" s="229"/>
      <c r="AE31" s="229"/>
      <c r="AF31" s="233"/>
      <c r="AG31" s="369">
        <v>0.01</v>
      </c>
      <c r="AH31" s="375" t="s">
        <v>25</v>
      </c>
      <c r="AI31" s="229"/>
      <c r="AJ31" s="229"/>
      <c r="AK31" s="233"/>
      <c r="AL31" s="369">
        <v>0.01</v>
      </c>
      <c r="AM31" s="385" t="s">
        <v>25</v>
      </c>
      <c r="AN31" s="229"/>
      <c r="AO31" s="229"/>
      <c r="AP31" s="233"/>
      <c r="AQ31" s="301"/>
      <c r="AR31" s="298"/>
      <c r="AS31" s="298"/>
      <c r="AT31" s="298"/>
      <c r="AU31" s="299"/>
      <c r="AV31" s="369">
        <v>0.01</v>
      </c>
      <c r="AW31" s="229" t="s">
        <v>25</v>
      </c>
      <c r="AX31" s="229"/>
      <c r="AY31" s="229"/>
      <c r="AZ31" s="233"/>
      <c r="BE31" s="77" t="s">
        <v>51</v>
      </c>
    </row>
    <row r="32" spans="1:57" s="214" customFormat="1" x14ac:dyDescent="0.25">
      <c r="A32" s="228" t="s">
        <v>52</v>
      </c>
      <c r="B32" s="222" t="s">
        <v>30</v>
      </c>
      <c r="C32" s="229"/>
      <c r="D32" s="229"/>
      <c r="E32" s="325">
        <v>72.577399999999997</v>
      </c>
      <c r="F32" s="239">
        <v>1.3</v>
      </c>
      <c r="G32" s="231">
        <v>1</v>
      </c>
      <c r="H32" s="369">
        <v>0.01</v>
      </c>
      <c r="I32" s="385" t="s">
        <v>25</v>
      </c>
      <c r="J32" s="229"/>
      <c r="K32" s="229"/>
      <c r="L32" s="233"/>
      <c r="M32" s="369">
        <v>0.01</v>
      </c>
      <c r="N32" s="223" t="s">
        <v>25</v>
      </c>
      <c r="O32" s="229"/>
      <c r="P32" s="229"/>
      <c r="Q32" s="233"/>
      <c r="R32" s="369">
        <v>0.01</v>
      </c>
      <c r="S32" s="223" t="s">
        <v>25</v>
      </c>
      <c r="T32" s="229"/>
      <c r="U32" s="229"/>
      <c r="V32" s="233"/>
      <c r="W32" s="369">
        <v>0.01</v>
      </c>
      <c r="X32" s="385" t="s">
        <v>25</v>
      </c>
      <c r="Y32" s="229"/>
      <c r="Z32" s="229"/>
      <c r="AA32" s="233"/>
      <c r="AB32" s="369">
        <v>0.01</v>
      </c>
      <c r="AC32" s="375" t="s">
        <v>25</v>
      </c>
      <c r="AD32" s="229"/>
      <c r="AE32" s="229"/>
      <c r="AF32" s="233"/>
      <c r="AG32" s="369">
        <v>0.01</v>
      </c>
      <c r="AH32" s="375" t="s">
        <v>25</v>
      </c>
      <c r="AI32" s="229"/>
      <c r="AJ32" s="229"/>
      <c r="AK32" s="233"/>
      <c r="AL32" s="369">
        <v>0.01</v>
      </c>
      <c r="AM32" s="385" t="s">
        <v>25</v>
      </c>
      <c r="AN32" s="229"/>
      <c r="AO32" s="229"/>
      <c r="AP32" s="233"/>
      <c r="AQ32" s="301"/>
      <c r="AR32" s="298"/>
      <c r="AS32" s="298"/>
      <c r="AT32" s="298"/>
      <c r="AU32" s="299"/>
      <c r="AV32" s="369">
        <v>0.01</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369">
        <v>0.05</v>
      </c>
      <c r="I33" s="385" t="s">
        <v>25</v>
      </c>
      <c r="J33" s="229"/>
      <c r="K33" s="229"/>
      <c r="L33" s="233"/>
      <c r="M33" s="369">
        <v>0.05</v>
      </c>
      <c r="N33" s="223" t="s">
        <v>25</v>
      </c>
      <c r="O33" s="229"/>
      <c r="P33" s="229"/>
      <c r="Q33" s="233"/>
      <c r="R33" s="368">
        <v>0.60899999999999999</v>
      </c>
      <c r="S33" s="229"/>
      <c r="T33" s="229"/>
      <c r="U33" s="229"/>
      <c r="V33" s="233"/>
      <c r="W33" s="368">
        <v>0.26100000000000001</v>
      </c>
      <c r="X33" s="375"/>
      <c r="Y33" s="229"/>
      <c r="Z33" s="229" t="s">
        <v>233</v>
      </c>
      <c r="AA33" s="233"/>
      <c r="AB33" s="368">
        <v>0.64100000000000001</v>
      </c>
      <c r="AC33" s="375"/>
      <c r="AD33" s="229"/>
      <c r="AE33" s="229"/>
      <c r="AF33" s="233"/>
      <c r="AG33" s="369">
        <v>0.05</v>
      </c>
      <c r="AH33" s="375" t="s">
        <v>25</v>
      </c>
      <c r="AI33" s="229"/>
      <c r="AJ33" s="229"/>
      <c r="AK33" s="233"/>
      <c r="AL33" s="369">
        <v>0.05</v>
      </c>
      <c r="AM33" s="375" t="s">
        <v>25</v>
      </c>
      <c r="AN33" s="229"/>
      <c r="AO33" s="229"/>
      <c r="AP33" s="233"/>
      <c r="AQ33" s="301"/>
      <c r="AR33" s="298"/>
      <c r="AS33" s="298"/>
      <c r="AT33" s="298"/>
      <c r="AU33" s="299"/>
      <c r="AV33" s="369">
        <v>0.05</v>
      </c>
      <c r="AW33" s="229" t="s">
        <v>25</v>
      </c>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3">
        <v>1E-4</v>
      </c>
      <c r="I34" s="385" t="s">
        <v>25</v>
      </c>
      <c r="J34" s="229"/>
      <c r="K34" s="229"/>
      <c r="L34" s="233"/>
      <c r="M34" s="373">
        <v>1E-4</v>
      </c>
      <c r="N34" s="223" t="s">
        <v>25</v>
      </c>
      <c r="O34" s="229"/>
      <c r="P34" s="229"/>
      <c r="Q34" s="233"/>
      <c r="R34" s="372">
        <v>3.0200000000000002E-4</v>
      </c>
      <c r="S34" s="229"/>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30</v>
      </c>
      <c r="C35" s="229"/>
      <c r="D35" s="229"/>
      <c r="E35" s="325">
        <v>25.824200000000001</v>
      </c>
      <c r="F35" s="239">
        <v>0.05</v>
      </c>
      <c r="G35" s="231">
        <v>0.05</v>
      </c>
      <c r="H35" s="368">
        <v>5.0000000000000001E-3</v>
      </c>
      <c r="I35" s="375" t="s">
        <v>25</v>
      </c>
      <c r="J35" s="229"/>
      <c r="K35" s="229"/>
      <c r="L35" s="233"/>
      <c r="M35" s="368">
        <v>4.7E-2</v>
      </c>
      <c r="N35" s="229"/>
      <c r="O35" s="229"/>
      <c r="P35" s="229"/>
      <c r="Q35" s="233"/>
      <c r="R35" s="369">
        <v>2.1800000000000002</v>
      </c>
      <c r="S35" s="229"/>
      <c r="T35" s="229"/>
      <c r="U35" s="229" t="s">
        <v>15</v>
      </c>
      <c r="V35" s="233"/>
      <c r="W35" s="369">
        <v>1.37</v>
      </c>
      <c r="X35" s="375"/>
      <c r="Y35" s="229"/>
      <c r="Z35" s="229" t="s">
        <v>233</v>
      </c>
      <c r="AA35" s="233"/>
      <c r="AB35" s="369">
        <v>1.74</v>
      </c>
      <c r="AC35" s="375"/>
      <c r="AD35" s="229"/>
      <c r="AE35" s="229" t="s">
        <v>15</v>
      </c>
      <c r="AF35" s="233"/>
      <c r="AG35" s="368">
        <v>7.0000000000000001E-3</v>
      </c>
      <c r="AH35" s="375"/>
      <c r="AI35" s="229"/>
      <c r="AJ35" s="229"/>
      <c r="AK35" s="233"/>
      <c r="AL35" s="368">
        <v>8.0000000000000002E-3</v>
      </c>
      <c r="AM35" s="375"/>
      <c r="AN35" s="229"/>
      <c r="AO35" s="229"/>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69">
        <v>0.01</v>
      </c>
      <c r="I36" s="385" t="s">
        <v>25</v>
      </c>
      <c r="J36" s="229"/>
      <c r="K36" s="229"/>
      <c r="L36" s="233"/>
      <c r="M36" s="369">
        <v>0.01</v>
      </c>
      <c r="N36" s="223" t="s">
        <v>25</v>
      </c>
      <c r="O36" s="229"/>
      <c r="P36" s="229"/>
      <c r="Q36" s="233"/>
      <c r="R36" s="369">
        <v>0.01</v>
      </c>
      <c r="S36" s="229" t="s">
        <v>25</v>
      </c>
      <c r="T36" s="229"/>
      <c r="U36" s="229"/>
      <c r="V36" s="233"/>
      <c r="W36" s="369">
        <v>0.01</v>
      </c>
      <c r="X36" s="385" t="s">
        <v>25</v>
      </c>
      <c r="Y36" s="229"/>
      <c r="Z36" s="229"/>
      <c r="AA36" s="233"/>
      <c r="AB36" s="369">
        <v>0.01</v>
      </c>
      <c r="AC36" s="375" t="s">
        <v>25</v>
      </c>
      <c r="AD36" s="229"/>
      <c r="AE36" s="229"/>
      <c r="AF36" s="233"/>
      <c r="AG36" s="369">
        <v>0.01</v>
      </c>
      <c r="AH36" s="375" t="s">
        <v>25</v>
      </c>
      <c r="AI36" s="229"/>
      <c r="AJ36" s="229"/>
      <c r="AK36" s="233"/>
      <c r="AL36" s="369">
        <v>0.01</v>
      </c>
      <c r="AM36" s="385" t="s">
        <v>25</v>
      </c>
      <c r="AN36" s="229"/>
      <c r="AO36" s="229"/>
      <c r="AP36" s="233"/>
      <c r="AQ36" s="301"/>
      <c r="AR36" s="298"/>
      <c r="AS36" s="298"/>
      <c r="AT36" s="298"/>
      <c r="AU36" s="299"/>
      <c r="AV36" s="369">
        <v>0.01</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374">
        <v>7.7999999999999999E-4</v>
      </c>
      <c r="I37" s="375"/>
      <c r="J37" s="229"/>
      <c r="K37" s="229"/>
      <c r="L37" s="233"/>
      <c r="M37" s="373">
        <v>5.0000000000000001E-4</v>
      </c>
      <c r="N37" s="223" t="s">
        <v>25</v>
      </c>
      <c r="O37" s="229"/>
      <c r="P37" s="229"/>
      <c r="Q37" s="233"/>
      <c r="R37" s="373">
        <v>5.0000000000000001E-4</v>
      </c>
      <c r="S37" s="229" t="s">
        <v>25</v>
      </c>
      <c r="T37" s="229"/>
      <c r="U37" s="229"/>
      <c r="V37" s="233"/>
      <c r="W37" s="373">
        <v>5.0000000000000001E-4</v>
      </c>
      <c r="X37" s="385" t="s">
        <v>25</v>
      </c>
      <c r="Y37" s="229"/>
      <c r="Z37" s="229"/>
      <c r="AA37" s="233"/>
      <c r="AB37" s="373">
        <v>5.0000000000000001E-4</v>
      </c>
      <c r="AC37" s="375" t="s">
        <v>25</v>
      </c>
      <c r="AD37" s="229"/>
      <c r="AE37" s="229"/>
      <c r="AF37" s="233"/>
      <c r="AG37" s="373">
        <v>5.0000000000000001E-4</v>
      </c>
      <c r="AH37" s="375" t="s">
        <v>25</v>
      </c>
      <c r="AI37" s="229"/>
      <c r="AJ37" s="229"/>
      <c r="AK37" s="233"/>
      <c r="AL37" s="373">
        <v>5.0000000000000001E-4</v>
      </c>
      <c r="AM37" s="375" t="s">
        <v>25</v>
      </c>
      <c r="AN37" s="229"/>
      <c r="AO37" s="229"/>
      <c r="AP37" s="233"/>
      <c r="AQ37" s="307"/>
      <c r="AR37" s="298"/>
      <c r="AS37" s="298"/>
      <c r="AT37" s="298"/>
      <c r="AU37" s="299"/>
      <c r="AV37" s="373">
        <v>5.0000000000000001E-4</v>
      </c>
      <c r="AW37" s="229" t="s">
        <v>25</v>
      </c>
      <c r="AX37" s="229"/>
      <c r="AY37" s="229"/>
      <c r="AZ37" s="233"/>
      <c r="BE37" s="77" t="s">
        <v>57</v>
      </c>
    </row>
    <row r="38" spans="1:57" s="214" customFormat="1" x14ac:dyDescent="0.25">
      <c r="A38" s="228" t="s">
        <v>58</v>
      </c>
      <c r="B38" s="222" t="s">
        <v>24</v>
      </c>
      <c r="C38" s="229"/>
      <c r="D38" s="229"/>
      <c r="E38" s="325">
        <v>5.0000000000000001E-4</v>
      </c>
      <c r="F38" s="239">
        <v>0.1</v>
      </c>
      <c r="G38" s="231">
        <v>0.05</v>
      </c>
      <c r="H38" s="373">
        <v>1E-4</v>
      </c>
      <c r="I38" s="38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2.1000000000000001E-2</v>
      </c>
      <c r="F40" s="239" t="s">
        <v>22</v>
      </c>
      <c r="G40" s="231" t="s">
        <v>22</v>
      </c>
      <c r="H40" s="369">
        <v>0.01</v>
      </c>
      <c r="I40" s="385" t="s">
        <v>25</v>
      </c>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t="s">
        <v>25</v>
      </c>
      <c r="AX40" s="229"/>
      <c r="AY40" s="229"/>
      <c r="AZ40" s="233"/>
      <c r="BE40" s="77" t="s">
        <v>60</v>
      </c>
    </row>
    <row r="41" spans="1:57" s="214" customFormat="1" ht="15.75" thickBot="1" x14ac:dyDescent="0.3">
      <c r="A41" s="243" t="s">
        <v>61</v>
      </c>
      <c r="B41" s="222" t="s">
        <v>24</v>
      </c>
      <c r="C41" s="244"/>
      <c r="D41" s="244"/>
      <c r="E41" s="328">
        <v>0.02</v>
      </c>
      <c r="F41" s="245">
        <v>5</v>
      </c>
      <c r="G41" s="246">
        <v>5</v>
      </c>
      <c r="H41" s="369">
        <v>0.01</v>
      </c>
      <c r="I41" s="385" t="s">
        <v>25</v>
      </c>
      <c r="J41" s="263"/>
      <c r="K41" s="263"/>
      <c r="L41" s="264"/>
      <c r="M41" s="369">
        <v>0.01</v>
      </c>
      <c r="N41" s="244" t="s">
        <v>25</v>
      </c>
      <c r="O41" s="244"/>
      <c r="P41" s="244"/>
      <c r="Q41" s="248"/>
      <c r="R41" s="369">
        <v>0.01</v>
      </c>
      <c r="S41" s="229" t="s">
        <v>25</v>
      </c>
      <c r="T41" s="244"/>
      <c r="U41" s="244"/>
      <c r="V41" s="248"/>
      <c r="W41" s="369">
        <v>0.01</v>
      </c>
      <c r="X41" s="385" t="s">
        <v>25</v>
      </c>
      <c r="Y41" s="244"/>
      <c r="Z41" s="244"/>
      <c r="AA41" s="248"/>
      <c r="AB41" s="369">
        <v>0.01</v>
      </c>
      <c r="AC41" s="375" t="s">
        <v>25</v>
      </c>
      <c r="AD41" s="244"/>
      <c r="AE41" s="244"/>
      <c r="AF41" s="248"/>
      <c r="AG41" s="369">
        <v>0.01</v>
      </c>
      <c r="AH41" s="386" t="s">
        <v>25</v>
      </c>
      <c r="AI41" s="244"/>
      <c r="AJ41" s="244"/>
      <c r="AK41" s="248"/>
      <c r="AL41" s="369">
        <v>0.01</v>
      </c>
      <c r="AM41" s="385" t="s">
        <v>25</v>
      </c>
      <c r="AN41" s="244"/>
      <c r="AO41" s="244"/>
      <c r="AP41" s="248"/>
      <c r="AQ41" s="308"/>
      <c r="AR41" s="303"/>
      <c r="AS41" s="303"/>
      <c r="AT41" s="303"/>
      <c r="AU41" s="304"/>
      <c r="AV41" s="369">
        <v>0.01</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59">
        <v>0.67</v>
      </c>
      <c r="S72" s="229"/>
      <c r="T72" s="267"/>
      <c r="U72" s="267"/>
      <c r="V72" s="273"/>
      <c r="W72" s="371">
        <v>0.2</v>
      </c>
      <c r="X72" s="229" t="s">
        <v>25</v>
      </c>
      <c r="Y72" s="267"/>
      <c r="Z72" s="267"/>
      <c r="AA72" s="273"/>
      <c r="AB72" s="421">
        <v>0.2</v>
      </c>
      <c r="AC72" s="229"/>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0.01</v>
      </c>
      <c r="I74" s="229" t="s">
        <v>25</v>
      </c>
      <c r="J74" s="267"/>
      <c r="K74" s="267"/>
      <c r="L74" s="273"/>
      <c r="M74" s="369">
        <v>0.01</v>
      </c>
      <c r="N74" s="229" t="s">
        <v>25</v>
      </c>
      <c r="O74" s="267"/>
      <c r="P74" s="267"/>
      <c r="Q74" s="273"/>
      <c r="R74" s="369">
        <v>0.01</v>
      </c>
      <c r="S74" s="229" t="s">
        <v>25</v>
      </c>
      <c r="T74" s="267"/>
      <c r="U74" s="267"/>
      <c r="V74" s="273"/>
      <c r="W74" s="369">
        <v>0.01</v>
      </c>
      <c r="X74" s="229" t="s">
        <v>25</v>
      </c>
      <c r="Y74" s="267"/>
      <c r="Z74" s="267"/>
      <c r="AA74" s="273"/>
      <c r="AB74" s="369">
        <v>0.01</v>
      </c>
      <c r="AC74" s="229" t="s">
        <v>25</v>
      </c>
      <c r="AD74" s="267"/>
      <c r="AE74" s="267"/>
      <c r="AF74" s="273"/>
      <c r="AG74" s="369">
        <v>0.01</v>
      </c>
      <c r="AH74" s="229" t="s">
        <v>25</v>
      </c>
      <c r="AI74" s="267"/>
      <c r="AJ74" s="267"/>
      <c r="AK74" s="273"/>
      <c r="AL74" s="369">
        <v>0.01</v>
      </c>
      <c r="AM74" s="229" t="s">
        <v>25</v>
      </c>
      <c r="AN74" s="267"/>
      <c r="AO74" s="267"/>
      <c r="AP74" s="273"/>
      <c r="AQ74" s="300"/>
      <c r="AR74" s="298"/>
      <c r="AS74" s="310"/>
      <c r="AT74" s="310"/>
      <c r="AU74" s="311"/>
      <c r="AV74" s="369">
        <v>0.01</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3.5</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0.8</v>
      </c>
      <c r="I81" s="229" t="s">
        <v>25</v>
      </c>
      <c r="J81" s="267"/>
      <c r="K81" s="267"/>
      <c r="L81" s="273"/>
      <c r="M81" s="371">
        <v>0.8</v>
      </c>
      <c r="N81" s="229" t="s">
        <v>25</v>
      </c>
      <c r="O81" s="267"/>
      <c r="P81" s="267"/>
      <c r="Q81" s="273"/>
      <c r="R81" s="371">
        <v>0.8</v>
      </c>
      <c r="S81" s="229" t="s">
        <v>25</v>
      </c>
      <c r="T81" s="267"/>
      <c r="U81" s="267"/>
      <c r="V81" s="273"/>
      <c r="W81" s="371">
        <v>0.8</v>
      </c>
      <c r="X81" s="229" t="s">
        <v>25</v>
      </c>
      <c r="Y81" s="267"/>
      <c r="Z81" s="267"/>
      <c r="AA81" s="273"/>
      <c r="AB81" s="371">
        <v>0.8</v>
      </c>
      <c r="AC81" s="229" t="s">
        <v>25</v>
      </c>
      <c r="AD81" s="267"/>
      <c r="AE81" s="267"/>
      <c r="AF81" s="273"/>
      <c r="AG81" s="371">
        <v>0.8</v>
      </c>
      <c r="AH81" s="229" t="s">
        <v>25</v>
      </c>
      <c r="AI81" s="267"/>
      <c r="AJ81" s="267"/>
      <c r="AK81" s="273"/>
      <c r="AL81" s="371">
        <v>0.8</v>
      </c>
      <c r="AM81" s="229" t="s">
        <v>25</v>
      </c>
      <c r="AN81" s="267"/>
      <c r="AO81" s="267"/>
      <c r="AP81" s="273"/>
      <c r="AQ81" s="312"/>
      <c r="AR81" s="298"/>
      <c r="AS81" s="310"/>
      <c r="AT81" s="310"/>
      <c r="AU81" s="311"/>
      <c r="AV81" s="371">
        <v>0.8</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21</v>
      </c>
      <c r="C86" s="229"/>
      <c r="D86" s="229"/>
      <c r="E86" s="395">
        <v>1.9744999999999999</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77">
        <v>0.19</v>
      </c>
      <c r="S89" s="263"/>
      <c r="T89" s="275"/>
      <c r="U89" s="275" t="s">
        <v>15</v>
      </c>
      <c r="V89" s="276"/>
      <c r="W89" s="377">
        <v>0.01</v>
      </c>
      <c r="X89" s="263" t="s">
        <v>25</v>
      </c>
      <c r="Y89" s="275"/>
      <c r="Z89" s="275"/>
      <c r="AA89" s="276"/>
      <c r="AB89" s="360">
        <v>1.1499999999999999</v>
      </c>
      <c r="AC89" s="263"/>
      <c r="AD89" s="275"/>
      <c r="AE89" s="275" t="s">
        <v>15</v>
      </c>
      <c r="AF89" s="276"/>
      <c r="AG89" s="377">
        <v>0.01</v>
      </c>
      <c r="AH89" s="263" t="s">
        <v>25</v>
      </c>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1:AZ1"/>
    <mergeCell ref="A2:AZ2"/>
    <mergeCell ref="B4:B6"/>
    <mergeCell ref="C4:C6"/>
    <mergeCell ref="D4:D6"/>
    <mergeCell ref="E4:E6"/>
    <mergeCell ref="G4:G6"/>
    <mergeCell ref="H4:AP4"/>
    <mergeCell ref="AQ4:AZ4"/>
    <mergeCell ref="H5:L5"/>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s>
  <conditionalFormatting sqref="AV10">
    <cfRule type="cellIs" dxfId="4373" priority="513" operator="greaterThan">
      <formula>$E$10</formula>
    </cfRule>
  </conditionalFormatting>
  <conditionalFormatting sqref="AV11">
    <cfRule type="cellIs" dxfId="4372" priority="512" operator="greaterThan">
      <formula>$E$11</formula>
    </cfRule>
  </conditionalFormatting>
  <conditionalFormatting sqref="AV12">
    <cfRule type="cellIs" dxfId="4371" priority="511" operator="greaterThan">
      <formula>$E$12</formula>
    </cfRule>
  </conditionalFormatting>
  <conditionalFormatting sqref="AV13:AV14">
    <cfRule type="cellIs" dxfId="4370" priority="509" operator="greaterThan">
      <formula>$E13</formula>
    </cfRule>
    <cfRule type="cellIs" dxfId="4369" priority="510" operator="greaterThan">
      <formula>$G13</formula>
    </cfRule>
  </conditionalFormatting>
  <conditionalFormatting sqref="AV14">
    <cfRule type="cellIs" dxfId="4368" priority="507" operator="greaterThan">
      <formula>$E$14</formula>
    </cfRule>
    <cfRule type="cellIs" dxfId="4367" priority="508" operator="greaterThan">
      <formula>$G$14</formula>
    </cfRule>
  </conditionalFormatting>
  <conditionalFormatting sqref="AV15">
    <cfRule type="cellIs" dxfId="4366" priority="506" operator="greaterThan">
      <formula>$E$15</formula>
    </cfRule>
  </conditionalFormatting>
  <conditionalFormatting sqref="AV19">
    <cfRule type="cellIs" dxfId="4365" priority="505" operator="greaterThan">
      <formula>$E$19</formula>
    </cfRule>
  </conditionalFormatting>
  <conditionalFormatting sqref="AV23">
    <cfRule type="cellIs" dxfId="4364" priority="504" operator="greaterThan">
      <formula>$E$23</formula>
    </cfRule>
  </conditionalFormatting>
  <conditionalFormatting sqref="AV8">
    <cfRule type="cellIs" dxfId="4363" priority="503" operator="greaterThan">
      <formula>$E$8</formula>
    </cfRule>
  </conditionalFormatting>
  <conditionalFormatting sqref="AV9">
    <cfRule type="cellIs" dxfId="4362" priority="502" operator="greaterThan">
      <formula>$E$9</formula>
    </cfRule>
  </conditionalFormatting>
  <conditionalFormatting sqref="AV18">
    <cfRule type="cellIs" dxfId="4361" priority="498" operator="lessThan">
      <formula>$BC$18</formula>
    </cfRule>
    <cfRule type="cellIs" dxfId="4360" priority="499" operator="greaterThan">
      <formula>$BD$18</formula>
    </cfRule>
    <cfRule type="cellIs" dxfId="4359" priority="500" operator="lessThan">
      <formula>$BA$18</formula>
    </cfRule>
    <cfRule type="cellIs" dxfId="4358" priority="501" operator="greaterThan">
      <formula>$BB$18</formula>
    </cfRule>
  </conditionalFormatting>
  <conditionalFormatting sqref="AV48">
    <cfRule type="cellIs" dxfId="4357" priority="467" operator="greaterThan">
      <formula>$F$48</formula>
    </cfRule>
  </conditionalFormatting>
  <conditionalFormatting sqref="AV72">
    <cfRule type="cellIs" dxfId="4356" priority="497" operator="greaterThan">
      <formula>$F$72</formula>
    </cfRule>
  </conditionalFormatting>
  <conditionalFormatting sqref="AV55">
    <cfRule type="cellIs" dxfId="4355" priority="496" operator="greaterThan">
      <formula>$G$55</formula>
    </cfRule>
  </conditionalFormatting>
  <conditionalFormatting sqref="AV60">
    <cfRule type="cellIs" dxfId="4354" priority="495" operator="greaterThan">
      <formula>$G$60</formula>
    </cfRule>
  </conditionalFormatting>
  <conditionalFormatting sqref="AV63">
    <cfRule type="cellIs" dxfId="4353" priority="494" operator="greaterThan">
      <formula>$G$63</formula>
    </cfRule>
  </conditionalFormatting>
  <conditionalFormatting sqref="AV66">
    <cfRule type="cellIs" dxfId="4352" priority="492" operator="greaterThan">
      <formula>$G$66</formula>
    </cfRule>
    <cfRule type="cellIs" dxfId="4351" priority="493" operator="greaterThan">
      <formula>$F$66</formula>
    </cfRule>
  </conditionalFormatting>
  <conditionalFormatting sqref="AV53">
    <cfRule type="cellIs" dxfId="4350" priority="491" operator="greaterThan">
      <formula>$F$53</formula>
    </cfRule>
  </conditionalFormatting>
  <conditionalFormatting sqref="AV52">
    <cfRule type="cellIs" dxfId="4349" priority="489" operator="greaterThan">
      <formula>$F$52</formula>
    </cfRule>
  </conditionalFormatting>
  <conditionalFormatting sqref="AV61">
    <cfRule type="cellIs" dxfId="4348" priority="486" operator="greaterThan">
      <formula>$F$61</formula>
    </cfRule>
  </conditionalFormatting>
  <conditionalFormatting sqref="AV62">
    <cfRule type="cellIs" dxfId="4347" priority="484" operator="greaterThan">
      <formula>$G$62</formula>
    </cfRule>
  </conditionalFormatting>
  <conditionalFormatting sqref="AV54">
    <cfRule type="cellIs" dxfId="4346" priority="487" operator="greaterThan">
      <formula>$G$54</formula>
    </cfRule>
    <cfRule type="cellIs" dxfId="4345" priority="488" operator="greaterThan">
      <formula>$F$54</formula>
    </cfRule>
  </conditionalFormatting>
  <conditionalFormatting sqref="AV61">
    <cfRule type="cellIs" dxfId="4344" priority="485" operator="greaterThan">
      <formula>$G$61</formula>
    </cfRule>
  </conditionalFormatting>
  <conditionalFormatting sqref="AV67">
    <cfRule type="cellIs" dxfId="4343" priority="483" operator="greaterThan">
      <formula>$F$67</formula>
    </cfRule>
  </conditionalFormatting>
  <conditionalFormatting sqref="AV68">
    <cfRule type="cellIs" dxfId="4342" priority="482" operator="greaterThan">
      <formula>$G$68</formula>
    </cfRule>
  </conditionalFormatting>
  <conditionalFormatting sqref="AV70">
    <cfRule type="cellIs" dxfId="4341" priority="481" operator="greaterThan">
      <formula>$G$70</formula>
    </cfRule>
  </conditionalFormatting>
  <conditionalFormatting sqref="AV73">
    <cfRule type="cellIs" dxfId="4340" priority="480" operator="greaterThan">
      <formula>$G$73</formula>
    </cfRule>
  </conditionalFormatting>
  <conditionalFormatting sqref="AV75">
    <cfRule type="cellIs" dxfId="4339" priority="479" operator="greaterThan">
      <formula>$F$75</formula>
    </cfRule>
  </conditionalFormatting>
  <conditionalFormatting sqref="AV76">
    <cfRule type="cellIs" dxfId="4338" priority="478" operator="greaterThan">
      <formula>$F$76</formula>
    </cfRule>
  </conditionalFormatting>
  <conditionalFormatting sqref="AV78">
    <cfRule type="cellIs" dxfId="4337" priority="477" operator="greaterThan">
      <formula>$G$78</formula>
    </cfRule>
  </conditionalFormatting>
  <conditionalFormatting sqref="AV80">
    <cfRule type="cellIs" dxfId="4336" priority="476" operator="greaterThan">
      <formula>$F$80</formula>
    </cfRule>
  </conditionalFormatting>
  <conditionalFormatting sqref="AV82">
    <cfRule type="cellIs" dxfId="4335" priority="475" operator="greaterThan">
      <formula>$F$82</formula>
    </cfRule>
  </conditionalFormatting>
  <conditionalFormatting sqref="AV81">
    <cfRule type="cellIs" dxfId="4334" priority="473" operator="greaterThan">
      <formula>$G$81</formula>
    </cfRule>
    <cfRule type="cellIs" dxfId="4333" priority="474" operator="greaterThan">
      <formula>$F$81</formula>
    </cfRule>
  </conditionalFormatting>
  <conditionalFormatting sqref="AV84">
    <cfRule type="cellIs" dxfId="4332" priority="472" operator="greaterThan">
      <formula>$G$84</formula>
    </cfRule>
  </conditionalFormatting>
  <conditionalFormatting sqref="AV86">
    <cfRule type="cellIs" dxfId="4331" priority="470" operator="greaterThan">
      <formula>$G$86</formula>
    </cfRule>
    <cfRule type="cellIs" dxfId="4330" priority="471" operator="greaterThan">
      <formula>$F$86</formula>
    </cfRule>
  </conditionalFormatting>
  <conditionalFormatting sqref="AV89">
    <cfRule type="cellIs" dxfId="4329" priority="468" operator="greaterThan">
      <formula>$G$89</formula>
    </cfRule>
    <cfRule type="cellIs" dxfId="4328" priority="469" operator="greaterThan">
      <formula>$F$89</formula>
    </cfRule>
  </conditionalFormatting>
  <conditionalFormatting sqref="AV53">
    <cfRule type="cellIs" dxfId="4327" priority="490" operator="greaterThan">
      <formula>$G$53</formula>
    </cfRule>
  </conditionalFormatting>
  <conditionalFormatting sqref="AQ27">
    <cfRule type="cellIs" dxfId="4326" priority="465" operator="greaterThan">
      <formula>$E$27</formula>
    </cfRule>
    <cfRule type="cellIs" dxfId="4325" priority="466" operator="greaterThan">
      <formula>$G$27</formula>
    </cfRule>
  </conditionalFormatting>
  <conditionalFormatting sqref="AQ28">
    <cfRule type="cellIs" dxfId="4324" priority="463" operator="greaterThan">
      <formula>$E$28</formula>
    </cfRule>
    <cfRule type="cellIs" dxfId="4323" priority="464" operator="greaterThan">
      <formula>$G$28</formula>
    </cfRule>
  </conditionalFormatting>
  <conditionalFormatting sqref="AQ30">
    <cfRule type="cellIs" dxfId="4322" priority="461" operator="greaterThan">
      <formula>$E$30</formula>
    </cfRule>
    <cfRule type="cellIs" dxfId="4321" priority="462" operator="greaterThan">
      <formula>$G$30</formula>
    </cfRule>
  </conditionalFormatting>
  <conditionalFormatting sqref="AQ31">
    <cfRule type="cellIs" dxfId="4320" priority="460" operator="greaterThan">
      <formula>$E$31</formula>
    </cfRule>
  </conditionalFormatting>
  <conditionalFormatting sqref="AQ32">
    <cfRule type="cellIs" dxfId="4319" priority="458" operator="greaterThan">
      <formula>$E$32</formula>
    </cfRule>
    <cfRule type="cellIs" dxfId="4318" priority="459" operator="greaterThan">
      <formula>$G$32</formula>
    </cfRule>
  </conditionalFormatting>
  <conditionalFormatting sqref="AQ33">
    <cfRule type="cellIs" dxfId="4317" priority="456" operator="greaterThan">
      <formula>$E$33</formula>
    </cfRule>
    <cfRule type="cellIs" dxfId="4316" priority="457" operator="greaterThan">
      <formula>$G$33</formula>
    </cfRule>
  </conditionalFormatting>
  <conditionalFormatting sqref="AQ34">
    <cfRule type="cellIs" dxfId="4315" priority="453" operator="greaterThan">
      <formula>$E$34</formula>
    </cfRule>
    <cfRule type="cellIs" dxfId="4314" priority="454" operator="greaterThan">
      <formula>$G$34</formula>
    </cfRule>
    <cfRule type="cellIs" dxfId="4313" priority="455" operator="greaterThan">
      <formula>$F$34</formula>
    </cfRule>
  </conditionalFormatting>
  <conditionalFormatting sqref="AQ35">
    <cfRule type="cellIs" dxfId="4312" priority="451" operator="greaterThan">
      <formula>$E$35</formula>
    </cfRule>
    <cfRule type="cellIs" dxfId="4311" priority="452" operator="greaterThan">
      <formula>$G$35</formula>
    </cfRule>
  </conditionalFormatting>
  <conditionalFormatting sqref="AQ36">
    <cfRule type="cellIs" dxfId="4310" priority="449" operator="greaterThan">
      <formula>$E$36</formula>
    </cfRule>
    <cfRule type="cellIs" dxfId="4309" priority="450" operator="greaterThan">
      <formula>$G$36</formula>
    </cfRule>
  </conditionalFormatting>
  <conditionalFormatting sqref="AQ37">
    <cfRule type="cellIs" dxfId="4308" priority="448" operator="greaterThan">
      <formula>$E$37</formula>
    </cfRule>
  </conditionalFormatting>
  <conditionalFormatting sqref="AQ38">
    <cfRule type="cellIs" dxfId="4307" priority="446" operator="greaterThan">
      <formula>$E$38</formula>
    </cfRule>
    <cfRule type="cellIs" dxfId="4306" priority="447" operator="greaterThan">
      <formula>$G$38</formula>
    </cfRule>
  </conditionalFormatting>
  <conditionalFormatting sqref="AQ39">
    <cfRule type="cellIs" dxfId="4305" priority="444" operator="greaterThan">
      <formula>$E$39</formula>
    </cfRule>
    <cfRule type="cellIs" dxfId="4304" priority="445" operator="greaterThan">
      <formula>$G$39</formula>
    </cfRule>
  </conditionalFormatting>
  <conditionalFormatting sqref="AQ40">
    <cfRule type="cellIs" dxfId="4303" priority="442" operator="greaterThan">
      <formula>$E$40</formula>
    </cfRule>
    <cfRule type="cellIs" dxfId="4302" priority="443" operator="greaterThan">
      <formula>$G$40</formula>
    </cfRule>
  </conditionalFormatting>
  <conditionalFormatting sqref="AQ41">
    <cfRule type="cellIs" dxfId="4301" priority="440" operator="greaterThan">
      <formula>$E$41</formula>
    </cfRule>
    <cfRule type="cellIs" dxfId="4300" priority="441" operator="greaterThan">
      <formula>$G$41</formula>
    </cfRule>
  </conditionalFormatting>
  <conditionalFormatting sqref="AQ37">
    <cfRule type="cellIs" dxfId="4299" priority="439" operator="greaterThan">
      <formula>$G$37</formula>
    </cfRule>
  </conditionalFormatting>
  <conditionalFormatting sqref="AQ72">
    <cfRule type="cellIs" dxfId="4298" priority="438" operator="greaterThan">
      <formula>$F$72</formula>
    </cfRule>
  </conditionalFormatting>
  <conditionalFormatting sqref="AQ55">
    <cfRule type="cellIs" dxfId="4297" priority="437" operator="greaterThan">
      <formula>$G$55</formula>
    </cfRule>
  </conditionalFormatting>
  <conditionalFormatting sqref="AQ60">
    <cfRule type="cellIs" dxfId="4296" priority="436" operator="greaterThan">
      <formula>$G$60</formula>
    </cfRule>
  </conditionalFormatting>
  <conditionalFormatting sqref="AQ63">
    <cfRule type="cellIs" dxfId="4295" priority="435" operator="greaterThan">
      <formula>$G$63</formula>
    </cfRule>
  </conditionalFormatting>
  <conditionalFormatting sqref="AQ66">
    <cfRule type="cellIs" dxfId="4294" priority="433" operator="greaterThan">
      <formula>$G$66</formula>
    </cfRule>
    <cfRule type="cellIs" dxfId="4293" priority="434" operator="greaterThan">
      <formula>$F$66</formula>
    </cfRule>
  </conditionalFormatting>
  <conditionalFormatting sqref="AQ53">
    <cfRule type="cellIs" dxfId="4292" priority="432" operator="greaterThan">
      <formula>$F$53</formula>
    </cfRule>
  </conditionalFormatting>
  <conditionalFormatting sqref="AQ52">
    <cfRule type="cellIs" dxfId="4291" priority="430" operator="greaterThan">
      <formula>$F$52</formula>
    </cfRule>
  </conditionalFormatting>
  <conditionalFormatting sqref="AQ61">
    <cfRule type="cellIs" dxfId="4290" priority="427" operator="greaterThan">
      <formula>$F$61</formula>
    </cfRule>
  </conditionalFormatting>
  <conditionalFormatting sqref="AQ62">
    <cfRule type="cellIs" dxfId="4289" priority="425" operator="greaterThan">
      <formula>$G$62</formula>
    </cfRule>
  </conditionalFormatting>
  <conditionalFormatting sqref="AQ54">
    <cfRule type="cellIs" dxfId="4288" priority="428" operator="greaterThan">
      <formula>$G$54</formula>
    </cfRule>
    <cfRule type="cellIs" dxfId="4287" priority="429" operator="greaterThan">
      <formula>$F$54</formula>
    </cfRule>
  </conditionalFormatting>
  <conditionalFormatting sqref="AQ61">
    <cfRule type="cellIs" dxfId="4286" priority="426" operator="greaterThan">
      <formula>$G$61</formula>
    </cfRule>
  </conditionalFormatting>
  <conditionalFormatting sqref="AQ67">
    <cfRule type="cellIs" dxfId="4285" priority="424" operator="greaterThan">
      <formula>$F$67</formula>
    </cfRule>
  </conditionalFormatting>
  <conditionalFormatting sqref="AQ68">
    <cfRule type="cellIs" dxfId="4284" priority="423" operator="greaterThan">
      <formula>$G$68</formula>
    </cfRule>
  </conditionalFormatting>
  <conditionalFormatting sqref="AQ70">
    <cfRule type="cellIs" dxfId="4283" priority="422" operator="greaterThan">
      <formula>$G$70</formula>
    </cfRule>
  </conditionalFormatting>
  <conditionalFormatting sqref="AQ73">
    <cfRule type="cellIs" dxfId="4282" priority="421" operator="greaterThan">
      <formula>$G$73</formula>
    </cfRule>
  </conditionalFormatting>
  <conditionalFormatting sqref="AQ75">
    <cfRule type="cellIs" dxfId="4281" priority="420" operator="greaterThan">
      <formula>$F$75</formula>
    </cfRule>
  </conditionalFormatting>
  <conditionalFormatting sqref="AQ76">
    <cfRule type="cellIs" dxfId="4280" priority="419" operator="greaterThan">
      <formula>$F$76</formula>
    </cfRule>
  </conditionalFormatting>
  <conditionalFormatting sqref="AQ78">
    <cfRule type="cellIs" dxfId="4279" priority="418" operator="greaterThan">
      <formula>$G$78</formula>
    </cfRule>
  </conditionalFormatting>
  <conditionalFormatting sqref="AQ80">
    <cfRule type="cellIs" dxfId="4278" priority="417" operator="greaterThan">
      <formula>$F$80</formula>
    </cfRule>
  </conditionalFormatting>
  <conditionalFormatting sqref="AQ82">
    <cfRule type="cellIs" dxfId="4277" priority="416" operator="greaterThan">
      <formula>$F$82</formula>
    </cfRule>
  </conditionalFormatting>
  <conditionalFormatting sqref="AQ81">
    <cfRule type="cellIs" dxfId="4276" priority="414" operator="greaterThan">
      <formula>$G$81</formula>
    </cfRule>
    <cfRule type="cellIs" dxfId="4275" priority="415" operator="greaterThan">
      <formula>$F$81</formula>
    </cfRule>
  </conditionalFormatting>
  <conditionalFormatting sqref="AQ84">
    <cfRule type="cellIs" dxfId="4274" priority="413" operator="greaterThan">
      <formula>$G$84</formula>
    </cfRule>
  </conditionalFormatting>
  <conditionalFormatting sqref="AQ86">
    <cfRule type="cellIs" dxfId="4273" priority="411" operator="greaterThan">
      <formula>$G$86</formula>
    </cfRule>
    <cfRule type="cellIs" dxfId="4272" priority="412" operator="greaterThan">
      <formula>$F$86</formula>
    </cfRule>
  </conditionalFormatting>
  <conditionalFormatting sqref="AQ89">
    <cfRule type="cellIs" dxfId="4271" priority="409" operator="greaterThan">
      <formula>$G$89</formula>
    </cfRule>
    <cfRule type="cellIs" dxfId="4270" priority="410" operator="greaterThan">
      <formula>$F$89</formula>
    </cfRule>
  </conditionalFormatting>
  <conditionalFormatting sqref="AQ53">
    <cfRule type="cellIs" dxfId="4269" priority="431" operator="greaterThan">
      <formula>$G$53</formula>
    </cfRule>
  </conditionalFormatting>
  <conditionalFormatting sqref="AB48">
    <cfRule type="cellIs" dxfId="4268" priority="380" operator="greaterThan">
      <formula>$F$48</formula>
    </cfRule>
  </conditionalFormatting>
  <conditionalFormatting sqref="AB72">
    <cfRule type="cellIs" dxfId="4267" priority="408" operator="greaterThan">
      <formula>$F$72</formula>
    </cfRule>
  </conditionalFormatting>
  <conditionalFormatting sqref="AB55">
    <cfRule type="cellIs" dxfId="4266" priority="407" operator="greaterThan">
      <formula>$G$55</formula>
    </cfRule>
  </conditionalFormatting>
  <conditionalFormatting sqref="AB60">
    <cfRule type="cellIs" dxfId="4265" priority="406" operator="greaterThan">
      <formula>$G$60</formula>
    </cfRule>
  </conditionalFormatting>
  <conditionalFormatting sqref="AB63">
    <cfRule type="cellIs" dxfId="4264" priority="405" operator="greaterThan">
      <formula>$G$63</formula>
    </cfRule>
  </conditionalFormatting>
  <conditionalFormatting sqref="AB66">
    <cfRule type="cellIs" dxfId="4263" priority="403" operator="greaterThan">
      <formula>$G$66</formula>
    </cfRule>
    <cfRule type="cellIs" dxfId="4262" priority="404" operator="greaterThan">
      <formula>$F$66</formula>
    </cfRule>
  </conditionalFormatting>
  <conditionalFormatting sqref="AB53">
    <cfRule type="cellIs" dxfId="4261" priority="402" operator="greaterThan">
      <formula>$F$53</formula>
    </cfRule>
  </conditionalFormatting>
  <conditionalFormatting sqref="AB52">
    <cfRule type="cellIs" dxfId="4260" priority="400" operator="greaterThan">
      <formula>$F$52</formula>
    </cfRule>
  </conditionalFormatting>
  <conditionalFormatting sqref="AB61">
    <cfRule type="cellIs" dxfId="4259" priority="397" operator="greaterThan">
      <formula>$F$61</formula>
    </cfRule>
  </conditionalFormatting>
  <conditionalFormatting sqref="AB62">
    <cfRule type="cellIs" dxfId="4258" priority="395" operator="greaterThan">
      <formula>$G$62</formula>
    </cfRule>
  </conditionalFormatting>
  <conditionalFormatting sqref="AB54">
    <cfRule type="cellIs" dxfId="4257" priority="398" operator="greaterThan">
      <formula>$G$54</formula>
    </cfRule>
    <cfRule type="cellIs" dxfId="4256" priority="399" operator="greaterThan">
      <formula>$F$54</formula>
    </cfRule>
  </conditionalFormatting>
  <conditionalFormatting sqref="AB61">
    <cfRule type="cellIs" dxfId="4255" priority="396" operator="greaterThan">
      <formula>$G$61</formula>
    </cfRule>
  </conditionalFormatting>
  <conditionalFormatting sqref="AB67">
    <cfRule type="cellIs" dxfId="4254" priority="394" operator="greaterThan">
      <formula>$F$67</formula>
    </cfRule>
  </conditionalFormatting>
  <conditionalFormatting sqref="AB68">
    <cfRule type="cellIs" dxfId="4253" priority="393" operator="greaterThan">
      <formula>$G$68</formula>
    </cfRule>
  </conditionalFormatting>
  <conditionalFormatting sqref="AB70">
    <cfRule type="cellIs" dxfId="4252" priority="392" operator="greaterThan">
      <formula>$G$70</formula>
    </cfRule>
  </conditionalFormatting>
  <conditionalFormatting sqref="AB73">
    <cfRule type="cellIs" dxfId="4251" priority="391" operator="greaterThan">
      <formula>$G$73</formula>
    </cfRule>
  </conditionalFormatting>
  <conditionalFormatting sqref="AB75">
    <cfRule type="cellIs" dxfId="4250" priority="390" operator="greaterThan">
      <formula>$F$75</formula>
    </cfRule>
  </conditionalFormatting>
  <conditionalFormatting sqref="AB76">
    <cfRule type="cellIs" dxfId="4249" priority="389" operator="greaterThan">
      <formula>$F$76</formula>
    </cfRule>
  </conditionalFormatting>
  <conditionalFormatting sqref="AB78">
    <cfRule type="cellIs" dxfId="4248" priority="388" operator="greaterThan">
      <formula>$G$78</formula>
    </cfRule>
  </conditionalFormatting>
  <conditionalFormatting sqref="AB80">
    <cfRule type="cellIs" dxfId="4247" priority="387" operator="greaterThan">
      <formula>$F$80</formula>
    </cfRule>
  </conditionalFormatting>
  <conditionalFormatting sqref="AB82">
    <cfRule type="cellIs" dxfId="4246" priority="386" operator="greaterThan">
      <formula>$F$82</formula>
    </cfRule>
  </conditionalFormatting>
  <conditionalFormatting sqref="AB81">
    <cfRule type="cellIs" dxfId="4245" priority="384" operator="greaterThan">
      <formula>$G$81</formula>
    </cfRule>
    <cfRule type="cellIs" dxfId="4244" priority="385" operator="greaterThan">
      <formula>$F$81</formula>
    </cfRule>
  </conditionalFormatting>
  <conditionalFormatting sqref="AB84">
    <cfRule type="cellIs" dxfId="4243" priority="383" operator="greaterThan">
      <formula>$G$84</formula>
    </cfRule>
  </conditionalFormatting>
  <conditionalFormatting sqref="AB86">
    <cfRule type="cellIs" dxfId="4242" priority="381" operator="greaterThan">
      <formula>$G$86</formula>
    </cfRule>
    <cfRule type="cellIs" dxfId="4241" priority="382" operator="greaterThan">
      <formula>$F$86</formula>
    </cfRule>
  </conditionalFormatting>
  <conditionalFormatting sqref="AB53">
    <cfRule type="cellIs" dxfId="4240" priority="401" operator="greaterThan">
      <formula>$G$53</formula>
    </cfRule>
  </conditionalFormatting>
  <conditionalFormatting sqref="AL48">
    <cfRule type="cellIs" dxfId="4239" priority="349" operator="greaterThan">
      <formula>$F$48</formula>
    </cfRule>
  </conditionalFormatting>
  <conditionalFormatting sqref="AL72">
    <cfRule type="cellIs" dxfId="4238" priority="379" operator="greaterThan">
      <formula>$F$72</formula>
    </cfRule>
  </conditionalFormatting>
  <conditionalFormatting sqref="AL55">
    <cfRule type="cellIs" dxfId="4237" priority="378" operator="greaterThan">
      <formula>$G$55</formula>
    </cfRule>
  </conditionalFormatting>
  <conditionalFormatting sqref="AL60">
    <cfRule type="cellIs" dxfId="4236" priority="377" operator="greaterThan">
      <formula>$G$60</formula>
    </cfRule>
  </conditionalFormatting>
  <conditionalFormatting sqref="AL63">
    <cfRule type="cellIs" dxfId="4235" priority="376" operator="greaterThan">
      <formula>$G$63</formula>
    </cfRule>
  </conditionalFormatting>
  <conditionalFormatting sqref="AL66">
    <cfRule type="cellIs" dxfId="4234" priority="374" operator="greaterThan">
      <formula>$G$66</formula>
    </cfRule>
    <cfRule type="cellIs" dxfId="4233" priority="375" operator="greaterThan">
      <formula>$F$66</formula>
    </cfRule>
  </conditionalFormatting>
  <conditionalFormatting sqref="AL53">
    <cfRule type="cellIs" dxfId="4232" priority="373" operator="greaterThan">
      <formula>$F$53</formula>
    </cfRule>
  </conditionalFormatting>
  <conditionalFormatting sqref="AL52">
    <cfRule type="cellIs" dxfId="4231" priority="371" operator="greaterThan">
      <formula>$F$52</formula>
    </cfRule>
  </conditionalFormatting>
  <conditionalFormatting sqref="AL61">
    <cfRule type="cellIs" dxfId="4230" priority="368" operator="greaterThan">
      <formula>$F$61</formula>
    </cfRule>
  </conditionalFormatting>
  <conditionalFormatting sqref="AL62">
    <cfRule type="cellIs" dxfId="4229" priority="366" operator="greaterThan">
      <formula>$G$62</formula>
    </cfRule>
  </conditionalFormatting>
  <conditionalFormatting sqref="AL54">
    <cfRule type="cellIs" dxfId="4228" priority="369" operator="greaterThan">
      <formula>$G$54</formula>
    </cfRule>
    <cfRule type="cellIs" dxfId="4227" priority="370" operator="greaterThan">
      <formula>$F$54</formula>
    </cfRule>
  </conditionalFormatting>
  <conditionalFormatting sqref="AL61">
    <cfRule type="cellIs" dxfId="4226" priority="367" operator="greaterThan">
      <formula>$G$61</formula>
    </cfRule>
  </conditionalFormatting>
  <conditionalFormatting sqref="AL67">
    <cfRule type="cellIs" dxfId="4225" priority="365" operator="greaterThan">
      <formula>$F$67</formula>
    </cfRule>
  </conditionalFormatting>
  <conditionalFormatting sqref="AL68">
    <cfRule type="cellIs" dxfId="4224" priority="364" operator="greaterThan">
      <formula>$G$68</formula>
    </cfRule>
  </conditionalFormatting>
  <conditionalFormatting sqref="AL70">
    <cfRule type="cellIs" dxfId="4223" priority="363" operator="greaterThan">
      <formula>$G$70</formula>
    </cfRule>
  </conditionalFormatting>
  <conditionalFormatting sqref="AL73">
    <cfRule type="cellIs" dxfId="4222" priority="362" operator="greaterThan">
      <formula>$G$73</formula>
    </cfRule>
  </conditionalFormatting>
  <conditionalFormatting sqref="AL75">
    <cfRule type="cellIs" dxfId="4221" priority="361" operator="greaterThan">
      <formula>$F$75</formula>
    </cfRule>
  </conditionalFormatting>
  <conditionalFormatting sqref="AL76">
    <cfRule type="cellIs" dxfId="4220" priority="360" operator="greaterThan">
      <formula>$F$76</formula>
    </cfRule>
  </conditionalFormatting>
  <conditionalFormatting sqref="AL78">
    <cfRule type="cellIs" dxfId="4219" priority="359" operator="greaterThan">
      <formula>$G$78</formula>
    </cfRule>
  </conditionalFormatting>
  <conditionalFormatting sqref="AL80">
    <cfRule type="cellIs" dxfId="4218" priority="358" operator="greaterThan">
      <formula>$F$80</formula>
    </cfRule>
  </conditionalFormatting>
  <conditionalFormatting sqref="AL82">
    <cfRule type="cellIs" dxfId="4217" priority="357" operator="greaterThan">
      <formula>$F$82</formula>
    </cfRule>
  </conditionalFormatting>
  <conditionalFormatting sqref="AL81">
    <cfRule type="cellIs" dxfId="4216" priority="355" operator="greaterThan">
      <formula>$G$81</formula>
    </cfRule>
    <cfRule type="cellIs" dxfId="4215" priority="356" operator="greaterThan">
      <formula>$F$81</formula>
    </cfRule>
  </conditionalFormatting>
  <conditionalFormatting sqref="AL84">
    <cfRule type="cellIs" dxfId="4214" priority="354" operator="greaterThan">
      <formula>$G$84</formula>
    </cfRule>
  </conditionalFormatting>
  <conditionalFormatting sqref="AL86">
    <cfRule type="cellIs" dxfId="4213" priority="352" operator="greaterThan">
      <formula>$G$86</formula>
    </cfRule>
    <cfRule type="cellIs" dxfId="4212" priority="353" operator="greaterThan">
      <formula>$F$86</formula>
    </cfRule>
  </conditionalFormatting>
  <conditionalFormatting sqref="AL89">
    <cfRule type="cellIs" dxfId="4211" priority="350" operator="greaterThan">
      <formula>$G$89</formula>
    </cfRule>
    <cfRule type="cellIs" dxfId="4210" priority="351" operator="greaterThan">
      <formula>$F$89</formula>
    </cfRule>
  </conditionalFormatting>
  <conditionalFormatting sqref="AL53">
    <cfRule type="cellIs" dxfId="4209" priority="372" operator="greaterThan">
      <formula>$G$53</formula>
    </cfRule>
  </conditionalFormatting>
  <conditionalFormatting sqref="AG48">
    <cfRule type="cellIs" dxfId="4208" priority="318" operator="greaterThan">
      <formula>$F$48</formula>
    </cfRule>
  </conditionalFormatting>
  <conditionalFormatting sqref="AG72">
    <cfRule type="cellIs" dxfId="4207" priority="348" operator="greaterThan">
      <formula>$F$72</formula>
    </cfRule>
  </conditionalFormatting>
  <conditionalFormatting sqref="AG55">
    <cfRule type="cellIs" dxfId="4206" priority="347" operator="greaterThan">
      <formula>$G$55</formula>
    </cfRule>
  </conditionalFormatting>
  <conditionalFormatting sqref="AG60">
    <cfRule type="cellIs" dxfId="4205" priority="346" operator="greaterThan">
      <formula>$G$60</formula>
    </cfRule>
  </conditionalFormatting>
  <conditionalFormatting sqref="AG63">
    <cfRule type="cellIs" dxfId="4204" priority="345" operator="greaterThan">
      <formula>$G$63</formula>
    </cfRule>
  </conditionalFormatting>
  <conditionalFormatting sqref="AG66">
    <cfRule type="cellIs" dxfId="4203" priority="343" operator="greaterThan">
      <formula>$G$66</formula>
    </cfRule>
    <cfRule type="cellIs" dxfId="4202" priority="344" operator="greaterThan">
      <formula>$F$66</formula>
    </cfRule>
  </conditionalFormatting>
  <conditionalFormatting sqref="AG53">
    <cfRule type="cellIs" dxfId="4201" priority="342" operator="greaterThan">
      <formula>$F$53</formula>
    </cfRule>
  </conditionalFormatting>
  <conditionalFormatting sqref="AG52">
    <cfRule type="cellIs" dxfId="4200" priority="340" operator="greaterThan">
      <formula>$F$52</formula>
    </cfRule>
  </conditionalFormatting>
  <conditionalFormatting sqref="AG61">
    <cfRule type="cellIs" dxfId="4199" priority="337" operator="greaterThan">
      <formula>$F$61</formula>
    </cfRule>
  </conditionalFormatting>
  <conditionalFormatting sqref="AG62">
    <cfRule type="cellIs" dxfId="4198" priority="335" operator="greaterThan">
      <formula>$G$62</formula>
    </cfRule>
  </conditionalFormatting>
  <conditionalFormatting sqref="AG54">
    <cfRule type="cellIs" dxfId="4197" priority="338" operator="greaterThan">
      <formula>$G$54</formula>
    </cfRule>
    <cfRule type="cellIs" dxfId="4196" priority="339" operator="greaterThan">
      <formula>$F$54</formula>
    </cfRule>
  </conditionalFormatting>
  <conditionalFormatting sqref="AG61">
    <cfRule type="cellIs" dxfId="4195" priority="336" operator="greaterThan">
      <formula>$G$61</formula>
    </cfRule>
  </conditionalFormatting>
  <conditionalFormatting sqref="AG67">
    <cfRule type="cellIs" dxfId="4194" priority="334" operator="greaterThan">
      <formula>$F$67</formula>
    </cfRule>
  </conditionalFormatting>
  <conditionalFormatting sqref="AG68">
    <cfRule type="cellIs" dxfId="4193" priority="333" operator="greaterThan">
      <formula>$G$68</formula>
    </cfRule>
  </conditionalFormatting>
  <conditionalFormatting sqref="AG70">
    <cfRule type="cellIs" dxfId="4192" priority="332" operator="greaterThan">
      <formula>$G$70</formula>
    </cfRule>
  </conditionalFormatting>
  <conditionalFormatting sqref="AG73">
    <cfRule type="cellIs" dxfId="4191" priority="331" operator="greaterThan">
      <formula>$G$73</formula>
    </cfRule>
  </conditionalFormatting>
  <conditionalFormatting sqref="AG75">
    <cfRule type="cellIs" dxfId="4190" priority="330" operator="greaterThan">
      <formula>$F$75</formula>
    </cfRule>
  </conditionalFormatting>
  <conditionalFormatting sqref="AG76">
    <cfRule type="cellIs" dxfId="4189" priority="329" operator="greaterThan">
      <formula>$F$76</formula>
    </cfRule>
  </conditionalFormatting>
  <conditionalFormatting sqref="AG78">
    <cfRule type="cellIs" dxfId="4188" priority="328" operator="greaterThan">
      <formula>$G$78</formula>
    </cfRule>
  </conditionalFormatting>
  <conditionalFormatting sqref="AG80">
    <cfRule type="cellIs" dxfId="4187" priority="327" operator="greaterThan">
      <formula>$F$80</formula>
    </cfRule>
  </conditionalFormatting>
  <conditionalFormatting sqref="AG82">
    <cfRule type="cellIs" dxfId="4186" priority="326" operator="greaterThan">
      <formula>$F$82</formula>
    </cfRule>
  </conditionalFormatting>
  <conditionalFormatting sqref="AG81">
    <cfRule type="cellIs" dxfId="4185" priority="324" operator="greaterThan">
      <formula>$G$81</formula>
    </cfRule>
    <cfRule type="cellIs" dxfId="4184" priority="325" operator="greaterThan">
      <formula>$F$81</formula>
    </cfRule>
  </conditionalFormatting>
  <conditionalFormatting sqref="AG84">
    <cfRule type="cellIs" dxfId="4183" priority="323" operator="greaterThan">
      <formula>$G$84</formula>
    </cfRule>
  </conditionalFormatting>
  <conditionalFormatting sqref="AG86">
    <cfRule type="cellIs" dxfId="4182" priority="321" operator="greaterThan">
      <formula>$G$86</formula>
    </cfRule>
    <cfRule type="cellIs" dxfId="4181" priority="322" operator="greaterThan">
      <formula>$F$86</formula>
    </cfRule>
  </conditionalFormatting>
  <conditionalFormatting sqref="AG89">
    <cfRule type="cellIs" dxfId="4180" priority="319" operator="greaterThan">
      <formula>$G$89</formula>
    </cfRule>
    <cfRule type="cellIs" dxfId="4179" priority="320" operator="greaterThan">
      <formula>$F$89</formula>
    </cfRule>
  </conditionalFormatting>
  <conditionalFormatting sqref="AG53">
    <cfRule type="cellIs" dxfId="4178" priority="341" operator="greaterThan">
      <formula>$G$53</formula>
    </cfRule>
  </conditionalFormatting>
  <conditionalFormatting sqref="M48">
    <cfRule type="cellIs" dxfId="4177" priority="287" operator="greaterThan">
      <formula>$F$48</formula>
    </cfRule>
  </conditionalFormatting>
  <conditionalFormatting sqref="M72">
    <cfRule type="cellIs" dxfId="4176" priority="317" operator="greaterThan">
      <formula>$F$72</formula>
    </cfRule>
  </conditionalFormatting>
  <conditionalFormatting sqref="M55">
    <cfRule type="cellIs" dxfId="4175" priority="316" operator="greaterThan">
      <formula>$G$55</formula>
    </cfRule>
  </conditionalFormatting>
  <conditionalFormatting sqref="M60">
    <cfRule type="cellIs" dxfId="4174" priority="315" operator="greaterThan">
      <formula>$G$60</formula>
    </cfRule>
  </conditionalFormatting>
  <conditionalFormatting sqref="M63">
    <cfRule type="cellIs" dxfId="4173" priority="314" operator="greaterThan">
      <formula>$G$63</formula>
    </cfRule>
  </conditionalFormatting>
  <conditionalFormatting sqref="M66">
    <cfRule type="cellIs" dxfId="4172" priority="312" operator="greaterThan">
      <formula>$G$66</formula>
    </cfRule>
    <cfRule type="cellIs" dxfId="4171" priority="313" operator="greaterThan">
      <formula>$F$66</formula>
    </cfRule>
  </conditionalFormatting>
  <conditionalFormatting sqref="M53">
    <cfRule type="cellIs" dxfId="4170" priority="311" operator="greaterThan">
      <formula>$F$53</formula>
    </cfRule>
  </conditionalFormatting>
  <conditionalFormatting sqref="M52">
    <cfRule type="cellIs" dxfId="4169" priority="309" operator="greaterThan">
      <formula>$F$52</formula>
    </cfRule>
  </conditionalFormatting>
  <conditionalFormatting sqref="M61">
    <cfRule type="cellIs" dxfId="4168" priority="306" operator="greaterThan">
      <formula>$F$61</formula>
    </cfRule>
  </conditionalFormatting>
  <conditionalFormatting sqref="M62">
    <cfRule type="cellIs" dxfId="4167" priority="304" operator="greaterThan">
      <formula>$G$62</formula>
    </cfRule>
  </conditionalFormatting>
  <conditionalFormatting sqref="M54">
    <cfRule type="cellIs" dxfId="4166" priority="307" operator="greaterThan">
      <formula>$G$54</formula>
    </cfRule>
    <cfRule type="cellIs" dxfId="4165" priority="308" operator="greaterThan">
      <formula>$F$54</formula>
    </cfRule>
  </conditionalFormatting>
  <conditionalFormatting sqref="M61">
    <cfRule type="cellIs" dxfId="4164" priority="305" operator="greaterThan">
      <formula>$G$61</formula>
    </cfRule>
  </conditionalFormatting>
  <conditionalFormatting sqref="M67">
    <cfRule type="cellIs" dxfId="4163" priority="303" operator="greaterThan">
      <formula>$F$67</formula>
    </cfRule>
  </conditionalFormatting>
  <conditionalFormatting sqref="M68">
    <cfRule type="cellIs" dxfId="4162" priority="302" operator="greaterThan">
      <formula>$G$68</formula>
    </cfRule>
  </conditionalFormatting>
  <conditionalFormatting sqref="M70">
    <cfRule type="cellIs" dxfId="4161" priority="301" operator="greaterThan">
      <formula>$G$70</formula>
    </cfRule>
  </conditionalFormatting>
  <conditionalFormatting sqref="M73">
    <cfRule type="cellIs" dxfId="4160" priority="300" operator="greaterThan">
      <formula>$G$73</formula>
    </cfRule>
  </conditionalFormatting>
  <conditionalFormatting sqref="M75">
    <cfRule type="cellIs" dxfId="4159" priority="299" operator="greaterThan">
      <formula>$F$75</formula>
    </cfRule>
  </conditionalFormatting>
  <conditionalFormatting sqref="M76">
    <cfRule type="cellIs" dxfId="4158" priority="298" operator="greaterThan">
      <formula>$F$76</formula>
    </cfRule>
  </conditionalFormatting>
  <conditionalFormatting sqref="M78">
    <cfRule type="cellIs" dxfId="4157" priority="297" operator="greaterThan">
      <formula>$G$78</formula>
    </cfRule>
  </conditionalFormatting>
  <conditionalFormatting sqref="M80">
    <cfRule type="cellIs" dxfId="4156" priority="296" operator="greaterThan">
      <formula>$F$80</formula>
    </cfRule>
  </conditionalFormatting>
  <conditionalFormatting sqref="M82">
    <cfRule type="cellIs" dxfId="4155" priority="295" operator="greaterThan">
      <formula>$F$82</formula>
    </cfRule>
  </conditionalFormatting>
  <conditionalFormatting sqref="M81">
    <cfRule type="cellIs" dxfId="4154" priority="293" operator="greaterThan">
      <formula>$G$81</formula>
    </cfRule>
    <cfRule type="cellIs" dxfId="4153" priority="294" operator="greaterThan">
      <formula>$F$81</formula>
    </cfRule>
  </conditionalFormatting>
  <conditionalFormatting sqref="M84">
    <cfRule type="cellIs" dxfId="4152" priority="292" operator="greaterThan">
      <formula>$G$84</formula>
    </cfRule>
  </conditionalFormatting>
  <conditionalFormatting sqref="M86">
    <cfRule type="cellIs" dxfId="4151" priority="290" operator="greaterThan">
      <formula>$G$86</formula>
    </cfRule>
    <cfRule type="cellIs" dxfId="4150" priority="291" operator="greaterThan">
      <formula>$F$86</formula>
    </cfRule>
  </conditionalFormatting>
  <conditionalFormatting sqref="M89">
    <cfRule type="cellIs" dxfId="4149" priority="288" operator="greaterThan">
      <formula>$G$89</formula>
    </cfRule>
    <cfRule type="cellIs" dxfId="4148" priority="289" operator="greaterThan">
      <formula>$F$89</formula>
    </cfRule>
  </conditionalFormatting>
  <conditionalFormatting sqref="M53">
    <cfRule type="cellIs" dxfId="4147" priority="310" operator="greaterThan">
      <formula>$G$53</formula>
    </cfRule>
  </conditionalFormatting>
  <conditionalFormatting sqref="H48">
    <cfRule type="cellIs" dxfId="4146" priority="256" operator="greaterThan">
      <formula>$F$48</formula>
    </cfRule>
  </conditionalFormatting>
  <conditionalFormatting sqref="H72">
    <cfRule type="cellIs" dxfId="4145" priority="286" operator="greaterThan">
      <formula>$F$72</formula>
    </cfRule>
  </conditionalFormatting>
  <conditionalFormatting sqref="H55">
    <cfRule type="cellIs" dxfId="4144" priority="285" operator="greaterThan">
      <formula>$G$55</formula>
    </cfRule>
  </conditionalFormatting>
  <conditionalFormatting sqref="H60">
    <cfRule type="cellIs" dxfId="4143" priority="284" operator="greaterThan">
      <formula>$G$60</formula>
    </cfRule>
  </conditionalFormatting>
  <conditionalFormatting sqref="H63">
    <cfRule type="cellIs" dxfId="4142" priority="283" operator="greaterThan">
      <formula>$G$63</formula>
    </cfRule>
  </conditionalFormatting>
  <conditionalFormatting sqref="H66">
    <cfRule type="cellIs" dxfId="4141" priority="281" operator="greaterThan">
      <formula>$G$66</formula>
    </cfRule>
    <cfRule type="cellIs" dxfId="4140" priority="282" operator="greaterThan">
      <formula>$F$66</formula>
    </cfRule>
  </conditionalFormatting>
  <conditionalFormatting sqref="H53">
    <cfRule type="cellIs" dxfId="4139" priority="280" operator="greaterThan">
      <formula>$F$53</formula>
    </cfRule>
  </conditionalFormatting>
  <conditionalFormatting sqref="H52">
    <cfRule type="cellIs" dxfId="4138" priority="278" operator="greaterThan">
      <formula>$F$52</formula>
    </cfRule>
  </conditionalFormatting>
  <conditionalFormatting sqref="H61">
    <cfRule type="cellIs" dxfId="4137" priority="275" operator="greaterThan">
      <formula>$F$61</formula>
    </cfRule>
  </conditionalFormatting>
  <conditionalFormatting sqref="H62">
    <cfRule type="cellIs" dxfId="4136" priority="273" operator="greaterThan">
      <formula>$G$62</formula>
    </cfRule>
  </conditionalFormatting>
  <conditionalFormatting sqref="H54">
    <cfRule type="cellIs" dxfId="4135" priority="276" operator="greaterThan">
      <formula>$G$54</formula>
    </cfRule>
    <cfRule type="cellIs" dxfId="4134" priority="277" operator="greaterThan">
      <formula>$F$54</formula>
    </cfRule>
  </conditionalFormatting>
  <conditionalFormatting sqref="H61">
    <cfRule type="cellIs" dxfId="4133" priority="274" operator="greaterThan">
      <formula>$G$61</formula>
    </cfRule>
  </conditionalFormatting>
  <conditionalFormatting sqref="H67">
    <cfRule type="cellIs" dxfId="4132" priority="272" operator="greaterThan">
      <formula>$F$67</formula>
    </cfRule>
  </conditionalFormatting>
  <conditionalFormatting sqref="H68">
    <cfRule type="cellIs" dxfId="4131" priority="271" operator="greaterThan">
      <formula>$G$68</formula>
    </cfRule>
  </conditionalFormatting>
  <conditionalFormatting sqref="H70">
    <cfRule type="cellIs" dxfId="4130" priority="270" operator="greaterThan">
      <formula>$G$70</formula>
    </cfRule>
  </conditionalFormatting>
  <conditionalFormatting sqref="H73">
    <cfRule type="cellIs" dxfId="4129" priority="269" operator="greaterThan">
      <formula>$G$73</formula>
    </cfRule>
  </conditionalFormatting>
  <conditionalFormatting sqref="H75">
    <cfRule type="cellIs" dxfId="4128" priority="268" operator="greaterThan">
      <formula>$F$75</formula>
    </cfRule>
  </conditionalFormatting>
  <conditionalFormatting sqref="H76">
    <cfRule type="cellIs" dxfId="4127" priority="267" operator="greaterThan">
      <formula>$F$76</formula>
    </cfRule>
  </conditionalFormatting>
  <conditionalFormatting sqref="H78">
    <cfRule type="cellIs" dxfId="4126" priority="266" operator="greaterThan">
      <formula>$G$78</formula>
    </cfRule>
  </conditionalFormatting>
  <conditionalFormatting sqref="H80">
    <cfRule type="cellIs" dxfId="4125" priority="265" operator="greaterThan">
      <formula>$F$80</formula>
    </cfRule>
  </conditionalFormatting>
  <conditionalFormatting sqref="H82">
    <cfRule type="cellIs" dxfId="4124" priority="264" operator="greaterThan">
      <formula>$F$82</formula>
    </cfRule>
  </conditionalFormatting>
  <conditionalFormatting sqref="H81">
    <cfRule type="cellIs" dxfId="4123" priority="262" operator="greaterThan">
      <formula>$G$81</formula>
    </cfRule>
    <cfRule type="cellIs" dxfId="4122" priority="263" operator="greaterThan">
      <formula>$F$81</formula>
    </cfRule>
  </conditionalFormatting>
  <conditionalFormatting sqref="H84">
    <cfRule type="cellIs" dxfId="4121" priority="261" operator="greaterThan">
      <formula>$G$84</formula>
    </cfRule>
  </conditionalFormatting>
  <conditionalFormatting sqref="H86">
    <cfRule type="cellIs" dxfId="4120" priority="259" operator="greaterThan">
      <formula>$G$86</formula>
    </cfRule>
    <cfRule type="cellIs" dxfId="4119" priority="260" operator="greaterThan">
      <formula>$F$86</formula>
    </cfRule>
  </conditionalFormatting>
  <conditionalFormatting sqref="H89">
    <cfRule type="cellIs" dxfId="4118" priority="257" operator="greaterThan">
      <formula>$G$89</formula>
    </cfRule>
    <cfRule type="cellIs" dxfId="4117" priority="258" operator="greaterThan">
      <formula>$F$89</formula>
    </cfRule>
  </conditionalFormatting>
  <conditionalFormatting sqref="H53">
    <cfRule type="cellIs" dxfId="4116" priority="279" operator="greaterThan">
      <formula>$G$53</formula>
    </cfRule>
  </conditionalFormatting>
  <conditionalFormatting sqref="AQ29">
    <cfRule type="cellIs" dxfId="4115" priority="254" operator="greaterThan">
      <formula>$E$29</formula>
    </cfRule>
  </conditionalFormatting>
  <conditionalFormatting sqref="AQ29">
    <cfRule type="cellIs" dxfId="4114" priority="255" operator="greaterThan">
      <formula>$G$29</formula>
    </cfRule>
  </conditionalFormatting>
  <conditionalFormatting sqref="R43">
    <cfRule type="cellIs" dxfId="4113" priority="253" operator="greaterThan">
      <formula>$G$43</formula>
    </cfRule>
  </conditionalFormatting>
  <conditionalFormatting sqref="R45">
    <cfRule type="cellIs" dxfId="4112" priority="252" operator="greaterThan">
      <formula>$F$45</formula>
    </cfRule>
  </conditionalFormatting>
  <conditionalFormatting sqref="R46">
    <cfRule type="cellIs" dxfId="4111" priority="251" operator="greaterThan">
      <formula>$G$46</formula>
    </cfRule>
  </conditionalFormatting>
  <conditionalFormatting sqref="R48">
    <cfRule type="cellIs" dxfId="4110" priority="222" operator="greaterThan">
      <formula>$F$48</formula>
    </cfRule>
  </conditionalFormatting>
  <conditionalFormatting sqref="R72">
    <cfRule type="cellIs" dxfId="4109" priority="250" operator="greaterThan">
      <formula>$F$72</formula>
    </cfRule>
  </conditionalFormatting>
  <conditionalFormatting sqref="R55">
    <cfRule type="cellIs" dxfId="4108" priority="249" operator="greaterThan">
      <formula>$G$55</formula>
    </cfRule>
  </conditionalFormatting>
  <conditionalFormatting sqref="R60">
    <cfRule type="cellIs" dxfId="4107" priority="248" operator="greaterThan">
      <formula>$G$60</formula>
    </cfRule>
  </conditionalFormatting>
  <conditionalFormatting sqref="R63">
    <cfRule type="cellIs" dxfId="4106" priority="247" operator="greaterThan">
      <formula>$G$63</formula>
    </cfRule>
  </conditionalFormatting>
  <conditionalFormatting sqref="R66">
    <cfRule type="cellIs" dxfId="4105" priority="245" operator="greaterThan">
      <formula>$G$66</formula>
    </cfRule>
    <cfRule type="cellIs" dxfId="4104" priority="246" operator="greaterThan">
      <formula>$F$66</formula>
    </cfRule>
  </conditionalFormatting>
  <conditionalFormatting sqref="R53">
    <cfRule type="cellIs" dxfId="4103" priority="244" operator="greaterThan">
      <formula>$F$53</formula>
    </cfRule>
  </conditionalFormatting>
  <conditionalFormatting sqref="R52">
    <cfRule type="cellIs" dxfId="4102" priority="242" operator="greaterThan">
      <formula>$F$52</formula>
    </cfRule>
  </conditionalFormatting>
  <conditionalFormatting sqref="R61">
    <cfRule type="cellIs" dxfId="4101" priority="239" operator="greaterThan">
      <formula>$F$61</formula>
    </cfRule>
  </conditionalFormatting>
  <conditionalFormatting sqref="R62">
    <cfRule type="cellIs" dxfId="4100" priority="237" operator="greaterThan">
      <formula>$G$62</formula>
    </cfRule>
  </conditionalFormatting>
  <conditionalFormatting sqref="R54">
    <cfRule type="cellIs" dxfId="4099" priority="240" operator="greaterThan">
      <formula>$G$54</formula>
    </cfRule>
    <cfRule type="cellIs" dxfId="4098" priority="241" operator="greaterThan">
      <formula>$F$54</formula>
    </cfRule>
  </conditionalFormatting>
  <conditionalFormatting sqref="R61">
    <cfRule type="cellIs" dxfId="4097" priority="238" operator="greaterThan">
      <formula>$G$61</formula>
    </cfRule>
  </conditionalFormatting>
  <conditionalFormatting sqref="R67">
    <cfRule type="cellIs" dxfId="4096" priority="236" operator="greaterThan">
      <formula>$F$67</formula>
    </cfRule>
  </conditionalFormatting>
  <conditionalFormatting sqref="R68">
    <cfRule type="cellIs" dxfId="4095" priority="235" operator="greaterThan">
      <formula>$G$68</formula>
    </cfRule>
  </conditionalFormatting>
  <conditionalFormatting sqref="R70">
    <cfRule type="cellIs" dxfId="4094" priority="234" operator="greaterThan">
      <formula>$G$70</formula>
    </cfRule>
  </conditionalFormatting>
  <conditionalFormatting sqref="R73">
    <cfRule type="cellIs" dxfId="4093" priority="233" operator="greaterThan">
      <formula>$G$73</formula>
    </cfRule>
  </conditionalFormatting>
  <conditionalFormatting sqref="R75">
    <cfRule type="cellIs" dxfId="4092" priority="232" operator="greaterThan">
      <formula>$F$75</formula>
    </cfRule>
  </conditionalFormatting>
  <conditionalFormatting sqref="R76">
    <cfRule type="cellIs" dxfId="4091" priority="231" operator="greaterThan">
      <formula>$F$76</formula>
    </cfRule>
  </conditionalFormatting>
  <conditionalFormatting sqref="R78">
    <cfRule type="cellIs" dxfId="4090" priority="230" operator="greaterThan">
      <formula>$G$78</formula>
    </cfRule>
  </conditionalFormatting>
  <conditionalFormatting sqref="R80">
    <cfRule type="cellIs" dxfId="4089" priority="229" operator="greaterThan">
      <formula>$F$80</formula>
    </cfRule>
  </conditionalFormatting>
  <conditionalFormatting sqref="R82">
    <cfRule type="cellIs" dxfId="4088" priority="228" operator="greaterThan">
      <formula>$F$82</formula>
    </cfRule>
  </conditionalFormatting>
  <conditionalFormatting sqref="R81">
    <cfRule type="cellIs" dxfId="4087" priority="226" operator="greaterThan">
      <formula>$G$81</formula>
    </cfRule>
    <cfRule type="cellIs" dxfId="4086" priority="227" operator="greaterThan">
      <formula>$F$81</formula>
    </cfRule>
  </conditionalFormatting>
  <conditionalFormatting sqref="R84">
    <cfRule type="cellIs" dxfId="4085" priority="225" operator="greaterThan">
      <formula>$G$84</formula>
    </cfRule>
  </conditionalFormatting>
  <conditionalFormatting sqref="R86">
    <cfRule type="cellIs" dxfId="4084" priority="223" operator="greaterThan">
      <formula>$G$86</formula>
    </cfRule>
    <cfRule type="cellIs" dxfId="4083" priority="224" operator="greaterThan">
      <formula>$F$86</formula>
    </cfRule>
  </conditionalFormatting>
  <conditionalFormatting sqref="R53">
    <cfRule type="cellIs" dxfId="4082" priority="243" operator="greaterThan">
      <formula>$G$53</formula>
    </cfRule>
  </conditionalFormatting>
  <conditionalFormatting sqref="W48">
    <cfRule type="cellIs" dxfId="4081" priority="191" operator="greaterThan">
      <formula>$F$48</formula>
    </cfRule>
  </conditionalFormatting>
  <conditionalFormatting sqref="W72">
    <cfRule type="cellIs" dxfId="4080" priority="221" operator="greaterThan">
      <formula>$F$72</formula>
    </cfRule>
  </conditionalFormatting>
  <conditionalFormatting sqref="W55">
    <cfRule type="cellIs" dxfId="4079" priority="220" operator="greaterThan">
      <formula>$G$55</formula>
    </cfRule>
  </conditionalFormatting>
  <conditionalFormatting sqref="W60">
    <cfRule type="cellIs" dxfId="4078" priority="219" operator="greaterThan">
      <formula>$G$60</formula>
    </cfRule>
  </conditionalFormatting>
  <conditionalFormatting sqref="W63">
    <cfRule type="cellIs" dxfId="4077" priority="218" operator="greaterThan">
      <formula>$G$63</formula>
    </cfRule>
  </conditionalFormatting>
  <conditionalFormatting sqref="W66">
    <cfRule type="cellIs" dxfId="4076" priority="216" operator="greaterThan">
      <formula>$G$66</formula>
    </cfRule>
    <cfRule type="cellIs" dxfId="4075" priority="217" operator="greaterThan">
      <formula>$F$66</formula>
    </cfRule>
  </conditionalFormatting>
  <conditionalFormatting sqref="W53">
    <cfRule type="cellIs" dxfId="4074" priority="215" operator="greaterThan">
      <formula>$F$53</formula>
    </cfRule>
  </conditionalFormatting>
  <conditionalFormatting sqref="W52">
    <cfRule type="cellIs" dxfId="4073" priority="213" operator="greaterThan">
      <formula>$F$52</formula>
    </cfRule>
  </conditionalFormatting>
  <conditionalFormatting sqref="W61">
    <cfRule type="cellIs" dxfId="4072" priority="210" operator="greaterThan">
      <formula>$F$61</formula>
    </cfRule>
  </conditionalFormatting>
  <conditionalFormatting sqref="W62">
    <cfRule type="cellIs" dxfId="4071" priority="208" operator="greaterThan">
      <formula>$G$62</formula>
    </cfRule>
  </conditionalFormatting>
  <conditionalFormatting sqref="W54">
    <cfRule type="cellIs" dxfId="4070" priority="211" operator="greaterThan">
      <formula>$G$54</formula>
    </cfRule>
    <cfRule type="cellIs" dxfId="4069" priority="212" operator="greaterThan">
      <formula>$F$54</formula>
    </cfRule>
  </conditionalFormatting>
  <conditionalFormatting sqref="W61">
    <cfRule type="cellIs" dxfId="4068" priority="209" operator="greaterThan">
      <formula>$G$61</formula>
    </cfRule>
  </conditionalFormatting>
  <conditionalFormatting sqref="W67">
    <cfRule type="cellIs" dxfId="4067" priority="207" operator="greaterThan">
      <formula>$F$67</formula>
    </cfRule>
  </conditionalFormatting>
  <conditionalFormatting sqref="W68">
    <cfRule type="cellIs" dxfId="4066" priority="206" operator="greaterThan">
      <formula>$G$68</formula>
    </cfRule>
  </conditionalFormatting>
  <conditionalFormatting sqref="W70">
    <cfRule type="cellIs" dxfId="4065" priority="205" operator="greaterThan">
      <formula>$G$70</formula>
    </cfRule>
  </conditionalFormatting>
  <conditionalFormatting sqref="W73">
    <cfRule type="cellIs" dxfId="4064" priority="204" operator="greaterThan">
      <formula>$G$73</formula>
    </cfRule>
  </conditionalFormatting>
  <conditionalFormatting sqref="W75">
    <cfRule type="cellIs" dxfId="4063" priority="203" operator="greaterThan">
      <formula>$F$75</formula>
    </cfRule>
  </conditionalFormatting>
  <conditionalFormatting sqref="W76">
    <cfRule type="cellIs" dxfId="4062" priority="202" operator="greaterThan">
      <formula>$F$76</formula>
    </cfRule>
  </conditionalFormatting>
  <conditionalFormatting sqref="W78">
    <cfRule type="cellIs" dxfId="4061" priority="201" operator="greaterThan">
      <formula>$G$78</formula>
    </cfRule>
  </conditionalFormatting>
  <conditionalFormatting sqref="W80">
    <cfRule type="cellIs" dxfId="4060" priority="200" operator="greaterThan">
      <formula>$F$80</formula>
    </cfRule>
  </conditionalFormatting>
  <conditionalFormatting sqref="W82">
    <cfRule type="cellIs" dxfId="4059" priority="199" operator="greaterThan">
      <formula>$F$82</formula>
    </cfRule>
  </conditionalFormatting>
  <conditionalFormatting sqref="W81">
    <cfRule type="cellIs" dxfId="4058" priority="197" operator="greaterThan">
      <formula>$G$81</formula>
    </cfRule>
    <cfRule type="cellIs" dxfId="4057" priority="198" operator="greaterThan">
      <formula>$F$81</formula>
    </cfRule>
  </conditionalFormatting>
  <conditionalFormatting sqref="W84">
    <cfRule type="cellIs" dxfId="4056" priority="196" operator="greaterThan">
      <formula>$G$84</formula>
    </cfRule>
  </conditionalFormatting>
  <conditionalFormatting sqref="W86">
    <cfRule type="cellIs" dxfId="4055" priority="194" operator="greaterThan">
      <formula>$G$86</formula>
    </cfRule>
    <cfRule type="cellIs" dxfId="4054" priority="195" operator="greaterThan">
      <formula>$F$86</formula>
    </cfRule>
  </conditionalFormatting>
  <conditionalFormatting sqref="W89">
    <cfRule type="cellIs" dxfId="4053" priority="192" operator="greaterThan">
      <formula>$G$89</formula>
    </cfRule>
    <cfRule type="cellIs" dxfId="4052" priority="193" operator="greaterThan">
      <formula>$F$89</formula>
    </cfRule>
  </conditionalFormatting>
  <conditionalFormatting sqref="W53">
    <cfRule type="cellIs" dxfId="4051" priority="214" operator="greaterThan">
      <formula>$G$53</formula>
    </cfRule>
  </conditionalFormatting>
  <conditionalFormatting sqref="AQ10">
    <cfRule type="cellIs" dxfId="4050" priority="190" operator="greaterThan">
      <formula>$E$10</formula>
    </cfRule>
  </conditionalFormatting>
  <conditionalFormatting sqref="AQ11">
    <cfRule type="cellIs" dxfId="4049" priority="189" operator="greaterThan">
      <formula>$E$11</formula>
    </cfRule>
  </conditionalFormatting>
  <conditionalFormatting sqref="AQ12">
    <cfRule type="cellIs" dxfId="4048" priority="188" operator="greaterThan">
      <formula>$E$12</formula>
    </cfRule>
  </conditionalFormatting>
  <conditionalFormatting sqref="AQ13">
    <cfRule type="cellIs" dxfId="4047" priority="186" operator="greaterThan">
      <formula>$E$13</formula>
    </cfRule>
    <cfRule type="cellIs" dxfId="4046" priority="187" operator="greaterThan">
      <formula>$G$13</formula>
    </cfRule>
  </conditionalFormatting>
  <conditionalFormatting sqref="AQ14">
    <cfRule type="cellIs" dxfId="4045" priority="184" operator="greaterThan">
      <formula>$E$14</formula>
    </cfRule>
    <cfRule type="cellIs" dxfId="4044" priority="185" operator="greaterThan">
      <formula>$G$14</formula>
    </cfRule>
  </conditionalFormatting>
  <conditionalFormatting sqref="AQ15">
    <cfRule type="cellIs" dxfId="4043" priority="183" operator="greaterThan">
      <formula>$E$15</formula>
    </cfRule>
  </conditionalFormatting>
  <conditionalFormatting sqref="AQ16">
    <cfRule type="cellIs" dxfId="4042" priority="182" operator="greaterThan">
      <formula>$E$16</formula>
    </cfRule>
  </conditionalFormatting>
  <conditionalFormatting sqref="AQ16">
    <cfRule type="cellIs" dxfId="4041" priority="181" operator="greaterThan">
      <formula>$G$16</formula>
    </cfRule>
  </conditionalFormatting>
  <conditionalFormatting sqref="AQ17">
    <cfRule type="cellIs" dxfId="4040" priority="179" operator="greaterThan">
      <formula>$E$17</formula>
    </cfRule>
  </conditionalFormatting>
  <conditionalFormatting sqref="AQ17">
    <cfRule type="cellIs" dxfId="4039" priority="180" operator="greaterThan">
      <formula>$G$17</formula>
    </cfRule>
  </conditionalFormatting>
  <conditionalFormatting sqref="AQ19">
    <cfRule type="cellIs" dxfId="4038" priority="178" operator="greaterThan">
      <formula>$E$19</formula>
    </cfRule>
  </conditionalFormatting>
  <conditionalFormatting sqref="AQ20">
    <cfRule type="cellIs" dxfId="4037" priority="176" operator="greaterThan">
      <formula>$E$20</formula>
    </cfRule>
    <cfRule type="cellIs" dxfId="4036" priority="177" operator="greaterThan">
      <formula>$G$20</formula>
    </cfRule>
  </conditionalFormatting>
  <conditionalFormatting sqref="AQ21">
    <cfRule type="cellIs" dxfId="4035" priority="174" operator="greaterThan">
      <formula>$E$21</formula>
    </cfRule>
    <cfRule type="cellIs" dxfId="4034" priority="175" operator="greaterThan">
      <formula>$G$21</formula>
    </cfRule>
  </conditionalFormatting>
  <conditionalFormatting sqref="AQ22">
    <cfRule type="cellIs" dxfId="4033" priority="172" operator="greaterThan">
      <formula>$E$22</formula>
    </cfRule>
    <cfRule type="cellIs" dxfId="4032" priority="173" operator="greaterThan">
      <formula>$G$22</formula>
    </cfRule>
  </conditionalFormatting>
  <conditionalFormatting sqref="AQ23">
    <cfRule type="cellIs" dxfId="4031" priority="171" operator="greaterThan">
      <formula>$E$23</formula>
    </cfRule>
  </conditionalFormatting>
  <conditionalFormatting sqref="AQ9">
    <cfRule type="cellIs" dxfId="4030" priority="170" operator="greaterThan">
      <formula>$E$9</formula>
    </cfRule>
  </conditionalFormatting>
  <conditionalFormatting sqref="AQ18">
    <cfRule type="cellIs" dxfId="4029" priority="166" operator="lessThan">
      <formula>$AS$18</formula>
    </cfRule>
    <cfRule type="cellIs" dxfId="4028" priority="167" operator="greaterThan">
      <formula>$AT$18</formula>
    </cfRule>
    <cfRule type="cellIs" dxfId="4027" priority="168" operator="lessThan">
      <formula>$AQ$18</formula>
    </cfRule>
    <cfRule type="cellIs" dxfId="4026" priority="169" operator="greaterThan">
      <formula>$AR$18</formula>
    </cfRule>
  </conditionalFormatting>
  <conditionalFormatting sqref="M43">
    <cfRule type="cellIs" dxfId="4025" priority="165" operator="greaterThan">
      <formula>$G$43</formula>
    </cfRule>
  </conditionalFormatting>
  <conditionalFormatting sqref="M45 H45">
    <cfRule type="cellIs" dxfId="4024" priority="164" operator="greaterThan">
      <formula>$F$45</formula>
    </cfRule>
  </conditionalFormatting>
  <conditionalFormatting sqref="M46 H46">
    <cfRule type="cellIs" dxfId="4023" priority="163" operator="greaterThan">
      <formula>$G$46</formula>
    </cfRule>
  </conditionalFormatting>
  <conditionalFormatting sqref="AL43 AG43 AB43 W43">
    <cfRule type="cellIs" dxfId="4022" priority="162" operator="greaterThan">
      <formula>$G$43</formula>
    </cfRule>
  </conditionalFormatting>
  <conditionalFormatting sqref="AL45 AG45 AB45 W45">
    <cfRule type="cellIs" dxfId="4021" priority="161" operator="greaterThan">
      <formula>$F$45</formula>
    </cfRule>
  </conditionalFormatting>
  <conditionalFormatting sqref="AL46 AG46 AB46 W46">
    <cfRule type="cellIs" dxfId="4020" priority="160" operator="greaterThan">
      <formula>$G$46</formula>
    </cfRule>
  </conditionalFormatting>
  <conditionalFormatting sqref="AV43">
    <cfRule type="cellIs" dxfId="4019" priority="159" operator="greaterThan">
      <formula>$G$43</formula>
    </cfRule>
  </conditionalFormatting>
  <conditionalFormatting sqref="AV45 AQ45">
    <cfRule type="cellIs" dxfId="4018" priority="158" operator="greaterThan">
      <formula>$F$45</formula>
    </cfRule>
  </conditionalFormatting>
  <conditionalFormatting sqref="AV46 AQ46">
    <cfRule type="cellIs" dxfId="4017" priority="157" operator="greaterThan">
      <formula>$G$46</formula>
    </cfRule>
  </conditionalFormatting>
  <conditionalFormatting sqref="AQ26">
    <cfRule type="cellIs" dxfId="4016" priority="156" operator="greaterThan">
      <formula>$E$9</formula>
    </cfRule>
  </conditionalFormatting>
  <conditionalFormatting sqref="AQ44">
    <cfRule type="cellIs" dxfId="4015" priority="155" operator="greaterThan">
      <formula>$E$9</formula>
    </cfRule>
  </conditionalFormatting>
  <conditionalFormatting sqref="AQ49">
    <cfRule type="cellIs" dxfId="4014" priority="154" operator="greaterThan">
      <formula>$E$9</formula>
    </cfRule>
  </conditionalFormatting>
  <conditionalFormatting sqref="AB89">
    <cfRule type="cellIs" dxfId="4013" priority="152" operator="greaterThan">
      <formula>$E$89</formula>
    </cfRule>
    <cfRule type="cellIs" dxfId="4012" priority="153" operator="greaterThan">
      <formula>$G$89</formula>
    </cfRule>
  </conditionalFormatting>
  <conditionalFormatting sqref="AV20:AV22 AV16:AV17">
    <cfRule type="cellIs" dxfId="4011" priority="150" operator="greaterThan">
      <formula>$E16</formula>
    </cfRule>
    <cfRule type="cellIs" dxfId="4010" priority="151" operator="greaterThan">
      <formula>$G16</formula>
    </cfRule>
  </conditionalFormatting>
  <conditionalFormatting sqref="AL10">
    <cfRule type="cellIs" dxfId="4009" priority="149" operator="greaterThan">
      <formula>$E$10</formula>
    </cfRule>
  </conditionalFormatting>
  <conditionalFormatting sqref="AL11">
    <cfRule type="cellIs" dxfId="4008" priority="148" operator="greaterThan">
      <formula>$E$11</formula>
    </cfRule>
  </conditionalFormatting>
  <conditionalFormatting sqref="AL12">
    <cfRule type="cellIs" dxfId="4007" priority="147" operator="greaterThan">
      <formula>$E$12</formula>
    </cfRule>
  </conditionalFormatting>
  <conditionalFormatting sqref="AL13:AL14">
    <cfRule type="cellIs" dxfId="4006" priority="145" operator="greaterThan">
      <formula>$E13</formula>
    </cfRule>
    <cfRule type="cellIs" dxfId="4005" priority="146" operator="greaterThan">
      <formula>$G13</formula>
    </cfRule>
  </conditionalFormatting>
  <conditionalFormatting sqref="AL14">
    <cfRule type="cellIs" dxfId="4004" priority="143" operator="greaterThan">
      <formula>$E$14</formula>
    </cfRule>
    <cfRule type="cellIs" dxfId="4003" priority="144" operator="greaterThan">
      <formula>$G$14</formula>
    </cfRule>
  </conditionalFormatting>
  <conditionalFormatting sqref="AL15">
    <cfRule type="cellIs" dxfId="4002" priority="142" operator="greaterThan">
      <formula>$E$15</formula>
    </cfRule>
  </conditionalFormatting>
  <conditionalFormatting sqref="AL19">
    <cfRule type="cellIs" dxfId="4001" priority="141" operator="greaterThan">
      <formula>$E$19</formula>
    </cfRule>
  </conditionalFormatting>
  <conditionalFormatting sqref="AL23">
    <cfRule type="cellIs" dxfId="4000" priority="140" operator="greaterThan">
      <formula>$E$23</formula>
    </cfRule>
  </conditionalFormatting>
  <conditionalFormatting sqref="AL8">
    <cfRule type="cellIs" dxfId="3999" priority="139" operator="greaterThan">
      <formula>$E$8</formula>
    </cfRule>
  </conditionalFormatting>
  <conditionalFormatting sqref="AL9">
    <cfRule type="cellIs" dxfId="3998" priority="138" operator="greaterThan">
      <formula>$E$9</formula>
    </cfRule>
  </conditionalFormatting>
  <conditionalFormatting sqref="AL18">
    <cfRule type="cellIs" dxfId="3997" priority="134" operator="lessThan">
      <formula>$BC$18</formula>
    </cfRule>
    <cfRule type="cellIs" dxfId="3996" priority="135" operator="greaterThan">
      <formula>$BD$18</formula>
    </cfRule>
    <cfRule type="cellIs" dxfId="3995" priority="136" operator="lessThan">
      <formula>$BA$18</formula>
    </cfRule>
    <cfRule type="cellIs" dxfId="3994" priority="137" operator="greaterThan">
      <formula>$BB$18</formula>
    </cfRule>
  </conditionalFormatting>
  <conditionalFormatting sqref="AL20:AL22 AL16:AL17">
    <cfRule type="cellIs" dxfId="3993" priority="132" operator="greaterThan">
      <formula>$E16</formula>
    </cfRule>
    <cfRule type="cellIs" dxfId="3992" priority="133" operator="greaterThan">
      <formula>$G16</formula>
    </cfRule>
  </conditionalFormatting>
  <conditionalFormatting sqref="AG10">
    <cfRule type="cellIs" dxfId="3991" priority="131" operator="greaterThan">
      <formula>$E$10</formula>
    </cfRule>
  </conditionalFormatting>
  <conditionalFormatting sqref="AG11">
    <cfRule type="cellIs" dxfId="3990" priority="130" operator="greaterThan">
      <formula>$E$11</formula>
    </cfRule>
  </conditionalFormatting>
  <conditionalFormatting sqref="AG12">
    <cfRule type="cellIs" dxfId="3989" priority="129" operator="greaterThan">
      <formula>$E$12</formula>
    </cfRule>
  </conditionalFormatting>
  <conditionalFormatting sqref="AG13:AG14">
    <cfRule type="cellIs" dxfId="3988" priority="127" operator="greaterThan">
      <formula>$E13</formula>
    </cfRule>
    <cfRule type="cellIs" dxfId="3987" priority="128" operator="greaterThan">
      <formula>$G13</formula>
    </cfRule>
  </conditionalFormatting>
  <conditionalFormatting sqref="AG14">
    <cfRule type="cellIs" dxfId="3986" priority="125" operator="greaterThan">
      <formula>$E$14</formula>
    </cfRule>
    <cfRule type="cellIs" dxfId="3985" priority="126" operator="greaterThan">
      <formula>$G$14</formula>
    </cfRule>
  </conditionalFormatting>
  <conditionalFormatting sqref="AG15">
    <cfRule type="cellIs" dxfId="3984" priority="124" operator="greaterThan">
      <formula>$E$15</formula>
    </cfRule>
  </conditionalFormatting>
  <conditionalFormatting sqref="AG19">
    <cfRule type="cellIs" dxfId="3983" priority="123" operator="greaterThan">
      <formula>$E$19</formula>
    </cfRule>
  </conditionalFormatting>
  <conditionalFormatting sqref="AG23">
    <cfRule type="cellIs" dxfId="3982" priority="122" operator="greaterThan">
      <formula>$E$23</formula>
    </cfRule>
  </conditionalFormatting>
  <conditionalFormatting sqref="AG8">
    <cfRule type="cellIs" dxfId="3981" priority="121" operator="greaterThan">
      <formula>$E$8</formula>
    </cfRule>
  </conditionalFormatting>
  <conditionalFormatting sqref="AG9">
    <cfRule type="cellIs" dxfId="3980" priority="120" operator="greaterThan">
      <formula>$E$9</formula>
    </cfRule>
  </conditionalFormatting>
  <conditionalFormatting sqref="AG18">
    <cfRule type="cellIs" dxfId="3979" priority="116" operator="lessThan">
      <formula>$BC$18</formula>
    </cfRule>
    <cfRule type="cellIs" dxfId="3978" priority="117" operator="greaterThan">
      <formula>$BD$18</formula>
    </cfRule>
    <cfRule type="cellIs" dxfId="3977" priority="118" operator="lessThan">
      <formula>$BA$18</formula>
    </cfRule>
    <cfRule type="cellIs" dxfId="3976" priority="119" operator="greaterThan">
      <formula>$BB$18</formula>
    </cfRule>
  </conditionalFormatting>
  <conditionalFormatting sqref="AG20:AG22 AG16:AG17">
    <cfRule type="cellIs" dxfId="3975" priority="114" operator="greaterThan">
      <formula>$E16</formula>
    </cfRule>
    <cfRule type="cellIs" dxfId="3974" priority="115" operator="greaterThan">
      <formula>$G16</formula>
    </cfRule>
  </conditionalFormatting>
  <conditionalFormatting sqref="AB10">
    <cfRule type="cellIs" dxfId="3973" priority="113" operator="greaterThan">
      <formula>$E$10</formula>
    </cfRule>
  </conditionalFormatting>
  <conditionalFormatting sqref="AB11">
    <cfRule type="cellIs" dxfId="3972" priority="112" operator="greaterThan">
      <formula>$E$11</formula>
    </cfRule>
  </conditionalFormatting>
  <conditionalFormatting sqref="AB12">
    <cfRule type="cellIs" dxfId="3971" priority="111" operator="greaterThan">
      <formula>$E$12</formula>
    </cfRule>
  </conditionalFormatting>
  <conditionalFormatting sqref="AB14">
    <cfRule type="cellIs" dxfId="3970" priority="109" operator="greaterThan">
      <formula>$E$14</formula>
    </cfRule>
    <cfRule type="cellIs" dxfId="3969" priority="110" operator="greaterThan">
      <formula>$G14</formula>
    </cfRule>
  </conditionalFormatting>
  <conditionalFormatting sqref="AB15">
    <cfRule type="cellIs" dxfId="3968" priority="108" operator="greaterThan">
      <formula>$E$15</formula>
    </cfRule>
  </conditionalFormatting>
  <conditionalFormatting sqref="AB19">
    <cfRule type="cellIs" dxfId="3967" priority="107" operator="greaterThan">
      <formula>$E$19</formula>
    </cfRule>
  </conditionalFormatting>
  <conditionalFormatting sqref="AB23">
    <cfRule type="cellIs" dxfId="3966" priority="106" operator="greaterThan">
      <formula>$E$23</formula>
    </cfRule>
  </conditionalFormatting>
  <conditionalFormatting sqref="AB8">
    <cfRule type="cellIs" dxfId="3965" priority="105" operator="greaterThan">
      <formula>$E$8</formula>
    </cfRule>
  </conditionalFormatting>
  <conditionalFormatting sqref="AB9">
    <cfRule type="cellIs" dxfId="3964" priority="104" operator="greaterThan">
      <formula>$E$9</formula>
    </cfRule>
  </conditionalFormatting>
  <conditionalFormatting sqref="AB18">
    <cfRule type="cellIs" dxfId="3963" priority="100" operator="lessThan">
      <formula>$BC$18</formula>
    </cfRule>
    <cfRule type="cellIs" dxfId="3962" priority="101" operator="greaterThan">
      <formula>$BD$18</formula>
    </cfRule>
    <cfRule type="cellIs" dxfId="3961" priority="102" operator="lessThan">
      <formula>$BA$18</formula>
    </cfRule>
    <cfRule type="cellIs" dxfId="3960" priority="103" operator="greaterThan">
      <formula>$BB$18</formula>
    </cfRule>
  </conditionalFormatting>
  <conditionalFormatting sqref="AB20:AB22 AB16:AB17">
    <cfRule type="cellIs" dxfId="3959" priority="98" operator="greaterThan">
      <formula>$E16</formula>
    </cfRule>
    <cfRule type="cellIs" dxfId="3958" priority="99" operator="greaterThan">
      <formula>$G16</formula>
    </cfRule>
  </conditionalFormatting>
  <conditionalFormatting sqref="W10">
    <cfRule type="cellIs" dxfId="3957" priority="97" operator="greaterThan">
      <formula>$E$10</formula>
    </cfRule>
  </conditionalFormatting>
  <conditionalFormatting sqref="W11">
    <cfRule type="cellIs" dxfId="3956" priority="96" operator="greaterThan">
      <formula>$E$11</formula>
    </cfRule>
  </conditionalFormatting>
  <conditionalFormatting sqref="W12">
    <cfRule type="cellIs" dxfId="3955" priority="95" operator="greaterThan">
      <formula>$E$12</formula>
    </cfRule>
  </conditionalFormatting>
  <conditionalFormatting sqref="W13:W14">
    <cfRule type="cellIs" dxfId="3954" priority="93" operator="greaterThan">
      <formula>$E13</formula>
    </cfRule>
    <cfRule type="cellIs" dxfId="3953" priority="94" operator="greaterThan">
      <formula>$G13</formula>
    </cfRule>
  </conditionalFormatting>
  <conditionalFormatting sqref="W14">
    <cfRule type="cellIs" dxfId="3952" priority="91" operator="greaterThan">
      <formula>$E$14</formula>
    </cfRule>
    <cfRule type="cellIs" dxfId="3951" priority="92" operator="greaterThan">
      <formula>$G$14</formula>
    </cfRule>
  </conditionalFormatting>
  <conditionalFormatting sqref="W15">
    <cfRule type="cellIs" dxfId="3950" priority="90" operator="greaterThan">
      <formula>$E$15</formula>
    </cfRule>
  </conditionalFormatting>
  <conditionalFormatting sqref="W19">
    <cfRule type="cellIs" dxfId="3949" priority="89" operator="greaterThan">
      <formula>$E$19</formula>
    </cfRule>
  </conditionalFormatting>
  <conditionalFormatting sqref="W23">
    <cfRule type="cellIs" dxfId="3948" priority="88" operator="greaterThan">
      <formula>$E$23</formula>
    </cfRule>
  </conditionalFormatting>
  <conditionalFormatting sqref="W8">
    <cfRule type="cellIs" dxfId="3947" priority="87" operator="greaterThan">
      <formula>$E$8</formula>
    </cfRule>
  </conditionalFormatting>
  <conditionalFormatting sqref="W9">
    <cfRule type="cellIs" dxfId="3946" priority="86" operator="greaterThan">
      <formula>$E$9</formula>
    </cfRule>
  </conditionalFormatting>
  <conditionalFormatting sqref="W18">
    <cfRule type="cellIs" dxfId="3945" priority="82" operator="lessThan">
      <formula>$BC$18</formula>
    </cfRule>
    <cfRule type="cellIs" dxfId="3944" priority="83" operator="greaterThan">
      <formula>$BD$18</formula>
    </cfRule>
    <cfRule type="cellIs" dxfId="3943" priority="84" operator="lessThan">
      <formula>$BA$18</formula>
    </cfRule>
    <cfRule type="cellIs" dxfId="3942" priority="85" operator="greaterThan">
      <formula>$BB$18</formula>
    </cfRule>
  </conditionalFormatting>
  <conditionalFormatting sqref="W20:W22 W16:W17">
    <cfRule type="cellIs" dxfId="3941" priority="80" operator="greaterThan">
      <formula>$E16</formula>
    </cfRule>
    <cfRule type="cellIs" dxfId="3940" priority="81" operator="greaterThan">
      <formula>$G16</formula>
    </cfRule>
  </conditionalFormatting>
  <conditionalFormatting sqref="R10">
    <cfRule type="cellIs" dxfId="3939" priority="79" operator="greaterThan">
      <formula>$E$10</formula>
    </cfRule>
  </conditionalFormatting>
  <conditionalFormatting sqref="R11">
    <cfRule type="cellIs" dxfId="3938" priority="78" operator="greaterThan">
      <formula>$E$11</formula>
    </cfRule>
  </conditionalFormatting>
  <conditionalFormatting sqref="R12">
    <cfRule type="cellIs" dxfId="3937" priority="77" operator="greaterThan">
      <formula>$E$12</formula>
    </cfRule>
  </conditionalFormatting>
  <conditionalFormatting sqref="R13:R14">
    <cfRule type="cellIs" dxfId="3936" priority="75" operator="greaterThan">
      <formula>$E13</formula>
    </cfRule>
    <cfRule type="cellIs" dxfId="3935" priority="76" operator="greaterThan">
      <formula>$G13</formula>
    </cfRule>
  </conditionalFormatting>
  <conditionalFormatting sqref="R14">
    <cfRule type="cellIs" dxfId="3934" priority="73" operator="greaterThan">
      <formula>$E$14</formula>
    </cfRule>
    <cfRule type="cellIs" dxfId="3933" priority="74" operator="greaterThan">
      <formula>$G$14</formula>
    </cfRule>
  </conditionalFormatting>
  <conditionalFormatting sqref="R15">
    <cfRule type="cellIs" dxfId="3932" priority="72" operator="greaterThan">
      <formula>$E$15</formula>
    </cfRule>
  </conditionalFormatting>
  <conditionalFormatting sqref="R19">
    <cfRule type="cellIs" dxfId="3931" priority="71" operator="greaterThan">
      <formula>$E$19</formula>
    </cfRule>
  </conditionalFormatting>
  <conditionalFormatting sqref="R23">
    <cfRule type="cellIs" dxfId="3930" priority="70" operator="greaterThan">
      <formula>$E$23</formula>
    </cfRule>
  </conditionalFormatting>
  <conditionalFormatting sqref="R8">
    <cfRule type="cellIs" dxfId="3929" priority="69" operator="greaterThan">
      <formula>$E$8</formula>
    </cfRule>
  </conditionalFormatting>
  <conditionalFormatting sqref="R9">
    <cfRule type="cellIs" dxfId="3928" priority="68" operator="greaterThan">
      <formula>$E$9</formula>
    </cfRule>
  </conditionalFormatting>
  <conditionalFormatting sqref="R18">
    <cfRule type="cellIs" dxfId="3927" priority="64" operator="lessThan">
      <formula>$BC$18</formula>
    </cfRule>
    <cfRule type="cellIs" dxfId="3926" priority="65" operator="greaterThan">
      <formula>$BD$18</formula>
    </cfRule>
    <cfRule type="cellIs" dxfId="3925" priority="66" operator="lessThan">
      <formula>$BA$18</formula>
    </cfRule>
    <cfRule type="cellIs" dxfId="3924" priority="67" operator="greaterThan">
      <formula>$BB$18</formula>
    </cfRule>
  </conditionalFormatting>
  <conditionalFormatting sqref="R20:R22 R16:R17">
    <cfRule type="cellIs" dxfId="3923" priority="62" operator="greaterThan">
      <formula>$E16</formula>
    </cfRule>
    <cfRule type="cellIs" dxfId="3922" priority="63" operator="greaterThan">
      <formula>$G16</formula>
    </cfRule>
  </conditionalFormatting>
  <conditionalFormatting sqref="M10">
    <cfRule type="cellIs" dxfId="3921" priority="61" operator="greaterThan">
      <formula>$E$10</formula>
    </cfRule>
  </conditionalFormatting>
  <conditionalFormatting sqref="M11">
    <cfRule type="cellIs" dxfId="3920" priority="60" operator="greaterThan">
      <formula>$E$11</formula>
    </cfRule>
  </conditionalFormatting>
  <conditionalFormatting sqref="M12">
    <cfRule type="cellIs" dxfId="3919" priority="59" operator="greaterThan">
      <formula>$E$12</formula>
    </cfRule>
  </conditionalFormatting>
  <conditionalFormatting sqref="M13:M14">
    <cfRule type="cellIs" dxfId="3918" priority="57" operator="greaterThan">
      <formula>$E13</formula>
    </cfRule>
    <cfRule type="cellIs" dxfId="3917" priority="58" operator="greaterThan">
      <formula>$G13</formula>
    </cfRule>
  </conditionalFormatting>
  <conditionalFormatting sqref="M14">
    <cfRule type="cellIs" dxfId="3916" priority="55" operator="greaterThan">
      <formula>$E$14</formula>
    </cfRule>
    <cfRule type="cellIs" dxfId="3915" priority="56" operator="greaterThan">
      <formula>$G$14</formula>
    </cfRule>
  </conditionalFormatting>
  <conditionalFormatting sqref="M15">
    <cfRule type="cellIs" dxfId="3914" priority="54" operator="greaterThan">
      <formula>$E$15</formula>
    </cfRule>
  </conditionalFormatting>
  <conditionalFormatting sqref="M19">
    <cfRule type="cellIs" dxfId="3913" priority="53" operator="greaterThan">
      <formula>$E$19</formula>
    </cfRule>
  </conditionalFormatting>
  <conditionalFormatting sqref="M23">
    <cfRule type="cellIs" dxfId="3912" priority="52" operator="greaterThan">
      <formula>$E$23</formula>
    </cfRule>
  </conditionalFormatting>
  <conditionalFormatting sqref="M8">
    <cfRule type="cellIs" dxfId="3911" priority="51" operator="greaterThan">
      <formula>$E$8</formula>
    </cfRule>
  </conditionalFormatting>
  <conditionalFormatting sqref="M9">
    <cfRule type="cellIs" dxfId="3910" priority="50" operator="greaterThan">
      <formula>$E$9</formula>
    </cfRule>
  </conditionalFormatting>
  <conditionalFormatting sqref="M18">
    <cfRule type="cellIs" dxfId="3909" priority="46" operator="lessThan">
      <formula>$BC$18</formula>
    </cfRule>
    <cfRule type="cellIs" dxfId="3908" priority="47" operator="greaterThan">
      <formula>$BD$18</formula>
    </cfRule>
    <cfRule type="cellIs" dxfId="3907" priority="48" operator="lessThan">
      <formula>$BA$18</formula>
    </cfRule>
    <cfRule type="cellIs" dxfId="3906" priority="49" operator="greaterThan">
      <formula>$BB$18</formula>
    </cfRule>
  </conditionalFormatting>
  <conditionalFormatting sqref="M20:M22 M16:M17">
    <cfRule type="cellIs" dxfId="3905" priority="44" operator="greaterThan">
      <formula>$E16</formula>
    </cfRule>
    <cfRule type="cellIs" dxfId="3904" priority="45" operator="greaterThan">
      <formula>$G16</formula>
    </cfRule>
  </conditionalFormatting>
  <conditionalFormatting sqref="H10">
    <cfRule type="cellIs" dxfId="3903" priority="43" operator="greaterThan">
      <formula>$E$10</formula>
    </cfRule>
  </conditionalFormatting>
  <conditionalFormatting sqref="H11">
    <cfRule type="cellIs" dxfId="3902" priority="42" operator="greaterThan">
      <formula>$E$11</formula>
    </cfRule>
  </conditionalFormatting>
  <conditionalFormatting sqref="H12">
    <cfRule type="cellIs" dxfId="3901" priority="41" operator="greaterThan">
      <formula>$E$12</formula>
    </cfRule>
  </conditionalFormatting>
  <conditionalFormatting sqref="H13:H14">
    <cfRule type="cellIs" dxfId="3900" priority="39" operator="greaterThan">
      <formula>$E13</formula>
    </cfRule>
    <cfRule type="cellIs" dxfId="3899" priority="40" operator="greaterThan">
      <formula>$G13</formula>
    </cfRule>
  </conditionalFormatting>
  <conditionalFormatting sqref="H14">
    <cfRule type="cellIs" dxfId="3898" priority="37" operator="greaterThan">
      <formula>$E$14</formula>
    </cfRule>
    <cfRule type="cellIs" dxfId="3897" priority="38" operator="greaterThan">
      <formula>$G$14</formula>
    </cfRule>
  </conditionalFormatting>
  <conditionalFormatting sqref="H15">
    <cfRule type="cellIs" dxfId="3896" priority="36" operator="greaterThan">
      <formula>$E$15</formula>
    </cfRule>
  </conditionalFormatting>
  <conditionalFormatting sqref="H19">
    <cfRule type="cellIs" dxfId="3895" priority="35" operator="greaterThan">
      <formula>$E$19</formula>
    </cfRule>
  </conditionalFormatting>
  <conditionalFormatting sqref="H23">
    <cfRule type="cellIs" dxfId="3894" priority="34" operator="greaterThan">
      <formula>$E$23</formula>
    </cfRule>
  </conditionalFormatting>
  <conditionalFormatting sqref="H8">
    <cfRule type="cellIs" dxfId="3893" priority="33" operator="greaterThan">
      <formula>$E$8</formula>
    </cfRule>
  </conditionalFormatting>
  <conditionalFormatting sqref="H9">
    <cfRule type="cellIs" dxfId="3892" priority="32" operator="greaterThan">
      <formula>$E$9</formula>
    </cfRule>
  </conditionalFormatting>
  <conditionalFormatting sqref="H18">
    <cfRule type="cellIs" dxfId="3891" priority="28" operator="lessThan">
      <formula>$BC$18</formula>
    </cfRule>
    <cfRule type="cellIs" dxfId="3890" priority="29" operator="greaterThan">
      <formula>$BD$18</formula>
    </cfRule>
    <cfRule type="cellIs" dxfId="3889" priority="30" operator="lessThan">
      <formula>$BA$18</formula>
    </cfRule>
    <cfRule type="cellIs" dxfId="3888" priority="31" operator="greaterThan">
      <formula>$BB$18</formula>
    </cfRule>
  </conditionalFormatting>
  <conditionalFormatting sqref="H20:H22 H16:H17">
    <cfRule type="cellIs" dxfId="3887" priority="26" operator="greaterThan">
      <formula>$E16</formula>
    </cfRule>
    <cfRule type="cellIs" dxfId="3886" priority="27" operator="greaterThan">
      <formula>$G16</formula>
    </cfRule>
  </conditionalFormatting>
  <conditionalFormatting sqref="H31">
    <cfRule type="cellIs" dxfId="3885" priority="23" operator="greaterThan">
      <formula>$E19</formula>
    </cfRule>
  </conditionalFormatting>
  <conditionalFormatting sqref="H25:H30">
    <cfRule type="cellIs" dxfId="3884" priority="24" operator="greaterThan">
      <formula>$E25</formula>
    </cfRule>
    <cfRule type="cellIs" dxfId="3883" priority="25" operator="greaterThan">
      <formula>$G25</formula>
    </cfRule>
  </conditionalFormatting>
  <conditionalFormatting sqref="H26">
    <cfRule type="cellIs" dxfId="3882" priority="21" operator="greaterThan">
      <formula>$E26</formula>
    </cfRule>
    <cfRule type="cellIs" dxfId="3881" priority="22" operator="greaterThan">
      <formula>$G26</formula>
    </cfRule>
  </conditionalFormatting>
  <conditionalFormatting sqref="H41 H32:H39">
    <cfRule type="cellIs" dxfId="3880" priority="19" operator="greaterThan">
      <formula>$E32</formula>
    </cfRule>
    <cfRule type="cellIs" dxfId="3879" priority="20" operator="greaterThan">
      <formula>$G32</formula>
    </cfRule>
  </conditionalFormatting>
  <conditionalFormatting sqref="M31">
    <cfRule type="cellIs" dxfId="3878" priority="16" operator="greaterThan">
      <formula>$E19</formula>
    </cfRule>
  </conditionalFormatting>
  <conditionalFormatting sqref="M25:M30">
    <cfRule type="cellIs" dxfId="3877" priority="17" operator="greaterThan">
      <formula>$E25</formula>
    </cfRule>
    <cfRule type="cellIs" dxfId="3876" priority="18" operator="greaterThan">
      <formula>$G25</formula>
    </cfRule>
  </conditionalFormatting>
  <conditionalFormatting sqref="M26">
    <cfRule type="cellIs" dxfId="3875" priority="14" operator="greaterThan">
      <formula>$E26</formula>
    </cfRule>
    <cfRule type="cellIs" dxfId="3874" priority="15" operator="greaterThan">
      <formula>$G26</formula>
    </cfRule>
  </conditionalFormatting>
  <conditionalFormatting sqref="M41 M32:M39">
    <cfRule type="cellIs" dxfId="3873" priority="12" operator="greaterThan">
      <formula>$E32</formula>
    </cfRule>
    <cfRule type="cellIs" dxfId="3872" priority="13" operator="greaterThan">
      <formula>$G32</formula>
    </cfRule>
  </conditionalFormatting>
  <conditionalFormatting sqref="AV31 AL31 AG31 AB31 W31 R31">
    <cfRule type="cellIs" dxfId="3871" priority="9" operator="greaterThan">
      <formula>$E19</formula>
    </cfRule>
  </conditionalFormatting>
  <conditionalFormatting sqref="AV25:AV30 AL25:AL30 AG25:AG30 AB25:AB30 W25:W30 R25:R30">
    <cfRule type="cellIs" dxfId="3870" priority="10" operator="greaterThan">
      <formula>$E25</formula>
    </cfRule>
    <cfRule type="cellIs" dxfId="3869" priority="11" operator="greaterThan">
      <formula>$G25</formula>
    </cfRule>
  </conditionalFormatting>
  <conditionalFormatting sqref="AV26 AL26 AG26 AB26 W26 R26">
    <cfRule type="cellIs" dxfId="3868" priority="7" operator="greaterThan">
      <formula>$E26</formula>
    </cfRule>
    <cfRule type="cellIs" dxfId="3867" priority="8" operator="greaterThan">
      <formula>$G26</formula>
    </cfRule>
  </conditionalFormatting>
  <conditionalFormatting sqref="AV41 AV32:AV39 AL41 AL32:AL39 AG41 AG32:AG39 AB41 AB32:AB39 W41 W32:W39 R41 R32:R39">
    <cfRule type="cellIs" dxfId="3866" priority="5" operator="greaterThan">
      <formula>$E32</formula>
    </cfRule>
    <cfRule type="cellIs" dxfId="3865" priority="6" operator="greaterThan">
      <formula>$G32</formula>
    </cfRule>
  </conditionalFormatting>
  <conditionalFormatting sqref="R89">
    <cfRule type="cellIs" dxfId="3864" priority="3" operator="greaterThan">
      <formula>$E89</formula>
    </cfRule>
    <cfRule type="cellIs" dxfId="3863" priority="4" operator="greaterThan">
      <formula>$G89</formula>
    </cfRule>
  </conditionalFormatting>
  <conditionalFormatting sqref="H43">
    <cfRule type="cellIs" dxfId="3862" priority="1" operator="greaterThan">
      <formula>$E43</formula>
    </cfRule>
    <cfRule type="cellIs" dxfId="3861" priority="2" operator="greaterThan">
      <formula>$G43</formula>
    </cfRule>
  </conditionalFormatting>
  <printOptions horizontalCentered="1"/>
  <pageMargins left="1" right="1" top="0.6" bottom="0.6" header="0.3" footer="0.3"/>
  <pageSetup paperSize="17" scale="44" orientation="landscape" r:id="rId1"/>
  <headerFooter>
    <oddFooter>&amp;L&amp;8&amp;Z&amp;F&amp;RPage &amp;P of &amp;N</oddFooter>
  </headerFooter>
  <rowBreaks count="1" manualBreakCount="1">
    <brk id="46" max="51"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BEEF4-9B54-4C43-8455-EB1C8CA42FA2}">
  <dimension ref="A1:BD1048558"/>
  <sheetViews>
    <sheetView view="pageBreakPreview" topLeftCell="A4" zoomScaleNormal="145" zoomScaleSheetLayoutView="100" workbookViewId="0">
      <pane xSplit="6885" ySplit="1230" topLeftCell="E1" activePane="bottomRight"/>
      <selection activeCell="AG21" sqref="AG21"/>
      <selection pane="topRight" activeCell="AG21" sqref="AG21"/>
      <selection pane="bottomLeft" activeCell="AG21" sqref="AG21"/>
      <selection pane="bottomRight" activeCell="R89" sqref="R89"/>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270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44174</v>
      </c>
      <c r="I6" s="219" t="s">
        <v>15</v>
      </c>
      <c r="J6" s="219" t="s">
        <v>16</v>
      </c>
      <c r="K6" s="219" t="s">
        <v>190</v>
      </c>
      <c r="L6" s="220" t="s">
        <v>191</v>
      </c>
      <c r="M6" s="218">
        <v>44173</v>
      </c>
      <c r="N6" s="219" t="s">
        <v>15</v>
      </c>
      <c r="O6" s="219" t="s">
        <v>16</v>
      </c>
      <c r="P6" s="219" t="s">
        <v>190</v>
      </c>
      <c r="Q6" s="220" t="s">
        <v>191</v>
      </c>
      <c r="R6" s="218">
        <v>44173</v>
      </c>
      <c r="S6" s="219" t="s">
        <v>15</v>
      </c>
      <c r="T6" s="219" t="s">
        <v>16</v>
      </c>
      <c r="U6" s="219" t="s">
        <v>190</v>
      </c>
      <c r="V6" s="220" t="s">
        <v>191</v>
      </c>
      <c r="W6" s="218">
        <v>44174</v>
      </c>
      <c r="X6" s="219" t="s">
        <v>15</v>
      </c>
      <c r="Y6" s="219" t="s">
        <v>16</v>
      </c>
      <c r="Z6" s="219" t="s">
        <v>190</v>
      </c>
      <c r="AA6" s="220" t="s">
        <v>191</v>
      </c>
      <c r="AB6" s="218">
        <v>44173</v>
      </c>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30</v>
      </c>
      <c r="C8" s="223"/>
      <c r="D8" s="223"/>
      <c r="E8" s="324">
        <v>45.522100000000002</v>
      </c>
      <c r="F8" s="224" t="s">
        <v>22</v>
      </c>
      <c r="G8" s="225" t="s">
        <v>22</v>
      </c>
      <c r="H8" s="370">
        <v>83</v>
      </c>
      <c r="I8" s="223"/>
      <c r="J8" s="223" t="s">
        <v>16</v>
      </c>
      <c r="K8" s="223" t="s">
        <v>233</v>
      </c>
      <c r="L8" s="227" t="s">
        <v>246</v>
      </c>
      <c r="M8" s="370">
        <v>78</v>
      </c>
      <c r="N8" s="223"/>
      <c r="O8" s="223" t="s">
        <v>16</v>
      </c>
      <c r="P8" s="223"/>
      <c r="Q8" s="227"/>
      <c r="R8" s="370">
        <v>110</v>
      </c>
      <c r="S8" s="223"/>
      <c r="T8" s="223" t="s">
        <v>16</v>
      </c>
      <c r="U8" s="223"/>
      <c r="V8" s="227"/>
      <c r="W8" s="370">
        <v>420</v>
      </c>
      <c r="X8" s="223"/>
      <c r="Y8" s="223" t="s">
        <v>16</v>
      </c>
      <c r="Z8" s="223"/>
      <c r="AA8" s="348"/>
      <c r="AB8" s="355">
        <v>44</v>
      </c>
      <c r="AC8" s="404"/>
      <c r="AD8" s="404"/>
      <c r="AE8" s="404"/>
      <c r="AF8" s="405"/>
      <c r="AG8" s="505" t="s">
        <v>205</v>
      </c>
      <c r="AH8" s="505"/>
      <c r="AI8" s="505"/>
      <c r="AJ8" s="505"/>
      <c r="AK8" s="506"/>
      <c r="AL8" s="504" t="s">
        <v>259</v>
      </c>
      <c r="AM8" s="505"/>
      <c r="AN8" s="505"/>
      <c r="AO8" s="505"/>
      <c r="AP8" s="506"/>
      <c r="AU8" s="20" t="s">
        <v>20</v>
      </c>
    </row>
    <row r="9" spans="1:47" s="214" customFormat="1" x14ac:dyDescent="0.25">
      <c r="A9" s="228" t="s">
        <v>23</v>
      </c>
      <c r="B9" s="222" t="s">
        <v>21</v>
      </c>
      <c r="C9" s="229"/>
      <c r="D9" s="229"/>
      <c r="E9" s="325">
        <v>8.1299999999999997E-2</v>
      </c>
      <c r="F9" s="230" t="s">
        <v>22</v>
      </c>
      <c r="G9" s="231" t="s">
        <v>22</v>
      </c>
      <c r="H9" s="369">
        <v>0.02</v>
      </c>
      <c r="I9" s="229" t="s">
        <v>25</v>
      </c>
      <c r="J9" s="229"/>
      <c r="K9" s="223"/>
      <c r="L9" s="233"/>
      <c r="M9" s="369">
        <v>0.46</v>
      </c>
      <c r="N9" s="229"/>
      <c r="O9" s="229" t="s">
        <v>16</v>
      </c>
      <c r="P9" s="229"/>
      <c r="Q9" s="233"/>
      <c r="R9" s="369">
        <v>4.6900000000000004</v>
      </c>
      <c r="S9" s="229"/>
      <c r="T9" s="229" t="s">
        <v>16</v>
      </c>
      <c r="U9" s="229" t="s">
        <v>233</v>
      </c>
      <c r="V9" s="233" t="s">
        <v>247</v>
      </c>
      <c r="W9" s="371">
        <v>43.7</v>
      </c>
      <c r="X9" s="229"/>
      <c r="Y9" s="229" t="s">
        <v>16</v>
      </c>
      <c r="Z9" s="229"/>
      <c r="AA9" s="349" t="s">
        <v>246</v>
      </c>
      <c r="AB9" s="368">
        <v>4.9000000000000002E-2</v>
      </c>
      <c r="AC9" s="229"/>
      <c r="AD9" s="229"/>
      <c r="AE9" s="229"/>
      <c r="AF9" s="233"/>
      <c r="AG9" s="351"/>
      <c r="AH9" s="298"/>
      <c r="AI9" s="298"/>
      <c r="AJ9" s="298"/>
      <c r="AK9" s="299"/>
      <c r="AL9" s="300"/>
      <c r="AM9" s="298"/>
      <c r="AN9" s="298"/>
      <c r="AO9" s="298"/>
      <c r="AP9" s="299"/>
      <c r="AU9" s="33" t="s">
        <v>23</v>
      </c>
    </row>
    <row r="10" spans="1:47" s="214" customFormat="1" x14ac:dyDescent="0.25">
      <c r="A10" s="228" t="s">
        <v>26</v>
      </c>
      <c r="B10" s="222" t="s">
        <v>30</v>
      </c>
      <c r="C10" s="223"/>
      <c r="D10" s="223"/>
      <c r="E10" s="330">
        <v>45.441400000000002</v>
      </c>
      <c r="F10" s="235" t="s">
        <v>22</v>
      </c>
      <c r="G10" s="231" t="s">
        <v>22</v>
      </c>
      <c r="H10" s="370">
        <v>83</v>
      </c>
      <c r="I10" s="229"/>
      <c r="J10" s="229" t="s">
        <v>16</v>
      </c>
      <c r="K10" s="223" t="s">
        <v>233</v>
      </c>
      <c r="L10" s="227" t="s">
        <v>246</v>
      </c>
      <c r="M10" s="370">
        <v>78</v>
      </c>
      <c r="N10" s="229"/>
      <c r="O10" s="229" t="s">
        <v>16</v>
      </c>
      <c r="P10" s="229"/>
      <c r="Q10" s="233"/>
      <c r="R10" s="370">
        <v>110</v>
      </c>
      <c r="S10" s="229"/>
      <c r="T10" s="229" t="s">
        <v>16</v>
      </c>
      <c r="U10" s="229"/>
      <c r="V10" s="233"/>
      <c r="W10" s="370">
        <v>420</v>
      </c>
      <c r="X10" s="229"/>
      <c r="Y10" s="229" t="s">
        <v>16</v>
      </c>
      <c r="Z10" s="229"/>
      <c r="AA10" s="349"/>
      <c r="AB10" s="370">
        <v>44</v>
      </c>
      <c r="AC10" s="229"/>
      <c r="AD10" s="229"/>
      <c r="AE10" s="229"/>
      <c r="AF10" s="233"/>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20.317499999999999</v>
      </c>
      <c r="F11" s="230" t="s">
        <v>22</v>
      </c>
      <c r="G11" s="231" t="s">
        <v>22</v>
      </c>
      <c r="H11" s="371">
        <v>11.7</v>
      </c>
      <c r="I11" s="229"/>
      <c r="J11" s="229"/>
      <c r="K11" s="229"/>
      <c r="L11" s="233"/>
      <c r="M11" s="371">
        <v>17.8</v>
      </c>
      <c r="N11" s="229"/>
      <c r="O11" s="229" t="s">
        <v>267</v>
      </c>
      <c r="P11" s="229"/>
      <c r="Q11" s="233"/>
      <c r="R11" s="371">
        <v>22</v>
      </c>
      <c r="S11" s="229"/>
      <c r="T11" s="229" t="s">
        <v>16</v>
      </c>
      <c r="U11" s="229"/>
      <c r="V11" s="233"/>
      <c r="W11" s="371">
        <v>56.9</v>
      </c>
      <c r="X11" s="229"/>
      <c r="Y11" s="229" t="s">
        <v>16</v>
      </c>
      <c r="Z11" s="229" t="s">
        <v>15</v>
      </c>
      <c r="AA11" s="349" t="s">
        <v>246</v>
      </c>
      <c r="AB11" s="369">
        <v>9.89</v>
      </c>
      <c r="AC11" s="229"/>
      <c r="AD11" s="229"/>
      <c r="AE11" s="229"/>
      <c r="AF11" s="233"/>
      <c r="AG11" s="353"/>
      <c r="AH11" s="298"/>
      <c r="AI11" s="298"/>
      <c r="AJ11" s="298"/>
      <c r="AK11" s="299"/>
      <c r="AL11" s="312"/>
      <c r="AM11" s="298"/>
      <c r="AN11" s="298"/>
      <c r="AO11" s="298"/>
      <c r="AP11" s="299"/>
      <c r="AU11" s="33" t="s">
        <v>27</v>
      </c>
    </row>
    <row r="12" spans="1:47" s="214" customFormat="1" x14ac:dyDescent="0.25">
      <c r="A12" s="238" t="s">
        <v>28</v>
      </c>
      <c r="B12" s="222" t="s">
        <v>24</v>
      </c>
      <c r="C12" s="229"/>
      <c r="D12" s="229"/>
      <c r="E12" s="325">
        <v>25</v>
      </c>
      <c r="F12" s="230" t="s">
        <v>22</v>
      </c>
      <c r="G12" s="231" t="s">
        <v>22</v>
      </c>
      <c r="H12" s="370">
        <v>10</v>
      </c>
      <c r="I12" s="229" t="s">
        <v>25</v>
      </c>
      <c r="J12" s="229"/>
      <c r="K12" s="229"/>
      <c r="L12" s="233"/>
      <c r="M12" s="370">
        <v>10</v>
      </c>
      <c r="N12" s="229" t="s">
        <v>25</v>
      </c>
      <c r="O12" s="229"/>
      <c r="P12" s="229"/>
      <c r="Q12" s="233"/>
      <c r="R12" s="370">
        <v>12</v>
      </c>
      <c r="S12" s="229"/>
      <c r="T12" s="229"/>
      <c r="U12" s="229"/>
      <c r="V12" s="233"/>
      <c r="W12" s="370">
        <v>26</v>
      </c>
      <c r="X12" s="229"/>
      <c r="Y12" s="229" t="s">
        <v>16</v>
      </c>
      <c r="Z12" s="229"/>
      <c r="AA12" s="349"/>
      <c r="AB12" s="370">
        <v>10</v>
      </c>
      <c r="AC12" s="229" t="s">
        <v>25</v>
      </c>
      <c r="AD12" s="229"/>
      <c r="AE12" s="229"/>
      <c r="AF12" s="233"/>
      <c r="AG12" s="352"/>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59.567700000000002</v>
      </c>
      <c r="F13" s="239">
        <v>250</v>
      </c>
      <c r="G13" s="231">
        <v>250</v>
      </c>
      <c r="H13" s="369">
        <v>7.36</v>
      </c>
      <c r="I13" s="229"/>
      <c r="J13" s="229"/>
      <c r="K13" s="229"/>
      <c r="L13" s="233"/>
      <c r="M13" s="369">
        <v>5.03</v>
      </c>
      <c r="N13" s="229"/>
      <c r="O13" s="229"/>
      <c r="P13" s="229" t="s">
        <v>233</v>
      </c>
      <c r="Q13" s="233" t="s">
        <v>247</v>
      </c>
      <c r="R13" s="369">
        <v>5.19</v>
      </c>
      <c r="S13" s="229"/>
      <c r="T13" s="229"/>
      <c r="U13" s="229"/>
      <c r="V13" s="233"/>
      <c r="W13" s="371">
        <v>22.5</v>
      </c>
      <c r="X13" s="229"/>
      <c r="Y13" s="229"/>
      <c r="Z13" s="229"/>
      <c r="AA13" s="349"/>
      <c r="AB13" s="369">
        <v>8.52</v>
      </c>
      <c r="AC13" s="229"/>
      <c r="AD13" s="229"/>
      <c r="AE13" s="229"/>
      <c r="AF13" s="233"/>
      <c r="AG13" s="353"/>
      <c r="AH13" s="298"/>
      <c r="AI13" s="298"/>
      <c r="AJ13" s="298"/>
      <c r="AK13" s="299"/>
      <c r="AL13" s="300"/>
      <c r="AM13" s="298"/>
      <c r="AN13" s="298"/>
      <c r="AO13" s="298"/>
      <c r="AP13" s="299"/>
      <c r="AU13" s="33" t="s">
        <v>29</v>
      </c>
    </row>
    <row r="14" spans="1:47" s="214" customFormat="1" x14ac:dyDescent="0.25">
      <c r="A14" s="228" t="s">
        <v>31</v>
      </c>
      <c r="B14" s="222" t="s">
        <v>30</v>
      </c>
      <c r="C14" s="223"/>
      <c r="D14" s="223"/>
      <c r="E14" s="325">
        <v>511.90809999999999</v>
      </c>
      <c r="F14" s="230" t="s">
        <v>22</v>
      </c>
      <c r="G14" s="240">
        <v>700</v>
      </c>
      <c r="H14" s="370">
        <v>190</v>
      </c>
      <c r="I14" s="229"/>
      <c r="J14" s="229"/>
      <c r="K14" s="229"/>
      <c r="L14" s="233"/>
      <c r="M14" s="370">
        <v>190</v>
      </c>
      <c r="N14" s="229"/>
      <c r="O14" s="229"/>
      <c r="P14" s="229"/>
      <c r="Q14" s="233"/>
      <c r="R14" s="370">
        <v>250</v>
      </c>
      <c r="S14" s="229"/>
      <c r="T14" s="229" t="s">
        <v>267</v>
      </c>
      <c r="U14" s="229"/>
      <c r="V14" s="233"/>
      <c r="W14" s="370">
        <v>920</v>
      </c>
      <c r="X14" s="229"/>
      <c r="Y14" s="229" t="s">
        <v>16</v>
      </c>
      <c r="Z14" s="229"/>
      <c r="AA14" s="349"/>
      <c r="AB14" s="370">
        <v>130</v>
      </c>
      <c r="AC14" s="229"/>
      <c r="AD14" s="229"/>
      <c r="AE14" s="229"/>
      <c r="AF14" s="233"/>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6.8308</v>
      </c>
      <c r="F15" s="230" t="s">
        <v>22</v>
      </c>
      <c r="G15" s="231" t="s">
        <v>22</v>
      </c>
      <c r="H15" s="371">
        <v>10.6</v>
      </c>
      <c r="I15" s="229"/>
      <c r="J15" s="229" t="s">
        <v>16</v>
      </c>
      <c r="K15" s="229"/>
      <c r="L15" s="233"/>
      <c r="M15" s="369">
        <v>6.33</v>
      </c>
      <c r="N15" s="229"/>
      <c r="O15" s="229" t="s">
        <v>267</v>
      </c>
      <c r="P15" s="229" t="s">
        <v>233</v>
      </c>
      <c r="Q15" s="233" t="s">
        <v>247</v>
      </c>
      <c r="R15" s="369">
        <v>9.57</v>
      </c>
      <c r="S15" s="229"/>
      <c r="T15" s="229" t="s">
        <v>16</v>
      </c>
      <c r="U15" s="229"/>
      <c r="V15" s="233"/>
      <c r="W15" s="371">
        <v>14</v>
      </c>
      <c r="X15" s="229"/>
      <c r="Y15" s="229" t="s">
        <v>16</v>
      </c>
      <c r="Z15" s="229"/>
      <c r="AA15" s="349"/>
      <c r="AB15" s="369">
        <v>4.9400000000000004</v>
      </c>
      <c r="AC15" s="229"/>
      <c r="AD15" s="229"/>
      <c r="AE15" s="229"/>
      <c r="AF15" s="233" t="s">
        <v>246</v>
      </c>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36.765099999999997</v>
      </c>
      <c r="F16" s="239">
        <v>10</v>
      </c>
      <c r="G16" s="240">
        <v>10</v>
      </c>
      <c r="H16" s="369">
        <v>0.01</v>
      </c>
      <c r="I16" s="229" t="s">
        <v>25</v>
      </c>
      <c r="J16" s="229"/>
      <c r="K16" s="229" t="s">
        <v>15</v>
      </c>
      <c r="L16" s="233" t="s">
        <v>247</v>
      </c>
      <c r="M16" s="369">
        <v>0.03</v>
      </c>
      <c r="N16" s="229"/>
      <c r="O16" s="229"/>
      <c r="P16" s="229"/>
      <c r="Q16" s="233"/>
      <c r="R16" s="368">
        <v>6.0999999999999999E-2</v>
      </c>
      <c r="S16" s="229"/>
      <c r="T16" s="229"/>
      <c r="U16" s="229"/>
      <c r="V16" s="233"/>
      <c r="W16" s="368">
        <v>5.5E-2</v>
      </c>
      <c r="X16" s="229"/>
      <c r="Y16" s="229"/>
      <c r="Z16" s="229"/>
      <c r="AA16" s="349"/>
      <c r="AB16" s="369">
        <v>0.43</v>
      </c>
      <c r="AC16" s="229"/>
      <c r="AD16" s="229"/>
      <c r="AE16" s="229" t="s">
        <v>15</v>
      </c>
      <c r="AF16" s="233" t="s">
        <v>247</v>
      </c>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2E-3</v>
      </c>
      <c r="N17" s="229" t="s">
        <v>25</v>
      </c>
      <c r="O17" s="229"/>
      <c r="P17" s="229"/>
      <c r="Q17" s="233"/>
      <c r="R17" s="368">
        <v>2E-3</v>
      </c>
      <c r="S17" s="229" t="s">
        <v>25</v>
      </c>
      <c r="T17" s="229"/>
      <c r="U17" s="229"/>
      <c r="V17" s="233"/>
      <c r="W17" s="368">
        <v>5.0000000000000001E-3</v>
      </c>
      <c r="X17" s="229"/>
      <c r="Y17" s="229"/>
      <c r="Z17" s="229"/>
      <c r="AA17" s="349"/>
      <c r="AB17" s="368">
        <v>2E-3</v>
      </c>
      <c r="AC17" s="229" t="s">
        <v>25</v>
      </c>
      <c r="AD17" s="229"/>
      <c r="AE17" s="229"/>
      <c r="AF17" s="233"/>
      <c r="AG17" s="351"/>
      <c r="AH17" s="298"/>
      <c r="AI17" s="298"/>
      <c r="AJ17" s="298"/>
      <c r="AK17" s="299"/>
      <c r="AL17" s="301"/>
      <c r="AM17" s="298"/>
      <c r="AN17" s="298"/>
      <c r="AO17" s="298"/>
      <c r="AP17" s="299"/>
      <c r="AU17" s="33" t="s">
        <v>34</v>
      </c>
    </row>
    <row r="18" spans="1:47" s="214" customFormat="1" x14ac:dyDescent="0.25">
      <c r="A18" s="228" t="s">
        <v>35</v>
      </c>
      <c r="B18" s="222" t="s">
        <v>30</v>
      </c>
      <c r="C18" s="229"/>
      <c r="D18" s="229"/>
      <c r="E18" s="325" t="s">
        <v>266</v>
      </c>
      <c r="F18" s="239" t="s">
        <v>37</v>
      </c>
      <c r="G18" s="240" t="s">
        <v>37</v>
      </c>
      <c r="H18" s="369">
        <v>6.98</v>
      </c>
      <c r="I18" s="229"/>
      <c r="J18" s="229"/>
      <c r="K18" s="229"/>
      <c r="L18" s="233"/>
      <c r="M18" s="369">
        <v>6.53</v>
      </c>
      <c r="N18" s="229"/>
      <c r="O18" s="229"/>
      <c r="P18" s="229"/>
      <c r="Q18" s="233"/>
      <c r="R18" s="369">
        <v>6.72</v>
      </c>
      <c r="S18" s="229"/>
      <c r="T18" s="229"/>
      <c r="U18" s="229" t="s">
        <v>233</v>
      </c>
      <c r="V18" s="233" t="s">
        <v>246</v>
      </c>
      <c r="W18" s="369">
        <v>6.53</v>
      </c>
      <c r="X18" s="229"/>
      <c r="Y18" s="229"/>
      <c r="Z18" s="229"/>
      <c r="AA18" s="349"/>
      <c r="AB18" s="369">
        <v>6.26</v>
      </c>
      <c r="AC18" s="229"/>
      <c r="AD18" s="229" t="s">
        <v>267</v>
      </c>
      <c r="AE18" s="229"/>
      <c r="AF18" s="233"/>
      <c r="AG18" s="353"/>
      <c r="AH18" s="298"/>
      <c r="AI18" s="298"/>
      <c r="AJ18" s="298"/>
      <c r="AK18" s="299"/>
      <c r="AL18" s="300"/>
      <c r="AM18" s="298"/>
      <c r="AN18" s="298"/>
      <c r="AO18" s="298"/>
      <c r="AP18" s="299"/>
      <c r="AQ18" s="340">
        <v>6.5</v>
      </c>
      <c r="AR18" s="341">
        <v>8.5</v>
      </c>
      <c r="AS18" s="341">
        <v>4.6900000000000004</v>
      </c>
      <c r="AT18" s="340">
        <v>7.03</v>
      </c>
      <c r="AU18" s="33" t="s">
        <v>35</v>
      </c>
    </row>
    <row r="19" spans="1:47" s="214" customFormat="1" x14ac:dyDescent="0.25">
      <c r="A19" s="228" t="s">
        <v>38</v>
      </c>
      <c r="B19" s="222" t="s">
        <v>30</v>
      </c>
      <c r="C19" s="229"/>
      <c r="D19" s="229"/>
      <c r="E19" s="325">
        <v>5.2388000000000003</v>
      </c>
      <c r="F19" s="230" t="s">
        <v>22</v>
      </c>
      <c r="G19" s="231" t="s">
        <v>22</v>
      </c>
      <c r="H19" s="369">
        <v>1.2</v>
      </c>
      <c r="I19" s="229"/>
      <c r="J19" s="229"/>
      <c r="K19" s="229"/>
      <c r="L19" s="233"/>
      <c r="M19" s="369">
        <v>2.4900000000000002</v>
      </c>
      <c r="N19" s="229"/>
      <c r="O19" s="229"/>
      <c r="P19" s="229"/>
      <c r="Q19" s="233"/>
      <c r="R19" s="369">
        <v>7.85</v>
      </c>
      <c r="S19" s="229"/>
      <c r="T19" s="229" t="s">
        <v>16</v>
      </c>
      <c r="U19" s="229" t="s">
        <v>233</v>
      </c>
      <c r="V19" s="233" t="s">
        <v>246</v>
      </c>
      <c r="W19" s="371">
        <v>38.799999999999997</v>
      </c>
      <c r="X19" s="229"/>
      <c r="Y19" s="229" t="s">
        <v>16</v>
      </c>
      <c r="Z19" s="229"/>
      <c r="AA19" s="349"/>
      <c r="AB19" s="369">
        <v>0.72</v>
      </c>
      <c r="AC19" s="229"/>
      <c r="AD19" s="229"/>
      <c r="AE19" s="229"/>
      <c r="AF19" s="233"/>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55.347099999999998</v>
      </c>
      <c r="F20" s="230" t="s">
        <v>22</v>
      </c>
      <c r="G20" s="240">
        <v>20</v>
      </c>
      <c r="H20" s="371">
        <v>10.199999999999999</v>
      </c>
      <c r="I20" s="229"/>
      <c r="J20" s="229"/>
      <c r="K20" s="229" t="s">
        <v>233</v>
      </c>
      <c r="L20" s="233" t="s">
        <v>247</v>
      </c>
      <c r="M20" s="369">
        <v>7.2</v>
      </c>
      <c r="N20" s="229"/>
      <c r="O20" s="229"/>
      <c r="P20" s="229"/>
      <c r="Q20" s="233"/>
      <c r="R20" s="369">
        <v>5.21</v>
      </c>
      <c r="S20" s="229"/>
      <c r="T20" s="229"/>
      <c r="U20" s="229"/>
      <c r="V20" s="233"/>
      <c r="W20" s="371">
        <v>18.2</v>
      </c>
      <c r="X20" s="229"/>
      <c r="Y20" s="229"/>
      <c r="Z20" s="229"/>
      <c r="AA20" s="349"/>
      <c r="AB20" s="369">
        <v>6.35</v>
      </c>
      <c r="AC20" s="229"/>
      <c r="AD20" s="229"/>
      <c r="AE20" s="229"/>
      <c r="AF20" s="233"/>
      <c r="AG20" s="352"/>
      <c r="AH20" s="298"/>
      <c r="AI20" s="298"/>
      <c r="AJ20" s="298"/>
      <c r="AK20" s="299"/>
      <c r="AL20" s="300"/>
      <c r="AM20" s="298"/>
      <c r="AN20" s="298"/>
      <c r="AO20" s="298"/>
      <c r="AP20" s="299"/>
      <c r="AU20" s="33" t="s">
        <v>39</v>
      </c>
    </row>
    <row r="21" spans="1:47" s="214" customFormat="1" x14ac:dyDescent="0.25">
      <c r="A21" s="228" t="s">
        <v>40</v>
      </c>
      <c r="B21" s="222" t="s">
        <v>30</v>
      </c>
      <c r="C21" s="229"/>
      <c r="D21" s="229"/>
      <c r="E21" s="325">
        <v>38.312899999999999</v>
      </c>
      <c r="F21" s="239">
        <v>250</v>
      </c>
      <c r="G21" s="240">
        <v>250</v>
      </c>
      <c r="H21" s="369">
        <v>6.95</v>
      </c>
      <c r="I21" s="229"/>
      <c r="J21" s="229"/>
      <c r="K21" s="229" t="s">
        <v>15</v>
      </c>
      <c r="L21" s="233" t="s">
        <v>247</v>
      </c>
      <c r="M21" s="371">
        <v>10.1</v>
      </c>
      <c r="N21" s="229"/>
      <c r="O21" s="229"/>
      <c r="P21" s="229"/>
      <c r="Q21" s="233"/>
      <c r="R21" s="369">
        <v>6.1</v>
      </c>
      <c r="S21" s="229"/>
      <c r="T21" s="229"/>
      <c r="U21" s="229"/>
      <c r="V21" s="233"/>
      <c r="W21" s="369">
        <v>2.78</v>
      </c>
      <c r="X21" s="229"/>
      <c r="Y21" s="229"/>
      <c r="Z21" s="229"/>
      <c r="AA21" s="349"/>
      <c r="AB21" s="369">
        <v>7.96</v>
      </c>
      <c r="AC21" s="229"/>
      <c r="AD21" s="229"/>
      <c r="AE21" s="229"/>
      <c r="AF21" s="233"/>
      <c r="AG21" s="353"/>
      <c r="AH21" s="298"/>
      <c r="AI21" s="298"/>
      <c r="AJ21" s="298"/>
      <c r="AK21" s="299"/>
      <c r="AL21" s="312"/>
      <c r="AM21" s="298"/>
      <c r="AN21" s="298"/>
      <c r="AO21" s="298"/>
      <c r="AP21" s="299"/>
      <c r="AU21" s="33" t="s">
        <v>40</v>
      </c>
    </row>
    <row r="22" spans="1:47" s="214" customFormat="1" x14ac:dyDescent="0.25">
      <c r="A22" s="228" t="s">
        <v>41</v>
      </c>
      <c r="B22" s="222" t="s">
        <v>30</v>
      </c>
      <c r="C22" s="229"/>
      <c r="D22" s="229"/>
      <c r="E22" s="330">
        <v>359.19549999999998</v>
      </c>
      <c r="F22" s="242">
        <v>500</v>
      </c>
      <c r="G22" s="231">
        <v>500</v>
      </c>
      <c r="H22" s="370">
        <v>140</v>
      </c>
      <c r="I22" s="229"/>
      <c r="J22" s="229"/>
      <c r="K22" s="229"/>
      <c r="L22" s="233"/>
      <c r="M22" s="370">
        <v>120</v>
      </c>
      <c r="N22" s="229"/>
      <c r="O22" s="229"/>
      <c r="P22" s="229"/>
      <c r="Q22" s="233"/>
      <c r="R22" s="370">
        <v>170</v>
      </c>
      <c r="S22" s="229"/>
      <c r="T22" s="229" t="s">
        <v>267</v>
      </c>
      <c r="U22" s="229"/>
      <c r="V22" s="233"/>
      <c r="W22" s="370">
        <v>390</v>
      </c>
      <c r="X22" s="229"/>
      <c r="Y22" s="229" t="s">
        <v>16</v>
      </c>
      <c r="Z22" s="229"/>
      <c r="AA22" s="349"/>
      <c r="AB22" s="370">
        <v>86</v>
      </c>
      <c r="AC22" s="229"/>
      <c r="AD22" s="229"/>
      <c r="AE22" s="229"/>
      <c r="AF22" s="233"/>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378">
        <v>1.2</v>
      </c>
      <c r="I23" s="244"/>
      <c r="J23" s="244"/>
      <c r="K23" s="244"/>
      <c r="L23" s="248"/>
      <c r="M23" s="378">
        <v>6.1</v>
      </c>
      <c r="N23" s="244"/>
      <c r="O23" s="244"/>
      <c r="P23" s="244"/>
      <c r="Q23" s="248"/>
      <c r="R23" s="378">
        <v>12</v>
      </c>
      <c r="S23" s="244"/>
      <c r="T23" s="244"/>
      <c r="U23" s="244"/>
      <c r="V23" s="248"/>
      <c r="W23" s="403">
        <v>12</v>
      </c>
      <c r="X23" s="244"/>
      <c r="Y23" s="244"/>
      <c r="Z23" s="244"/>
      <c r="AA23" s="350"/>
      <c r="AB23" s="378">
        <v>1.6</v>
      </c>
      <c r="AC23" s="263"/>
      <c r="AD23" s="263"/>
      <c r="AE23" s="263"/>
      <c r="AF23" s="264"/>
      <c r="AG23" s="354"/>
      <c r="AH23" s="303"/>
      <c r="AI23" s="303"/>
      <c r="AJ23" s="303"/>
      <c r="AK23" s="304"/>
      <c r="AL23" s="315"/>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19">
        <v>2.9999999999999997E-4</v>
      </c>
      <c r="AC25" s="229" t="s">
        <v>25</v>
      </c>
      <c r="AD25" s="404"/>
      <c r="AE25" s="404"/>
      <c r="AF25" s="405"/>
      <c r="AG25" s="504" t="s">
        <v>205</v>
      </c>
      <c r="AH25" s="505"/>
      <c r="AI25" s="505"/>
      <c r="AJ25" s="505"/>
      <c r="AK25" s="506"/>
      <c r="AL25" s="504" t="s">
        <v>259</v>
      </c>
      <c r="AM25" s="505"/>
      <c r="AN25" s="505"/>
      <c r="AO25" s="505"/>
      <c r="AP25" s="506"/>
      <c r="AU25" s="72" t="s">
        <v>45</v>
      </c>
    </row>
    <row r="26" spans="1:47" s="214" customFormat="1" x14ac:dyDescent="0.25">
      <c r="A26" s="228" t="s">
        <v>46</v>
      </c>
      <c r="B26" s="222" t="s">
        <v>30</v>
      </c>
      <c r="C26" s="229"/>
      <c r="D26" s="229"/>
      <c r="E26" s="325">
        <v>1.3005</v>
      </c>
      <c r="F26" s="239">
        <v>0.01</v>
      </c>
      <c r="G26" s="231">
        <v>5.0000000000000002E-5</v>
      </c>
      <c r="H26" s="372">
        <v>4.9899999999999999E-4</v>
      </c>
      <c r="I26" s="375"/>
      <c r="J26" s="229"/>
      <c r="K26" s="229"/>
      <c r="L26" s="233"/>
      <c r="M26" s="374">
        <v>5.0400000000000002E-3</v>
      </c>
      <c r="N26" s="375"/>
      <c r="O26" s="229"/>
      <c r="P26" s="229" t="s">
        <v>233</v>
      </c>
      <c r="Q26" s="233" t="s">
        <v>247</v>
      </c>
      <c r="R26" s="374">
        <v>4.2599999999999999E-3</v>
      </c>
      <c r="S26" s="375"/>
      <c r="T26" s="229" t="s">
        <v>267</v>
      </c>
      <c r="U26" s="229" t="s">
        <v>233</v>
      </c>
      <c r="V26" s="233" t="s">
        <v>247</v>
      </c>
      <c r="W26" s="373">
        <v>2.0500000000000001E-2</v>
      </c>
      <c r="X26" s="375"/>
      <c r="Y26" s="229"/>
      <c r="Z26" s="229" t="s">
        <v>233</v>
      </c>
      <c r="AA26" s="233" t="s">
        <v>247</v>
      </c>
      <c r="AB26" s="374">
        <v>5.0000000000000002E-5</v>
      </c>
      <c r="AC26" s="229" t="s">
        <v>25</v>
      </c>
      <c r="AD26" s="229"/>
      <c r="AE26" s="229"/>
      <c r="AF26" s="233"/>
      <c r="AG26" s="305"/>
      <c r="AH26" s="298"/>
      <c r="AI26" s="298"/>
      <c r="AJ26" s="298"/>
      <c r="AK26" s="299"/>
      <c r="AL26" s="307"/>
      <c r="AM26" s="298"/>
      <c r="AN26" s="298"/>
      <c r="AO26" s="298"/>
      <c r="AP26" s="299"/>
      <c r="AU26" s="77" t="s">
        <v>46</v>
      </c>
    </row>
    <row r="27" spans="1:47" s="214" customFormat="1" x14ac:dyDescent="0.25">
      <c r="A27" s="228" t="s">
        <v>47</v>
      </c>
      <c r="B27" s="222" t="s">
        <v>30</v>
      </c>
      <c r="C27" s="229"/>
      <c r="D27" s="229"/>
      <c r="E27" s="325">
        <v>6.83E-2</v>
      </c>
      <c r="F27" s="239">
        <v>2</v>
      </c>
      <c r="G27" s="231">
        <v>1</v>
      </c>
      <c r="H27" s="368">
        <v>5.0000000000000001E-3</v>
      </c>
      <c r="I27" s="375" t="s">
        <v>25</v>
      </c>
      <c r="J27" s="229"/>
      <c r="K27" s="229"/>
      <c r="L27" s="233"/>
      <c r="M27" s="373">
        <v>1.7100000000000001E-2</v>
      </c>
      <c r="N27" s="375"/>
      <c r="O27" s="229"/>
      <c r="P27" s="229"/>
      <c r="Q27" s="233"/>
      <c r="R27" s="373">
        <v>4.3799999999999999E-2</v>
      </c>
      <c r="S27" s="375"/>
      <c r="T27" s="229" t="s">
        <v>267</v>
      </c>
      <c r="U27" s="229"/>
      <c r="V27" s="233"/>
      <c r="W27" s="368">
        <v>0.79500000000000004</v>
      </c>
      <c r="X27" s="375"/>
      <c r="Y27" s="229" t="s">
        <v>16</v>
      </c>
      <c r="Z27" s="229" t="s">
        <v>233</v>
      </c>
      <c r="AA27" s="233" t="s">
        <v>247</v>
      </c>
      <c r="AB27" s="368">
        <v>5.0000000000000001E-3</v>
      </c>
      <c r="AC27" s="229" t="s">
        <v>25</v>
      </c>
      <c r="AD27" s="229"/>
      <c r="AE27" s="229"/>
      <c r="AF27" s="233"/>
      <c r="AG27" s="306"/>
      <c r="AH27" s="298"/>
      <c r="AI27" s="298"/>
      <c r="AJ27" s="298"/>
      <c r="AK27" s="299"/>
      <c r="AL27" s="301"/>
      <c r="AM27" s="298"/>
      <c r="AN27" s="298"/>
      <c r="AO27" s="298"/>
      <c r="AP27" s="299"/>
      <c r="AU27" s="77" t="s">
        <v>47</v>
      </c>
    </row>
    <row r="28" spans="1:4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385" t="s">
        <v>25</v>
      </c>
      <c r="O28" s="229"/>
      <c r="P28" s="229"/>
      <c r="Q28" s="233"/>
      <c r="R28" s="368">
        <v>5.0000000000000001E-3</v>
      </c>
      <c r="S28" s="385" t="s">
        <v>25</v>
      </c>
      <c r="T28" s="229"/>
      <c r="U28" s="229"/>
      <c r="V28" s="233"/>
      <c r="W28" s="368">
        <v>5.0000000000000001E-3</v>
      </c>
      <c r="X28" s="385" t="s">
        <v>25</v>
      </c>
      <c r="Y28" s="229"/>
      <c r="Z28" s="229"/>
      <c r="AA28" s="233"/>
      <c r="AB28" s="368">
        <v>5.0000000000000001E-3</v>
      </c>
      <c r="AC28" s="229" t="s">
        <v>25</v>
      </c>
      <c r="AD28" s="229"/>
      <c r="AE28" s="229"/>
      <c r="AF28" s="233"/>
      <c r="AG28" s="306"/>
      <c r="AH28" s="298"/>
      <c r="AI28" s="298"/>
      <c r="AJ28" s="298"/>
      <c r="AK28" s="299"/>
      <c r="AL28" s="306"/>
      <c r="AM28" s="298"/>
      <c r="AN28" s="298"/>
      <c r="AO28" s="298"/>
      <c r="AP28" s="299"/>
      <c r="AU28" s="77" t="s">
        <v>48</v>
      </c>
    </row>
    <row r="29" spans="1:47" s="214" customFormat="1" x14ac:dyDescent="0.25">
      <c r="A29" s="228" t="s">
        <v>49</v>
      </c>
      <c r="B29" s="222" t="s">
        <v>21</v>
      </c>
      <c r="C29" s="229"/>
      <c r="D29" s="229"/>
      <c r="E29" s="325">
        <v>2.0000000000000001E-4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07"/>
      <c r="AM29" s="298"/>
      <c r="AN29" s="298"/>
      <c r="AO29" s="298"/>
      <c r="AP29" s="299"/>
      <c r="AU29" s="77" t="s">
        <v>49</v>
      </c>
    </row>
    <row r="30" spans="1:47" s="214" customFormat="1" x14ac:dyDescent="0.25">
      <c r="A30" s="228" t="s">
        <v>50</v>
      </c>
      <c r="B30" s="222" t="s">
        <v>24</v>
      </c>
      <c r="C30" s="229"/>
      <c r="D30" s="229"/>
      <c r="E30" s="325">
        <v>4.3E-3</v>
      </c>
      <c r="F30" s="239">
        <v>0.1</v>
      </c>
      <c r="G30" s="345">
        <v>0.05</v>
      </c>
      <c r="H30" s="369">
        <v>0.01</v>
      </c>
      <c r="I30" s="375" t="s">
        <v>25</v>
      </c>
      <c r="J30" s="229"/>
      <c r="K30" s="229"/>
      <c r="L30" s="233"/>
      <c r="M30" s="369">
        <v>0.01</v>
      </c>
      <c r="N30" s="385" t="s">
        <v>25</v>
      </c>
      <c r="O30" s="229"/>
      <c r="P30" s="229"/>
      <c r="Q30" s="233"/>
      <c r="R30" s="369">
        <v>0.01</v>
      </c>
      <c r="S30" s="385" t="s">
        <v>25</v>
      </c>
      <c r="T30" s="229"/>
      <c r="U30" s="229"/>
      <c r="V30" s="233"/>
      <c r="W30" s="369">
        <v>0.01</v>
      </c>
      <c r="X30" s="375" t="s">
        <v>25</v>
      </c>
      <c r="Y30" s="229"/>
      <c r="Z30" s="229"/>
      <c r="AA30" s="233"/>
      <c r="AB30" s="369">
        <v>0.01</v>
      </c>
      <c r="AC30" s="229" t="s">
        <v>25</v>
      </c>
      <c r="AD30" s="229"/>
      <c r="AE30" s="229"/>
      <c r="AF30" s="233"/>
      <c r="AG30" s="301"/>
      <c r="AH30" s="298"/>
      <c r="AI30" s="298"/>
      <c r="AJ30" s="298"/>
      <c r="AK30" s="299"/>
      <c r="AL30" s="301"/>
      <c r="AM30" s="298"/>
      <c r="AN30" s="298"/>
      <c r="AO30" s="298"/>
      <c r="AP30" s="299"/>
      <c r="AU30" s="77" t="s">
        <v>50</v>
      </c>
    </row>
    <row r="31" spans="1:47" s="214" customFormat="1" x14ac:dyDescent="0.25">
      <c r="A31" s="228" t="s">
        <v>51</v>
      </c>
      <c r="B31" s="222" t="s">
        <v>24</v>
      </c>
      <c r="C31" s="229"/>
      <c r="D31" s="229"/>
      <c r="E31" s="325">
        <v>2E-3</v>
      </c>
      <c r="F31" s="239" t="s">
        <v>22</v>
      </c>
      <c r="G31" s="231" t="s">
        <v>22</v>
      </c>
      <c r="H31" s="369">
        <v>0.01</v>
      </c>
      <c r="I31" s="375" t="s">
        <v>25</v>
      </c>
      <c r="J31" s="229"/>
      <c r="K31" s="229"/>
      <c r="L31" s="233"/>
      <c r="M31" s="369">
        <v>0.01</v>
      </c>
      <c r="N31" s="385" t="s">
        <v>25</v>
      </c>
      <c r="O31" s="229"/>
      <c r="P31" s="229"/>
      <c r="Q31" s="233"/>
      <c r="R31" s="369">
        <v>0.01</v>
      </c>
      <c r="S31" s="375" t="s">
        <v>25</v>
      </c>
      <c r="T31" s="229"/>
      <c r="U31" s="229"/>
      <c r="V31" s="233"/>
      <c r="W31" s="369">
        <v>0.01</v>
      </c>
      <c r="X31" s="385" t="s">
        <v>25</v>
      </c>
      <c r="Y31" s="229"/>
      <c r="Z31" s="229"/>
      <c r="AA31" s="233"/>
      <c r="AB31" s="369">
        <v>0.01</v>
      </c>
      <c r="AC31" s="229" t="s">
        <v>25</v>
      </c>
      <c r="AD31" s="229"/>
      <c r="AE31" s="229"/>
      <c r="AF31" s="233"/>
      <c r="AG31" s="301"/>
      <c r="AH31" s="298"/>
      <c r="AI31" s="298"/>
      <c r="AJ31" s="298"/>
      <c r="AK31" s="299"/>
      <c r="AL31" s="301"/>
      <c r="AM31" s="298"/>
      <c r="AN31" s="298"/>
      <c r="AO31" s="298"/>
      <c r="AP31" s="299"/>
      <c r="AU31" s="77" t="s">
        <v>51</v>
      </c>
    </row>
    <row r="32" spans="1:47" s="214" customFormat="1" x14ac:dyDescent="0.25">
      <c r="A32" s="228" t="s">
        <v>52</v>
      </c>
      <c r="B32" s="222" t="s">
        <v>30</v>
      </c>
      <c r="C32" s="229"/>
      <c r="D32" s="229"/>
      <c r="E32" s="325">
        <v>29.196200000000001</v>
      </c>
      <c r="F32" s="239">
        <v>1.3</v>
      </c>
      <c r="G32" s="231">
        <v>1</v>
      </c>
      <c r="H32" s="367">
        <v>0.01</v>
      </c>
      <c r="I32" s="375" t="s">
        <v>25</v>
      </c>
      <c r="J32" s="229"/>
      <c r="K32" s="229"/>
      <c r="L32" s="233"/>
      <c r="M32" s="367">
        <v>0.01</v>
      </c>
      <c r="N32" s="375" t="s">
        <v>25</v>
      </c>
      <c r="O32" s="229"/>
      <c r="P32" s="229"/>
      <c r="Q32" s="233"/>
      <c r="R32" s="367">
        <v>0.01</v>
      </c>
      <c r="S32" s="375" t="s">
        <v>25</v>
      </c>
      <c r="T32" s="229"/>
      <c r="U32" s="229"/>
      <c r="V32" s="233"/>
      <c r="W32" s="367">
        <v>0.01</v>
      </c>
      <c r="X32" s="385" t="s">
        <v>25</v>
      </c>
      <c r="Y32" s="229"/>
      <c r="Z32" s="229"/>
      <c r="AA32" s="233"/>
      <c r="AB32" s="369">
        <v>0.01</v>
      </c>
      <c r="AC32" s="229" t="s">
        <v>25</v>
      </c>
      <c r="AD32" s="229"/>
      <c r="AE32" s="229"/>
      <c r="AF32" s="233"/>
      <c r="AG32" s="301"/>
      <c r="AH32" s="298"/>
      <c r="AI32" s="298"/>
      <c r="AJ32" s="298"/>
      <c r="AK32" s="299"/>
      <c r="AL32" s="301"/>
      <c r="AM32" s="298"/>
      <c r="AN32" s="298"/>
      <c r="AO32" s="298"/>
      <c r="AP32" s="299"/>
      <c r="AU32" s="77" t="s">
        <v>52</v>
      </c>
    </row>
    <row r="33" spans="1:47" s="214" customFormat="1" x14ac:dyDescent="0.25">
      <c r="A33" s="228" t="s">
        <v>53</v>
      </c>
      <c r="B33" s="222" t="s">
        <v>24</v>
      </c>
      <c r="C33" s="229"/>
      <c r="D33" s="229"/>
      <c r="E33" s="325">
        <v>0.5</v>
      </c>
      <c r="F33" s="239">
        <v>0.3</v>
      </c>
      <c r="G33" s="231">
        <v>0.3</v>
      </c>
      <c r="H33" s="368">
        <v>5.0000000000000001E-3</v>
      </c>
      <c r="I33" s="375" t="s">
        <v>25</v>
      </c>
      <c r="J33" s="229"/>
      <c r="K33" s="229"/>
      <c r="L33" s="233"/>
      <c r="M33" s="369">
        <v>4.9400000000000004</v>
      </c>
      <c r="N33" s="375"/>
      <c r="O33" s="229"/>
      <c r="P33" s="229" t="s">
        <v>233</v>
      </c>
      <c r="Q33" s="233" t="s">
        <v>247</v>
      </c>
      <c r="R33" s="369">
        <v>3.57</v>
      </c>
      <c r="S33" s="375"/>
      <c r="T33" s="229"/>
      <c r="U33" s="229" t="s">
        <v>233</v>
      </c>
      <c r="V33" s="233" t="s">
        <v>247</v>
      </c>
      <c r="W33" s="371">
        <v>11.5</v>
      </c>
      <c r="X33" s="375"/>
      <c r="Y33" s="229" t="s">
        <v>16</v>
      </c>
      <c r="Z33" s="229" t="s">
        <v>233</v>
      </c>
      <c r="AA33" s="233" t="s">
        <v>247</v>
      </c>
      <c r="AB33" s="368">
        <v>1.9E-2</v>
      </c>
      <c r="AC33" s="229"/>
      <c r="AD33" s="229"/>
      <c r="AE33" s="229"/>
      <c r="AF33" s="233"/>
      <c r="AG33" s="301"/>
      <c r="AH33" s="298"/>
      <c r="AI33" s="298"/>
      <c r="AJ33" s="298"/>
      <c r="AK33" s="299"/>
      <c r="AL33" s="300"/>
      <c r="AM33" s="298"/>
      <c r="AN33" s="298"/>
      <c r="AO33" s="298"/>
      <c r="AP33" s="299"/>
      <c r="AU33" s="77" t="s">
        <v>53</v>
      </c>
    </row>
    <row r="34" spans="1:47" s="214" customFormat="1" x14ac:dyDescent="0.25">
      <c r="A34" s="228" t="s">
        <v>54</v>
      </c>
      <c r="B34" s="222" t="s">
        <v>24</v>
      </c>
      <c r="C34" s="229"/>
      <c r="D34" s="229"/>
      <c r="E34" s="325">
        <v>4.7000000000000002E-3</v>
      </c>
      <c r="F34" s="239">
        <v>1.4999999999999999E-2</v>
      </c>
      <c r="G34" s="231">
        <v>0.05</v>
      </c>
      <c r="H34" s="373">
        <v>1E-4</v>
      </c>
      <c r="I34" s="375" t="s">
        <v>25</v>
      </c>
      <c r="J34" s="229"/>
      <c r="K34" s="229"/>
      <c r="L34" s="233"/>
      <c r="M34" s="373">
        <v>1E-4</v>
      </c>
      <c r="N34" s="385" t="s">
        <v>25</v>
      </c>
      <c r="O34" s="229"/>
      <c r="P34" s="229"/>
      <c r="Q34" s="233"/>
      <c r="R34" s="372">
        <v>3.4400000000000001E-4</v>
      </c>
      <c r="S34" s="375"/>
      <c r="T34" s="229"/>
      <c r="U34" s="229"/>
      <c r="V34" s="233"/>
      <c r="W34" s="372">
        <v>7.9600000000000005E-4</v>
      </c>
      <c r="X34" s="385"/>
      <c r="Y34" s="229"/>
      <c r="Z34" s="229"/>
      <c r="AA34" s="233"/>
      <c r="AB34" s="372">
        <v>2.23E-4</v>
      </c>
      <c r="AC34" s="229"/>
      <c r="AD34" s="229"/>
      <c r="AE34" s="229"/>
      <c r="AF34" s="233"/>
      <c r="AG34" s="305"/>
      <c r="AH34" s="298"/>
      <c r="AI34" s="298"/>
      <c r="AJ34" s="298"/>
      <c r="AK34" s="299"/>
      <c r="AL34" s="306"/>
      <c r="AM34" s="298"/>
      <c r="AN34" s="298"/>
      <c r="AO34" s="298"/>
      <c r="AP34" s="299"/>
      <c r="AU34" s="77" t="s">
        <v>54</v>
      </c>
    </row>
    <row r="35" spans="1:47" s="214" customFormat="1" x14ac:dyDescent="0.25">
      <c r="A35" s="228" t="s">
        <v>55</v>
      </c>
      <c r="B35" s="222" t="s">
        <v>30</v>
      </c>
      <c r="C35" s="229"/>
      <c r="D35" s="229"/>
      <c r="E35" s="325">
        <v>0.37809999999999999</v>
      </c>
      <c r="F35" s="239">
        <v>0.05</v>
      </c>
      <c r="G35" s="231">
        <v>0.05</v>
      </c>
      <c r="H35" s="368">
        <v>6.8000000000000005E-2</v>
      </c>
      <c r="I35" s="375"/>
      <c r="J35" s="229"/>
      <c r="K35" s="229" t="s">
        <v>233</v>
      </c>
      <c r="L35" s="233" t="s">
        <v>247</v>
      </c>
      <c r="M35" s="368">
        <v>0.96199999999999997</v>
      </c>
      <c r="N35" s="375"/>
      <c r="O35" s="229" t="s">
        <v>16</v>
      </c>
      <c r="P35" s="229"/>
      <c r="Q35" s="233"/>
      <c r="R35" s="371">
        <v>1.4</v>
      </c>
      <c r="S35" s="375"/>
      <c r="T35" s="229" t="s">
        <v>16</v>
      </c>
      <c r="U35" s="229"/>
      <c r="V35" s="233"/>
      <c r="W35" s="369">
        <v>4.08</v>
      </c>
      <c r="X35" s="375"/>
      <c r="Y35" s="229" t="s">
        <v>16</v>
      </c>
      <c r="Z35" s="229"/>
      <c r="AA35" s="233"/>
      <c r="AB35" s="368">
        <v>5.0000000000000001E-3</v>
      </c>
      <c r="AC35" s="229" t="s">
        <v>25</v>
      </c>
      <c r="AD35" s="229"/>
      <c r="AE35" s="229"/>
      <c r="AF35" s="233"/>
      <c r="AG35" s="306"/>
      <c r="AH35" s="298"/>
      <c r="AI35" s="298"/>
      <c r="AJ35" s="298"/>
      <c r="AK35" s="299"/>
      <c r="AL35" s="301"/>
      <c r="AM35" s="298"/>
      <c r="AN35" s="298"/>
      <c r="AO35" s="298"/>
      <c r="AP35" s="299"/>
      <c r="AU35" s="77" t="s">
        <v>55</v>
      </c>
    </row>
    <row r="36" spans="1:47" s="214" customFormat="1" x14ac:dyDescent="0.25">
      <c r="A36" s="228" t="s">
        <v>56</v>
      </c>
      <c r="B36" s="222" t="s">
        <v>24</v>
      </c>
      <c r="C36" s="229"/>
      <c r="D36" s="229"/>
      <c r="E36" s="325">
        <v>0.01</v>
      </c>
      <c r="F36" s="239" t="s">
        <v>22</v>
      </c>
      <c r="G36" s="231">
        <v>0.1</v>
      </c>
      <c r="H36" s="369">
        <v>0.01</v>
      </c>
      <c r="I36" s="375" t="s">
        <v>25</v>
      </c>
      <c r="J36" s="229"/>
      <c r="K36" s="229"/>
      <c r="L36" s="233"/>
      <c r="M36" s="369">
        <v>0.01</v>
      </c>
      <c r="N36" s="385" t="s">
        <v>25</v>
      </c>
      <c r="O36" s="229"/>
      <c r="P36" s="229"/>
      <c r="Q36" s="233"/>
      <c r="R36" s="369">
        <v>0.01</v>
      </c>
      <c r="S36" s="385" t="s">
        <v>25</v>
      </c>
      <c r="T36" s="229"/>
      <c r="U36" s="229"/>
      <c r="V36" s="233"/>
      <c r="W36" s="369">
        <v>0.01</v>
      </c>
      <c r="X36" s="385" t="s">
        <v>25</v>
      </c>
      <c r="Y36" s="229"/>
      <c r="Z36" s="229"/>
      <c r="AA36" s="233"/>
      <c r="AB36" s="369">
        <v>0.01</v>
      </c>
      <c r="AC36" s="229" t="s">
        <v>25</v>
      </c>
      <c r="AD36" s="229"/>
      <c r="AE36" s="229"/>
      <c r="AF36" s="233"/>
      <c r="AG36" s="301"/>
      <c r="AH36" s="298"/>
      <c r="AI36" s="298"/>
      <c r="AJ36" s="298"/>
      <c r="AK36" s="299"/>
      <c r="AL36" s="301"/>
      <c r="AM36" s="298"/>
      <c r="AN36" s="298"/>
      <c r="AO36" s="298"/>
      <c r="AP36" s="299"/>
      <c r="AU36" s="77" t="s">
        <v>56</v>
      </c>
    </row>
    <row r="37" spans="1:47" s="214" customFormat="1" x14ac:dyDescent="0.25">
      <c r="A37" s="228" t="s">
        <v>57</v>
      </c>
      <c r="B37" s="222" t="s">
        <v>24</v>
      </c>
      <c r="C37" s="229"/>
      <c r="D37" s="229"/>
      <c r="E37" s="325">
        <v>1E-3</v>
      </c>
      <c r="F37" s="230">
        <v>0.05</v>
      </c>
      <c r="G37" s="231">
        <v>0.01</v>
      </c>
      <c r="H37" s="373">
        <v>5.0000000000000001E-4</v>
      </c>
      <c r="I37" s="375" t="s">
        <v>25</v>
      </c>
      <c r="J37" s="229"/>
      <c r="K37" s="229"/>
      <c r="L37" s="233"/>
      <c r="M37" s="373">
        <v>5.0000000000000001E-4</v>
      </c>
      <c r="N37" s="385" t="s">
        <v>25</v>
      </c>
      <c r="O37" s="229"/>
      <c r="P37" s="229"/>
      <c r="Q37" s="233"/>
      <c r="R37" s="373">
        <v>5.0000000000000001E-4</v>
      </c>
      <c r="S37" s="375" t="s">
        <v>25</v>
      </c>
      <c r="T37" s="229"/>
      <c r="U37" s="229"/>
      <c r="V37" s="233"/>
      <c r="W37" s="373">
        <v>5.0000000000000001E-4</v>
      </c>
      <c r="X37" s="375" t="s">
        <v>25</v>
      </c>
      <c r="Y37" s="229"/>
      <c r="Z37" s="229"/>
      <c r="AA37" s="233"/>
      <c r="AB37" s="373">
        <v>5.0000000000000001E-4</v>
      </c>
      <c r="AC37" s="229" t="s">
        <v>25</v>
      </c>
      <c r="AD37" s="229"/>
      <c r="AE37" s="229"/>
      <c r="AF37" s="233"/>
      <c r="AG37" s="307"/>
      <c r="AH37" s="298"/>
      <c r="AI37" s="298"/>
      <c r="AJ37" s="298"/>
      <c r="AK37" s="299"/>
      <c r="AL37" s="306"/>
      <c r="AM37" s="298"/>
      <c r="AN37" s="298"/>
      <c r="AO37" s="298"/>
      <c r="AP37" s="299"/>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06"/>
      <c r="AM38" s="298"/>
      <c r="AN38" s="298"/>
      <c r="AO38" s="298"/>
      <c r="AP38" s="299"/>
      <c r="AU38" s="77" t="s">
        <v>58</v>
      </c>
    </row>
    <row r="39" spans="1:47" s="214" customFormat="1" x14ac:dyDescent="0.25">
      <c r="A39" s="228" t="s">
        <v>59</v>
      </c>
      <c r="B39" s="222" t="s">
        <v>24</v>
      </c>
      <c r="C39" s="229"/>
      <c r="D39" s="229"/>
      <c r="E39" s="325">
        <v>1E-3</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8.0000000000000002E-3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c r="Z40" s="229"/>
      <c r="AA40" s="233"/>
      <c r="AB40" s="369">
        <v>0.01</v>
      </c>
      <c r="AC40" s="229" t="s">
        <v>25</v>
      </c>
      <c r="AD40" s="229"/>
      <c r="AE40" s="229"/>
      <c r="AF40" s="233"/>
      <c r="AG40" s="300"/>
      <c r="AH40" s="298"/>
      <c r="AI40" s="298"/>
      <c r="AJ40" s="298"/>
      <c r="AK40" s="299"/>
      <c r="AL40" s="300"/>
      <c r="AM40" s="298"/>
      <c r="AN40" s="298"/>
      <c r="AO40" s="298"/>
      <c r="AP40" s="299"/>
      <c r="AU40" s="77" t="s">
        <v>60</v>
      </c>
    </row>
    <row r="41" spans="1:47" s="214" customFormat="1" ht="15.75" thickBot="1" x14ac:dyDescent="0.3">
      <c r="A41" s="243" t="s">
        <v>61</v>
      </c>
      <c r="B41" s="222" t="s">
        <v>30</v>
      </c>
      <c r="C41" s="244"/>
      <c r="D41" s="244"/>
      <c r="E41" s="328">
        <v>48.778300000000002</v>
      </c>
      <c r="F41" s="245">
        <v>5</v>
      </c>
      <c r="G41" s="246">
        <v>5</v>
      </c>
      <c r="H41" s="367">
        <v>0.01</v>
      </c>
      <c r="I41" s="384" t="s">
        <v>25</v>
      </c>
      <c r="J41" s="263"/>
      <c r="K41" s="263"/>
      <c r="L41" s="264"/>
      <c r="M41" s="367">
        <v>0.01</v>
      </c>
      <c r="N41" s="386" t="s">
        <v>25</v>
      </c>
      <c r="O41" s="244"/>
      <c r="P41" s="244"/>
      <c r="Q41" s="248"/>
      <c r="R41" s="367">
        <v>0.01</v>
      </c>
      <c r="S41" s="375" t="s">
        <v>25</v>
      </c>
      <c r="T41" s="244"/>
      <c r="U41" s="244"/>
      <c r="V41" s="248"/>
      <c r="W41" s="367">
        <v>0.01</v>
      </c>
      <c r="X41" s="386" t="s">
        <v>25</v>
      </c>
      <c r="Y41" s="244"/>
      <c r="Z41" s="244"/>
      <c r="AA41" s="248"/>
      <c r="AB41" s="377">
        <v>0.01</v>
      </c>
      <c r="AC41" s="263" t="s">
        <v>25</v>
      </c>
      <c r="AD41" s="263"/>
      <c r="AE41" s="263"/>
      <c r="AF41" s="26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504" t="s">
        <v>259</v>
      </c>
      <c r="AM43" s="505"/>
      <c r="AN43" s="505"/>
      <c r="AO43" s="505"/>
      <c r="AP43" s="506"/>
      <c r="AR43" s="101" t="s">
        <v>64</v>
      </c>
      <c r="AT43" s="214"/>
      <c r="AU43" s="214">
        <v>1</v>
      </c>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309"/>
      <c r="AM44" s="298"/>
      <c r="AN44" s="310"/>
      <c r="AO44" s="310"/>
      <c r="AP44" s="311"/>
      <c r="AR44" s="111" t="s">
        <v>66</v>
      </c>
      <c r="AT44" s="214"/>
      <c r="AU44" s="214">
        <v>1</v>
      </c>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309"/>
      <c r="AM45" s="298"/>
      <c r="AN45" s="310"/>
      <c r="AO45" s="310"/>
      <c r="AP45" s="311"/>
      <c r="AR45" s="111" t="s">
        <v>67</v>
      </c>
      <c r="AT45" s="214"/>
      <c r="AU45" s="214">
        <v>1</v>
      </c>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320"/>
      <c r="AM46" s="303"/>
      <c r="AN46" s="316"/>
      <c r="AO46" s="316"/>
      <c r="AP46" s="317"/>
      <c r="AR46" s="111" t="s">
        <v>68</v>
      </c>
      <c r="AT46" s="214"/>
      <c r="AU46" s="214">
        <v>1</v>
      </c>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504" t="s">
        <v>259</v>
      </c>
      <c r="AM48" s="505"/>
      <c r="AN48" s="505"/>
      <c r="AO48" s="505"/>
      <c r="AP48" s="506"/>
      <c r="AR48" s="111" t="s">
        <v>69</v>
      </c>
      <c r="AT48" s="214"/>
      <c r="AU48" s="214">
        <v>1</v>
      </c>
    </row>
    <row r="49" spans="1:47"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309"/>
      <c r="AM49" s="298"/>
      <c r="AN49" s="310"/>
      <c r="AO49" s="310"/>
      <c r="AP49" s="311"/>
      <c r="AR49" s="111" t="s">
        <v>70</v>
      </c>
      <c r="AT49" s="214"/>
      <c r="AU49" s="214">
        <v>1</v>
      </c>
    </row>
    <row r="50" spans="1:47" x14ac:dyDescent="0.25">
      <c r="A50" s="228" t="s">
        <v>71</v>
      </c>
      <c r="B50" s="222" t="s">
        <v>202</v>
      </c>
      <c r="C50" s="229"/>
      <c r="D50" s="229"/>
      <c r="E50" s="223" t="s">
        <v>202</v>
      </c>
      <c r="F50" s="239">
        <v>0.2</v>
      </c>
      <c r="G50" s="231">
        <v>0.2</v>
      </c>
      <c r="H50" s="271">
        <v>0.01</v>
      </c>
      <c r="I50" s="229" t="s">
        <v>25</v>
      </c>
      <c r="J50" s="267"/>
      <c r="K50" s="267"/>
      <c r="L50" s="273"/>
      <c r="M50" s="271">
        <v>0.01</v>
      </c>
      <c r="N50" s="229" t="s">
        <v>25</v>
      </c>
      <c r="O50" s="267"/>
      <c r="P50" s="267"/>
      <c r="Q50" s="273"/>
      <c r="R50" s="271">
        <v>0.01</v>
      </c>
      <c r="S50" s="229" t="s">
        <v>25</v>
      </c>
      <c r="T50" s="267"/>
      <c r="U50" s="267"/>
      <c r="V50" s="273"/>
      <c r="W50" s="271">
        <v>0.01</v>
      </c>
      <c r="X50" s="229" t="s">
        <v>25</v>
      </c>
      <c r="Y50" s="267"/>
      <c r="Z50" s="267"/>
      <c r="AA50" s="273"/>
      <c r="AB50" s="271">
        <v>0.01</v>
      </c>
      <c r="AC50" s="229" t="s">
        <v>25</v>
      </c>
      <c r="AD50" s="267"/>
      <c r="AE50" s="267"/>
      <c r="AF50" s="273"/>
      <c r="AG50" s="309"/>
      <c r="AH50" s="298"/>
      <c r="AI50" s="310"/>
      <c r="AJ50" s="310"/>
      <c r="AK50" s="311"/>
      <c r="AL50" s="309"/>
      <c r="AM50" s="298"/>
      <c r="AN50" s="310"/>
      <c r="AO50" s="310"/>
      <c r="AP50" s="311"/>
      <c r="AR50" s="123" t="s">
        <v>71</v>
      </c>
      <c r="AT50" s="214"/>
      <c r="AU50" s="214">
        <v>0.01</v>
      </c>
    </row>
    <row r="51" spans="1:47"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309"/>
      <c r="AM51" s="298"/>
      <c r="AN51" s="310"/>
      <c r="AO51" s="310"/>
      <c r="AP51" s="311"/>
      <c r="AR51" s="123" t="s">
        <v>72</v>
      </c>
      <c r="AT51" s="214"/>
      <c r="AU51" s="214">
        <v>0.01</v>
      </c>
    </row>
    <row r="52" spans="1:47"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309"/>
      <c r="AM52" s="298"/>
      <c r="AN52" s="310"/>
      <c r="AO52" s="310"/>
      <c r="AP52" s="311"/>
      <c r="AR52" s="123" t="s">
        <v>73</v>
      </c>
      <c r="AT52" s="214"/>
      <c r="AU52" s="214">
        <v>1</v>
      </c>
    </row>
    <row r="53" spans="1:47"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309"/>
      <c r="AH53" s="298"/>
      <c r="AI53" s="310"/>
      <c r="AJ53" s="310"/>
      <c r="AK53" s="311"/>
      <c r="AL53" s="309"/>
      <c r="AM53" s="298"/>
      <c r="AN53" s="310"/>
      <c r="AO53" s="310"/>
      <c r="AP53" s="311"/>
      <c r="AR53" s="111" t="s">
        <v>74</v>
      </c>
      <c r="AT53" s="214"/>
      <c r="AU53" s="214">
        <v>0.5</v>
      </c>
    </row>
    <row r="54" spans="1:47" x14ac:dyDescent="0.25">
      <c r="A54" s="228" t="s">
        <v>75</v>
      </c>
      <c r="B54" s="222"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309"/>
      <c r="AH54" s="298"/>
      <c r="AI54" s="310"/>
      <c r="AJ54" s="310"/>
      <c r="AK54" s="311"/>
      <c r="AL54" s="309"/>
      <c r="AM54" s="298"/>
      <c r="AN54" s="310"/>
      <c r="AO54" s="310"/>
      <c r="AP54" s="311"/>
      <c r="AR54" s="111" t="s">
        <v>75</v>
      </c>
      <c r="AT54" s="214"/>
      <c r="AU54" s="214">
        <v>0.6</v>
      </c>
    </row>
    <row r="55" spans="1:47"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309"/>
      <c r="AM55" s="298"/>
      <c r="AN55" s="310"/>
      <c r="AO55" s="310"/>
      <c r="AP55" s="311"/>
      <c r="AR55" s="123" t="s">
        <v>76</v>
      </c>
      <c r="AT55" s="214"/>
      <c r="AU55" s="214">
        <v>1</v>
      </c>
    </row>
    <row r="56" spans="1:47"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309"/>
      <c r="AM56" s="298"/>
      <c r="AN56" s="310"/>
      <c r="AO56" s="310"/>
      <c r="AP56" s="311"/>
      <c r="AR56" s="363" t="s">
        <v>77</v>
      </c>
      <c r="AU56" s="214">
        <v>5</v>
      </c>
    </row>
    <row r="57" spans="1:47"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309"/>
      <c r="AM57" s="298"/>
      <c r="AN57" s="310"/>
      <c r="AO57" s="310"/>
      <c r="AP57" s="311"/>
      <c r="AR57" s="363" t="s">
        <v>78</v>
      </c>
      <c r="AU57" s="214">
        <v>5</v>
      </c>
    </row>
    <row r="58" spans="1:47"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309"/>
      <c r="AM58" s="298"/>
      <c r="AN58" s="310"/>
      <c r="AO58" s="310"/>
      <c r="AP58" s="311"/>
      <c r="AR58" s="363" t="s">
        <v>79</v>
      </c>
      <c r="AU58" s="214">
        <v>5</v>
      </c>
    </row>
    <row r="59" spans="1:47"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309"/>
      <c r="AM59" s="298"/>
      <c r="AN59" s="310"/>
      <c r="AO59" s="310"/>
      <c r="AP59" s="311"/>
      <c r="AR59" s="363" t="s">
        <v>80</v>
      </c>
      <c r="AU59" s="214">
        <v>5</v>
      </c>
    </row>
    <row r="60" spans="1:47" s="214" customFormat="1"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371">
        <v>0.2</v>
      </c>
      <c r="S60" s="229"/>
      <c r="T60" s="267"/>
      <c r="U60" s="267"/>
      <c r="V60" s="273"/>
      <c r="W60" s="271">
        <v>0.01</v>
      </c>
      <c r="X60" s="229" t="s">
        <v>25</v>
      </c>
      <c r="Y60" s="267"/>
      <c r="Z60" s="267"/>
      <c r="AA60" s="273"/>
      <c r="AB60" s="271">
        <v>0.01</v>
      </c>
      <c r="AC60" s="229" t="s">
        <v>25</v>
      </c>
      <c r="AD60" s="267"/>
      <c r="AE60" s="267"/>
      <c r="AF60" s="273"/>
      <c r="AG60" s="309"/>
      <c r="AH60" s="298"/>
      <c r="AI60" s="310"/>
      <c r="AJ60" s="310"/>
      <c r="AK60" s="311"/>
      <c r="AL60" s="309"/>
      <c r="AM60" s="298"/>
      <c r="AN60" s="310"/>
      <c r="AO60" s="310"/>
      <c r="AP60" s="311"/>
      <c r="AR60" s="364" t="s">
        <v>81</v>
      </c>
      <c r="AU60" s="214">
        <v>0.01</v>
      </c>
    </row>
    <row r="61" spans="1:47"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7">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309"/>
      <c r="AM61" s="298"/>
      <c r="AN61" s="310"/>
      <c r="AO61" s="310"/>
      <c r="AP61" s="311"/>
      <c r="AR61" s="363" t="s">
        <v>82</v>
      </c>
      <c r="AU61" s="214">
        <v>1</v>
      </c>
    </row>
    <row r="62" spans="1:47" s="214" customFormat="1"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309"/>
      <c r="AH62" s="298"/>
      <c r="AI62" s="310"/>
      <c r="AJ62" s="310"/>
      <c r="AK62" s="311"/>
      <c r="AL62" s="309"/>
      <c r="AM62" s="298"/>
      <c r="AN62" s="310"/>
      <c r="AO62" s="310"/>
      <c r="AP62" s="311"/>
      <c r="AR62" s="363" t="s">
        <v>83</v>
      </c>
      <c r="AU62" s="214">
        <v>0.3</v>
      </c>
    </row>
    <row r="63" spans="1:47"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309"/>
      <c r="AM63" s="298"/>
      <c r="AN63" s="310"/>
      <c r="AO63" s="310"/>
      <c r="AP63" s="311"/>
      <c r="AR63" s="363" t="s">
        <v>84</v>
      </c>
      <c r="AU63" s="214">
        <v>1</v>
      </c>
    </row>
    <row r="64" spans="1:47"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309"/>
      <c r="AM64" s="298"/>
      <c r="AN64" s="310"/>
      <c r="AO64" s="310"/>
      <c r="AP64" s="311"/>
      <c r="AR64" s="363" t="s">
        <v>85</v>
      </c>
      <c r="AU64" s="214">
        <v>1</v>
      </c>
    </row>
    <row r="65" spans="1:47" s="214" customFormat="1"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309"/>
      <c r="AM65" s="298"/>
      <c r="AN65" s="310"/>
      <c r="AO65" s="310"/>
      <c r="AP65" s="311"/>
      <c r="AR65" s="363" t="s">
        <v>86</v>
      </c>
      <c r="AU65" s="214">
        <v>1</v>
      </c>
    </row>
    <row r="66" spans="1:47" s="214" customFormat="1"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309"/>
      <c r="AH66" s="298"/>
      <c r="AI66" s="310"/>
      <c r="AJ66" s="310"/>
      <c r="AK66" s="311"/>
      <c r="AL66" s="309"/>
      <c r="AM66" s="298"/>
      <c r="AN66" s="310"/>
      <c r="AO66" s="310"/>
      <c r="AP66" s="311"/>
      <c r="AR66" s="363" t="s">
        <v>87</v>
      </c>
      <c r="AU66" s="214">
        <v>0.3</v>
      </c>
    </row>
    <row r="67" spans="1:47" s="214" customFormat="1" x14ac:dyDescent="0.25">
      <c r="A67" s="228" t="s">
        <v>88</v>
      </c>
      <c r="B67" s="222" t="s">
        <v>24</v>
      </c>
      <c r="C67" s="229"/>
      <c r="D67" s="229"/>
      <c r="E67" s="322">
        <v>1</v>
      </c>
      <c r="F67" s="239">
        <v>100</v>
      </c>
      <c r="G67" s="231" t="s">
        <v>22</v>
      </c>
      <c r="H67" s="278">
        <v>0.2</v>
      </c>
      <c r="I67" s="229" t="s">
        <v>25</v>
      </c>
      <c r="J67" s="267"/>
      <c r="K67" s="267"/>
      <c r="L67" s="273"/>
      <c r="M67" s="278">
        <v>0.6</v>
      </c>
      <c r="N67" s="229"/>
      <c r="O67" s="267"/>
      <c r="P67" s="267"/>
      <c r="Q67" s="273"/>
      <c r="R67" s="294">
        <v>0.73</v>
      </c>
      <c r="S67" s="229"/>
      <c r="T67" s="267"/>
      <c r="U67" s="267" t="s">
        <v>233</v>
      </c>
      <c r="V67" s="273" t="s">
        <v>246</v>
      </c>
      <c r="W67" s="367">
        <v>1.84</v>
      </c>
      <c r="X67" s="229"/>
      <c r="Y67" s="267"/>
      <c r="Z67" s="267" t="s">
        <v>233</v>
      </c>
      <c r="AA67" s="273" t="s">
        <v>247</v>
      </c>
      <c r="AB67" s="278">
        <v>0.2</v>
      </c>
      <c r="AC67" s="229" t="s">
        <v>25</v>
      </c>
      <c r="AD67" s="267"/>
      <c r="AE67" s="267"/>
      <c r="AF67" s="273"/>
      <c r="AG67" s="312"/>
      <c r="AH67" s="298"/>
      <c r="AI67" s="310"/>
      <c r="AJ67" s="310"/>
      <c r="AK67" s="311"/>
      <c r="AL67" s="312"/>
      <c r="AM67" s="298"/>
      <c r="AN67" s="310"/>
      <c r="AO67" s="310"/>
      <c r="AP67" s="311"/>
      <c r="AR67" s="363" t="s">
        <v>88</v>
      </c>
      <c r="AU67" s="214">
        <v>0.2</v>
      </c>
    </row>
    <row r="68" spans="1:47" s="214" customFormat="1"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71">
        <v>0.5</v>
      </c>
      <c r="S68" s="229" t="s">
        <v>25</v>
      </c>
      <c r="T68" s="267"/>
      <c r="U68" s="267"/>
      <c r="V68" s="273"/>
      <c r="W68" s="371">
        <v>0.5</v>
      </c>
      <c r="X68" s="229" t="s">
        <v>25</v>
      </c>
      <c r="Y68" s="267"/>
      <c r="Z68" s="267"/>
      <c r="AA68" s="273"/>
      <c r="AB68" s="371">
        <v>0.5</v>
      </c>
      <c r="AC68" s="229" t="s">
        <v>25</v>
      </c>
      <c r="AD68" s="267"/>
      <c r="AE68" s="267"/>
      <c r="AF68" s="273"/>
      <c r="AG68" s="312"/>
      <c r="AH68" s="298"/>
      <c r="AI68" s="310"/>
      <c r="AJ68" s="310"/>
      <c r="AK68" s="311"/>
      <c r="AL68" s="312"/>
      <c r="AM68" s="298"/>
      <c r="AN68" s="310"/>
      <c r="AO68" s="310"/>
      <c r="AP68" s="311"/>
      <c r="AR68" s="364" t="s">
        <v>89</v>
      </c>
      <c r="AU68" s="214">
        <v>0.5</v>
      </c>
    </row>
    <row r="69" spans="1:47"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297"/>
      <c r="AM69" s="298"/>
      <c r="AN69" s="310"/>
      <c r="AO69" s="310"/>
      <c r="AP69" s="311"/>
      <c r="AR69" s="363" t="s">
        <v>90</v>
      </c>
      <c r="AU69" s="214">
        <v>1</v>
      </c>
    </row>
    <row r="70" spans="1:47" s="214" customFormat="1" x14ac:dyDescent="0.25">
      <c r="A70" s="228" t="s">
        <v>91</v>
      </c>
      <c r="B70" s="222" t="s">
        <v>24</v>
      </c>
      <c r="C70" s="229"/>
      <c r="D70" s="229"/>
      <c r="E70" s="329">
        <v>2.1</v>
      </c>
      <c r="F70" s="230" t="s">
        <v>22</v>
      </c>
      <c r="G70" s="231">
        <v>7</v>
      </c>
      <c r="H70" s="370">
        <v>1</v>
      </c>
      <c r="I70" s="229" t="s">
        <v>25</v>
      </c>
      <c r="J70" s="267"/>
      <c r="K70" s="267"/>
      <c r="L70" s="273"/>
      <c r="M70" s="370">
        <v>1</v>
      </c>
      <c r="N70" s="229" t="s">
        <v>25</v>
      </c>
      <c r="O70" s="267"/>
      <c r="P70" s="267"/>
      <c r="Q70" s="273"/>
      <c r="R70" s="370">
        <v>1</v>
      </c>
      <c r="S70" s="229" t="s">
        <v>25</v>
      </c>
      <c r="T70" s="267"/>
      <c r="U70" s="267"/>
      <c r="V70" s="273"/>
      <c r="W70" s="370">
        <v>1</v>
      </c>
      <c r="X70" s="229" t="s">
        <v>25</v>
      </c>
      <c r="Y70" s="267"/>
      <c r="Z70" s="267"/>
      <c r="AA70" s="273"/>
      <c r="AB70" s="370">
        <v>1</v>
      </c>
      <c r="AC70" s="229" t="s">
        <v>25</v>
      </c>
      <c r="AD70" s="267"/>
      <c r="AE70" s="267"/>
      <c r="AF70" s="273"/>
      <c r="AG70" s="297"/>
      <c r="AH70" s="298"/>
      <c r="AI70" s="310"/>
      <c r="AJ70" s="310"/>
      <c r="AK70" s="311"/>
      <c r="AL70" s="297"/>
      <c r="AM70" s="298"/>
      <c r="AN70" s="310"/>
      <c r="AO70" s="310"/>
      <c r="AP70" s="311"/>
      <c r="AR70" s="363" t="s">
        <v>91</v>
      </c>
      <c r="AU70" s="214">
        <v>1</v>
      </c>
    </row>
    <row r="71" spans="1:47"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297"/>
      <c r="AM71" s="298"/>
      <c r="AN71" s="310"/>
      <c r="AO71" s="310"/>
      <c r="AP71" s="311"/>
      <c r="AR71" s="363" t="s">
        <v>92</v>
      </c>
      <c r="AU71" s="214">
        <v>1</v>
      </c>
    </row>
    <row r="72" spans="1:47" s="214" customFormat="1" x14ac:dyDescent="0.25">
      <c r="A72" s="228" t="s">
        <v>93</v>
      </c>
      <c r="B72" s="222" t="s">
        <v>24</v>
      </c>
      <c r="C72" s="229"/>
      <c r="D72" s="229"/>
      <c r="E72" s="322">
        <v>1</v>
      </c>
      <c r="F72" s="239">
        <v>70</v>
      </c>
      <c r="G72" s="231" t="s">
        <v>22</v>
      </c>
      <c r="H72" s="371">
        <v>0.2</v>
      </c>
      <c r="I72" s="229" t="s">
        <v>25</v>
      </c>
      <c r="J72" s="267"/>
      <c r="K72" s="267"/>
      <c r="L72" s="273"/>
      <c r="M72" s="371">
        <v>0.2</v>
      </c>
      <c r="N72" s="229" t="s">
        <v>25</v>
      </c>
      <c r="O72" s="267"/>
      <c r="P72" s="267"/>
      <c r="Q72" s="273"/>
      <c r="R72" s="279">
        <v>0.2</v>
      </c>
      <c r="S72" s="229" t="s">
        <v>25</v>
      </c>
      <c r="T72" s="267"/>
      <c r="U72" s="267"/>
      <c r="V72" s="273"/>
      <c r="W72" s="371">
        <v>0.2</v>
      </c>
      <c r="X72" s="229" t="s">
        <v>25</v>
      </c>
      <c r="Y72" s="267"/>
      <c r="Z72" s="267"/>
      <c r="AA72" s="273"/>
      <c r="AB72" s="371">
        <v>0.2</v>
      </c>
      <c r="AC72" s="229" t="s">
        <v>25</v>
      </c>
      <c r="AD72" s="267"/>
      <c r="AE72" s="267"/>
      <c r="AF72" s="273"/>
      <c r="AG72" s="312"/>
      <c r="AH72" s="298"/>
      <c r="AI72" s="310"/>
      <c r="AJ72" s="310"/>
      <c r="AK72" s="311"/>
      <c r="AL72" s="312"/>
      <c r="AM72" s="298"/>
      <c r="AN72" s="310"/>
      <c r="AO72" s="310"/>
      <c r="AP72" s="311"/>
      <c r="AR72" s="364" t="s">
        <v>93</v>
      </c>
      <c r="AU72" s="214">
        <v>0.2</v>
      </c>
    </row>
    <row r="73" spans="1:47" s="214" customFormat="1"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313"/>
      <c r="AH73" s="298"/>
      <c r="AI73" s="310"/>
      <c r="AJ73" s="310"/>
      <c r="AK73" s="311"/>
      <c r="AL73" s="313"/>
      <c r="AM73" s="298"/>
      <c r="AN73" s="310"/>
      <c r="AO73" s="310"/>
      <c r="AP73" s="311"/>
      <c r="AR73" s="364" t="s">
        <v>94</v>
      </c>
      <c r="AU73" s="214">
        <v>0.2</v>
      </c>
    </row>
    <row r="74" spans="1:47" s="214" customFormat="1" x14ac:dyDescent="0.25">
      <c r="A74" s="228" t="s">
        <v>95</v>
      </c>
      <c r="B74" s="222" t="s">
        <v>202</v>
      </c>
      <c r="C74" s="229"/>
      <c r="D74" s="229"/>
      <c r="E74" s="223" t="s">
        <v>202</v>
      </c>
      <c r="F74" s="230" t="s">
        <v>22</v>
      </c>
      <c r="G74" s="231" t="s">
        <v>22</v>
      </c>
      <c r="H74" s="369">
        <v>0.03</v>
      </c>
      <c r="I74" s="229" t="s">
        <v>25</v>
      </c>
      <c r="J74" s="267"/>
      <c r="K74" s="267"/>
      <c r="L74" s="273"/>
      <c r="M74" s="369">
        <v>0.03</v>
      </c>
      <c r="N74" s="229" t="s">
        <v>25</v>
      </c>
      <c r="O74" s="267"/>
      <c r="P74" s="267"/>
      <c r="Q74" s="273"/>
      <c r="R74" s="369">
        <v>0.03</v>
      </c>
      <c r="S74" s="229" t="s">
        <v>25</v>
      </c>
      <c r="T74" s="267"/>
      <c r="U74" s="267"/>
      <c r="V74" s="273"/>
      <c r="W74" s="369">
        <v>0.03</v>
      </c>
      <c r="X74" s="229" t="s">
        <v>25</v>
      </c>
      <c r="Y74" s="267"/>
      <c r="Z74" s="267"/>
      <c r="AA74" s="273"/>
      <c r="AB74" s="369">
        <v>0.03</v>
      </c>
      <c r="AC74" s="229" t="s">
        <v>25</v>
      </c>
      <c r="AD74" s="267"/>
      <c r="AE74" s="267"/>
      <c r="AF74" s="273"/>
      <c r="AG74" s="300"/>
      <c r="AH74" s="298"/>
      <c r="AI74" s="310"/>
      <c r="AJ74" s="310"/>
      <c r="AK74" s="311"/>
      <c r="AL74" s="300"/>
      <c r="AM74" s="298"/>
      <c r="AN74" s="310"/>
      <c r="AO74" s="310"/>
      <c r="AP74" s="311"/>
      <c r="AR74" s="364" t="s">
        <v>95</v>
      </c>
      <c r="AU74" s="214">
        <v>0.03</v>
      </c>
    </row>
    <row r="75" spans="1:47" s="214" customFormat="1"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314"/>
      <c r="AH75" s="298"/>
      <c r="AI75" s="310"/>
      <c r="AJ75" s="310"/>
      <c r="AK75" s="311"/>
      <c r="AL75" s="314"/>
      <c r="AM75" s="298"/>
      <c r="AN75" s="310"/>
      <c r="AO75" s="310"/>
      <c r="AP75" s="311"/>
      <c r="AR75" s="363" t="s">
        <v>96</v>
      </c>
      <c r="AU75" s="214">
        <v>1</v>
      </c>
    </row>
    <row r="76" spans="1:47"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297"/>
      <c r="AM76" s="298"/>
      <c r="AN76" s="310"/>
      <c r="AO76" s="310"/>
      <c r="AP76" s="311"/>
      <c r="AR76" s="364" t="s">
        <v>97</v>
      </c>
      <c r="AU76" s="214">
        <v>1</v>
      </c>
    </row>
    <row r="77" spans="1:47"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297"/>
      <c r="AM77" s="298"/>
      <c r="AN77" s="310"/>
      <c r="AO77" s="310"/>
      <c r="AP77" s="311"/>
      <c r="AR77" s="364" t="s">
        <v>98</v>
      </c>
      <c r="AU77" s="214">
        <v>1</v>
      </c>
    </row>
    <row r="78" spans="1:47" s="214" customFormat="1" x14ac:dyDescent="0.25">
      <c r="A78" s="228" t="s">
        <v>195</v>
      </c>
      <c r="B78" s="222" t="s">
        <v>24</v>
      </c>
      <c r="C78" s="229"/>
      <c r="D78" s="229"/>
      <c r="E78" s="322">
        <v>4.4000000000000004</v>
      </c>
      <c r="F78" s="230" t="s">
        <v>22</v>
      </c>
      <c r="G78" s="231">
        <v>5</v>
      </c>
      <c r="H78" s="370">
        <v>2</v>
      </c>
      <c r="I78" s="229" t="s">
        <v>25</v>
      </c>
      <c r="J78" s="267"/>
      <c r="K78" s="267"/>
      <c r="L78" s="273"/>
      <c r="M78" s="370">
        <v>2</v>
      </c>
      <c r="N78" s="229" t="s">
        <v>25</v>
      </c>
      <c r="O78" s="267"/>
      <c r="P78" s="267"/>
      <c r="Q78" s="273"/>
      <c r="R78" s="370">
        <v>2</v>
      </c>
      <c r="S78" s="229" t="s">
        <v>25</v>
      </c>
      <c r="T78" s="267"/>
      <c r="U78" s="267"/>
      <c r="V78" s="273"/>
      <c r="W78" s="370">
        <v>2</v>
      </c>
      <c r="X78" s="229" t="s">
        <v>25</v>
      </c>
      <c r="Y78" s="267"/>
      <c r="Z78" s="267"/>
      <c r="AA78" s="273"/>
      <c r="AB78" s="370">
        <v>2</v>
      </c>
      <c r="AC78" s="229" t="s">
        <v>25</v>
      </c>
      <c r="AD78" s="267"/>
      <c r="AE78" s="267"/>
      <c r="AF78" s="273"/>
      <c r="AG78" s="297"/>
      <c r="AH78" s="298"/>
      <c r="AI78" s="310"/>
      <c r="AJ78" s="310"/>
      <c r="AK78" s="311"/>
      <c r="AL78" s="297"/>
      <c r="AM78" s="298"/>
      <c r="AN78" s="310"/>
      <c r="AO78" s="310"/>
      <c r="AP78" s="311"/>
      <c r="AR78" s="363" t="s">
        <v>99</v>
      </c>
      <c r="AU78" s="214">
        <v>2</v>
      </c>
    </row>
    <row r="79" spans="1:47" s="214" customFormat="1" x14ac:dyDescent="0.25">
      <c r="A79" s="228" t="s">
        <v>100</v>
      </c>
      <c r="B79" s="222" t="s">
        <v>24</v>
      </c>
      <c r="C79" s="229"/>
      <c r="D79" s="229"/>
      <c r="E79" s="329">
        <v>1.2</v>
      </c>
      <c r="F79" s="230" t="s">
        <v>22</v>
      </c>
      <c r="G79" s="231" t="s">
        <v>22</v>
      </c>
      <c r="H79" s="370">
        <v>1</v>
      </c>
      <c r="I79" s="229" t="s">
        <v>25</v>
      </c>
      <c r="J79" s="267"/>
      <c r="K79" s="267"/>
      <c r="L79" s="273"/>
      <c r="M79" s="370">
        <v>1</v>
      </c>
      <c r="N79" s="229" t="s">
        <v>25</v>
      </c>
      <c r="O79" s="267"/>
      <c r="P79" s="267"/>
      <c r="Q79" s="273"/>
      <c r="R79" s="370">
        <v>1</v>
      </c>
      <c r="S79" s="229" t="s">
        <v>25</v>
      </c>
      <c r="T79" s="267"/>
      <c r="U79" s="267"/>
      <c r="V79" s="273"/>
      <c r="W79" s="370">
        <v>1</v>
      </c>
      <c r="X79" s="229" t="s">
        <v>25</v>
      </c>
      <c r="Y79" s="267"/>
      <c r="Z79" s="267"/>
      <c r="AA79" s="273"/>
      <c r="AB79" s="370">
        <v>1</v>
      </c>
      <c r="AC79" s="229" t="s">
        <v>25</v>
      </c>
      <c r="AD79" s="267"/>
      <c r="AE79" s="267"/>
      <c r="AF79" s="273"/>
      <c r="AG79" s="297"/>
      <c r="AH79" s="298"/>
      <c r="AI79" s="310"/>
      <c r="AJ79" s="310"/>
      <c r="AK79" s="311"/>
      <c r="AL79" s="297"/>
      <c r="AM79" s="298"/>
      <c r="AN79" s="310"/>
      <c r="AO79" s="310"/>
      <c r="AP79" s="311"/>
      <c r="AR79" s="364" t="s">
        <v>100</v>
      </c>
      <c r="AU79" s="214">
        <v>1</v>
      </c>
    </row>
    <row r="80" spans="1:47" s="214" customFormat="1"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370">
        <v>1</v>
      </c>
      <c r="S80" s="229" t="s">
        <v>25</v>
      </c>
      <c r="T80" s="267"/>
      <c r="U80" s="267"/>
      <c r="V80" s="273"/>
      <c r="W80" s="370">
        <v>1</v>
      </c>
      <c r="X80" s="229" t="s">
        <v>25</v>
      </c>
      <c r="Y80" s="267"/>
      <c r="Z80" s="267"/>
      <c r="AA80" s="273"/>
      <c r="AB80" s="370">
        <v>1</v>
      </c>
      <c r="AC80" s="229" t="s">
        <v>25</v>
      </c>
      <c r="AD80" s="267"/>
      <c r="AE80" s="267"/>
      <c r="AF80" s="273"/>
      <c r="AG80" s="297"/>
      <c r="AH80" s="298"/>
      <c r="AI80" s="310"/>
      <c r="AJ80" s="310"/>
      <c r="AK80" s="311"/>
      <c r="AL80" s="297"/>
      <c r="AM80" s="298"/>
      <c r="AN80" s="310"/>
      <c r="AO80" s="310"/>
      <c r="AP80" s="311"/>
      <c r="AR80" s="363" t="s">
        <v>101</v>
      </c>
      <c r="AU80" s="214">
        <v>1</v>
      </c>
    </row>
    <row r="81" spans="1:47" s="214" customFormat="1" x14ac:dyDescent="0.25">
      <c r="A81" s="228" t="s">
        <v>102</v>
      </c>
      <c r="B81" s="222" t="s">
        <v>202</v>
      </c>
      <c r="C81" s="229"/>
      <c r="D81" s="229"/>
      <c r="E81" s="223" t="s">
        <v>202</v>
      </c>
      <c r="F81" s="239">
        <v>5</v>
      </c>
      <c r="G81" s="231">
        <v>0.8</v>
      </c>
      <c r="H81" s="371">
        <v>0.5</v>
      </c>
      <c r="I81" s="229" t="s">
        <v>25</v>
      </c>
      <c r="J81" s="267"/>
      <c r="K81" s="267"/>
      <c r="L81" s="273"/>
      <c r="M81" s="371">
        <v>0.5</v>
      </c>
      <c r="N81" s="229" t="s">
        <v>25</v>
      </c>
      <c r="O81" s="267"/>
      <c r="P81" s="267"/>
      <c r="Q81" s="273"/>
      <c r="R81" s="371">
        <v>0.5</v>
      </c>
      <c r="S81" s="229" t="s">
        <v>25</v>
      </c>
      <c r="T81" s="267"/>
      <c r="U81" s="267"/>
      <c r="V81" s="273"/>
      <c r="W81" s="371">
        <v>0.5</v>
      </c>
      <c r="X81" s="229" t="s">
        <v>25</v>
      </c>
      <c r="Y81" s="267"/>
      <c r="Z81" s="267"/>
      <c r="AA81" s="273"/>
      <c r="AB81" s="371">
        <v>0.5</v>
      </c>
      <c r="AC81" s="229" t="s">
        <v>25</v>
      </c>
      <c r="AD81" s="267"/>
      <c r="AE81" s="267"/>
      <c r="AF81" s="273"/>
      <c r="AG81" s="312"/>
      <c r="AH81" s="298"/>
      <c r="AI81" s="310"/>
      <c r="AJ81" s="310"/>
      <c r="AK81" s="311"/>
      <c r="AL81" s="312"/>
      <c r="AM81" s="298"/>
      <c r="AN81" s="310"/>
      <c r="AO81" s="310"/>
      <c r="AP81" s="311"/>
      <c r="AR81" s="363" t="s">
        <v>102</v>
      </c>
      <c r="AU81" s="214">
        <v>0.5</v>
      </c>
    </row>
    <row r="82" spans="1:47" s="214" customFormat="1" x14ac:dyDescent="0.25">
      <c r="A82" s="228" t="s">
        <v>103</v>
      </c>
      <c r="B82" s="222" t="s">
        <v>24</v>
      </c>
      <c r="C82" s="229"/>
      <c r="D82" s="229"/>
      <c r="E82" s="322">
        <v>1.4</v>
      </c>
      <c r="F82" s="239">
        <v>1000</v>
      </c>
      <c r="G82" s="231" t="s">
        <v>22</v>
      </c>
      <c r="H82" s="370">
        <v>1</v>
      </c>
      <c r="I82" s="229" t="s">
        <v>25</v>
      </c>
      <c r="J82" s="267"/>
      <c r="K82" s="267"/>
      <c r="L82" s="273"/>
      <c r="M82" s="370">
        <v>1</v>
      </c>
      <c r="N82" s="229" t="s">
        <v>25</v>
      </c>
      <c r="O82" s="267"/>
      <c r="P82" s="267"/>
      <c r="Q82" s="273"/>
      <c r="R82" s="370">
        <v>1</v>
      </c>
      <c r="S82" s="229" t="s">
        <v>25</v>
      </c>
      <c r="T82" s="267"/>
      <c r="U82" s="267"/>
      <c r="V82" s="273"/>
      <c r="W82" s="370">
        <v>1</v>
      </c>
      <c r="X82" s="229" t="s">
        <v>25</v>
      </c>
      <c r="Y82" s="267"/>
      <c r="Z82" s="267"/>
      <c r="AA82" s="273"/>
      <c r="AB82" s="370">
        <v>1</v>
      </c>
      <c r="AC82" s="229" t="s">
        <v>25</v>
      </c>
      <c r="AD82" s="267"/>
      <c r="AE82" s="267"/>
      <c r="AF82" s="273"/>
      <c r="AG82" s="297"/>
      <c r="AH82" s="298"/>
      <c r="AI82" s="310"/>
      <c r="AJ82" s="310"/>
      <c r="AK82" s="311"/>
      <c r="AL82" s="297"/>
      <c r="AM82" s="298"/>
      <c r="AN82" s="310"/>
      <c r="AO82" s="310"/>
      <c r="AP82" s="311"/>
      <c r="AR82" s="363" t="s">
        <v>103</v>
      </c>
      <c r="AU82" s="214">
        <v>1</v>
      </c>
    </row>
    <row r="83" spans="1:47"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297"/>
      <c r="AM83" s="298"/>
      <c r="AN83" s="310"/>
      <c r="AO83" s="310"/>
      <c r="AP83" s="311"/>
      <c r="AR83" s="364" t="s">
        <v>104</v>
      </c>
      <c r="AU83" s="214">
        <v>1</v>
      </c>
    </row>
    <row r="84" spans="1:47" s="214" customFormat="1"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71">
        <v>0.2</v>
      </c>
      <c r="S84" s="229" t="s">
        <v>25</v>
      </c>
      <c r="T84" s="267"/>
      <c r="U84" s="267"/>
      <c r="V84" s="273"/>
      <c r="W84" s="371">
        <v>0.2</v>
      </c>
      <c r="X84" s="229" t="s">
        <v>25</v>
      </c>
      <c r="Y84" s="267"/>
      <c r="Z84" s="267"/>
      <c r="AA84" s="273"/>
      <c r="AB84" s="371">
        <v>0.2</v>
      </c>
      <c r="AC84" s="229" t="s">
        <v>25</v>
      </c>
      <c r="AD84" s="267"/>
      <c r="AE84" s="267"/>
      <c r="AF84" s="273"/>
      <c r="AG84" s="312"/>
      <c r="AH84" s="298"/>
      <c r="AI84" s="310"/>
      <c r="AJ84" s="310"/>
      <c r="AK84" s="311"/>
      <c r="AL84" s="312"/>
      <c r="AM84" s="298"/>
      <c r="AN84" s="310"/>
      <c r="AO84" s="310"/>
      <c r="AP84" s="311"/>
      <c r="AR84" s="364" t="s">
        <v>105</v>
      </c>
      <c r="AU84" s="214">
        <v>0.2</v>
      </c>
    </row>
    <row r="85" spans="1:47" s="214" customFormat="1" x14ac:dyDescent="0.25">
      <c r="A85" s="228" t="s">
        <v>106</v>
      </c>
      <c r="B85" s="222" t="s">
        <v>24</v>
      </c>
      <c r="C85" s="229"/>
      <c r="D85" s="229"/>
      <c r="E85" s="322">
        <v>5</v>
      </c>
      <c r="F85" s="230" t="s">
        <v>22</v>
      </c>
      <c r="G85" s="231" t="s">
        <v>22</v>
      </c>
      <c r="H85" s="370">
        <v>5</v>
      </c>
      <c r="I85" s="229" t="s">
        <v>25</v>
      </c>
      <c r="J85" s="267"/>
      <c r="K85" s="267"/>
      <c r="L85" s="273"/>
      <c r="M85" s="370">
        <v>5</v>
      </c>
      <c r="N85" s="229" t="s">
        <v>25</v>
      </c>
      <c r="O85" s="267"/>
      <c r="P85" s="267"/>
      <c r="Q85" s="273"/>
      <c r="R85" s="370">
        <v>5</v>
      </c>
      <c r="S85" s="229" t="s">
        <v>25</v>
      </c>
      <c r="T85" s="267"/>
      <c r="U85" s="267"/>
      <c r="V85" s="273"/>
      <c r="W85" s="370">
        <v>5</v>
      </c>
      <c r="X85" s="229" t="s">
        <v>25</v>
      </c>
      <c r="Y85" s="267"/>
      <c r="Z85" s="267"/>
      <c r="AA85" s="273"/>
      <c r="AB85" s="370">
        <v>5</v>
      </c>
      <c r="AC85" s="229" t="s">
        <v>25</v>
      </c>
      <c r="AD85" s="267"/>
      <c r="AE85" s="267"/>
      <c r="AF85" s="273"/>
      <c r="AG85" s="297"/>
      <c r="AH85" s="298"/>
      <c r="AI85" s="310"/>
      <c r="AJ85" s="310"/>
      <c r="AK85" s="311"/>
      <c r="AL85" s="297"/>
      <c r="AM85" s="298"/>
      <c r="AN85" s="310"/>
      <c r="AO85" s="310"/>
      <c r="AP85" s="311"/>
      <c r="AR85" s="364" t="s">
        <v>106</v>
      </c>
      <c r="AU85" s="214">
        <v>5</v>
      </c>
    </row>
    <row r="86" spans="1:47" s="214" customFormat="1" x14ac:dyDescent="0.25">
      <c r="A86" s="228" t="s">
        <v>107</v>
      </c>
      <c r="B86" s="222" t="s">
        <v>21</v>
      </c>
      <c r="C86" s="229"/>
      <c r="D86" s="229"/>
      <c r="E86" s="395">
        <v>1.9744999999999999</v>
      </c>
      <c r="F86" s="239">
        <v>5</v>
      </c>
      <c r="G86" s="231">
        <v>3</v>
      </c>
      <c r="H86" s="370">
        <v>1</v>
      </c>
      <c r="I86" s="229" t="s">
        <v>25</v>
      </c>
      <c r="J86" s="267"/>
      <c r="K86" s="267"/>
      <c r="L86" s="273"/>
      <c r="M86" s="370">
        <v>1</v>
      </c>
      <c r="N86" s="229" t="s">
        <v>25</v>
      </c>
      <c r="O86" s="267"/>
      <c r="P86" s="267"/>
      <c r="Q86" s="273"/>
      <c r="R86" s="370">
        <v>1</v>
      </c>
      <c r="S86" s="229" t="s">
        <v>25</v>
      </c>
      <c r="T86" s="267"/>
      <c r="U86" s="267"/>
      <c r="V86" s="273"/>
      <c r="W86" s="370">
        <v>1</v>
      </c>
      <c r="X86" s="229" t="s">
        <v>25</v>
      </c>
      <c r="Y86" s="267"/>
      <c r="Z86" s="267"/>
      <c r="AA86" s="273"/>
      <c r="AB86" s="370">
        <v>1</v>
      </c>
      <c r="AC86" s="229" t="s">
        <v>25</v>
      </c>
      <c r="AD86" s="267"/>
      <c r="AE86" s="267"/>
      <c r="AF86" s="273"/>
      <c r="AG86" s="297"/>
      <c r="AH86" s="298"/>
      <c r="AI86" s="310"/>
      <c r="AJ86" s="310"/>
      <c r="AK86" s="311"/>
      <c r="AL86" s="297"/>
      <c r="AM86" s="298"/>
      <c r="AN86" s="310"/>
      <c r="AO86" s="310"/>
      <c r="AP86" s="311"/>
      <c r="AR86" s="364" t="s">
        <v>107</v>
      </c>
      <c r="AU86" s="214">
        <v>1</v>
      </c>
    </row>
    <row r="87" spans="1:47"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297"/>
      <c r="AM87" s="298"/>
      <c r="AN87" s="310"/>
      <c r="AO87" s="310"/>
      <c r="AP87" s="311"/>
      <c r="AR87" s="363" t="s">
        <v>108</v>
      </c>
      <c r="AU87" s="214">
        <v>1</v>
      </c>
    </row>
    <row r="88" spans="1:47"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297"/>
      <c r="AM88" s="298"/>
      <c r="AN88" s="310"/>
      <c r="AO88" s="310"/>
      <c r="AP88" s="311"/>
      <c r="AR88" s="363" t="s">
        <v>109</v>
      </c>
      <c r="AU88" s="214">
        <v>5</v>
      </c>
    </row>
    <row r="89" spans="1:47" s="214" customFormat="1" ht="15.75" thickBot="1" x14ac:dyDescent="0.3">
      <c r="A89" s="376" t="s">
        <v>110</v>
      </c>
      <c r="B89" s="275" t="s">
        <v>24</v>
      </c>
      <c r="C89" s="263"/>
      <c r="D89" s="263"/>
      <c r="E89" s="323">
        <v>0.2</v>
      </c>
      <c r="F89" s="281">
        <v>2</v>
      </c>
      <c r="G89" s="282">
        <v>0.02</v>
      </c>
      <c r="H89" s="377">
        <v>0.01</v>
      </c>
      <c r="I89" s="263" t="s">
        <v>25</v>
      </c>
      <c r="J89" s="275" t="s">
        <v>267</v>
      </c>
      <c r="K89" s="275"/>
      <c r="L89" s="276"/>
      <c r="M89" s="377">
        <v>0.01</v>
      </c>
      <c r="N89" s="263" t="s">
        <v>25</v>
      </c>
      <c r="O89" s="275"/>
      <c r="P89" s="275"/>
      <c r="Q89" s="276"/>
      <c r="R89" s="377">
        <v>0.1</v>
      </c>
      <c r="S89" s="263"/>
      <c r="T89" s="275"/>
      <c r="U89" s="275"/>
      <c r="V89" s="276"/>
      <c r="W89" s="377">
        <v>0.34</v>
      </c>
      <c r="X89" s="263"/>
      <c r="Y89" s="275"/>
      <c r="Z89" s="275"/>
      <c r="AA89" s="276"/>
      <c r="AB89" s="377">
        <v>0.01</v>
      </c>
      <c r="AC89" s="263" t="s">
        <v>25</v>
      </c>
      <c r="AD89" s="275"/>
      <c r="AE89" s="275"/>
      <c r="AF89" s="276"/>
      <c r="AG89" s="315"/>
      <c r="AH89" s="303"/>
      <c r="AI89" s="316"/>
      <c r="AJ89" s="316"/>
      <c r="AK89" s="317"/>
      <c r="AL89" s="315"/>
      <c r="AM89" s="303"/>
      <c r="AN89" s="316"/>
      <c r="AO89" s="316"/>
      <c r="AP89" s="317"/>
      <c r="AR89" s="365" t="s">
        <v>110</v>
      </c>
      <c r="AU89" s="214">
        <v>0.01</v>
      </c>
    </row>
    <row r="90" spans="1:47"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7"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7"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7"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7"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7"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7"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9">
    <mergeCell ref="A1:AP1"/>
    <mergeCell ref="A2:AP2"/>
    <mergeCell ref="B4:B6"/>
    <mergeCell ref="C4:C6"/>
    <mergeCell ref="D4:D6"/>
    <mergeCell ref="E4:E6"/>
    <mergeCell ref="F4:F6"/>
    <mergeCell ref="G4:G6"/>
    <mergeCell ref="H4:AF4"/>
    <mergeCell ref="AG4:AP4"/>
    <mergeCell ref="AG25:AK25"/>
    <mergeCell ref="AL25:AP25"/>
    <mergeCell ref="H5:L5"/>
    <mergeCell ref="M5:Q5"/>
    <mergeCell ref="R5:V5"/>
    <mergeCell ref="W5:AA5"/>
    <mergeCell ref="AB5:AF5"/>
    <mergeCell ref="AG5:AK5"/>
    <mergeCell ref="AL5:AP5"/>
    <mergeCell ref="A7:AP7"/>
    <mergeCell ref="AG8:AK8"/>
    <mergeCell ref="AL8:AP8"/>
    <mergeCell ref="A24:AP24"/>
    <mergeCell ref="A42:AP42"/>
    <mergeCell ref="AG43:AK43"/>
    <mergeCell ref="AL43:AP43"/>
    <mergeCell ref="A47:AP47"/>
    <mergeCell ref="AG48:AK48"/>
    <mergeCell ref="AL48:AP48"/>
  </mergeCells>
  <conditionalFormatting sqref="AL10">
    <cfRule type="cellIs" dxfId="3860" priority="433" operator="greaterThan">
      <formula>$E$10</formula>
    </cfRule>
  </conditionalFormatting>
  <conditionalFormatting sqref="AL11">
    <cfRule type="cellIs" dxfId="3859" priority="432" operator="greaterThan">
      <formula>$E$11</formula>
    </cfRule>
  </conditionalFormatting>
  <conditionalFormatting sqref="AL12">
    <cfRule type="cellIs" dxfId="3858" priority="431" operator="greaterThan">
      <formula>$E$12</formula>
    </cfRule>
  </conditionalFormatting>
  <conditionalFormatting sqref="AL13">
    <cfRule type="cellIs" dxfId="3857" priority="429" operator="greaterThan">
      <formula>$E13</formula>
    </cfRule>
    <cfRule type="cellIs" dxfId="3856" priority="430" operator="greaterThan">
      <formula>$G13</formula>
    </cfRule>
  </conditionalFormatting>
  <conditionalFormatting sqref="AL18">
    <cfRule type="cellIs" dxfId="3855" priority="425" operator="lessThan">
      <formula>$AS$18</formula>
    </cfRule>
    <cfRule type="cellIs" dxfId="3854" priority="426" operator="greaterThan">
      <formula>$AT$18</formula>
    </cfRule>
    <cfRule type="cellIs" dxfId="3853" priority="427" operator="lessThan">
      <formula>$AQ$18</formula>
    </cfRule>
    <cfRule type="cellIs" dxfId="3852" priority="428" operator="greaterThan">
      <formula>$AR$18</formula>
    </cfRule>
  </conditionalFormatting>
  <conditionalFormatting sqref="AG10">
    <cfRule type="cellIs" dxfId="3851" priority="424" operator="greaterThan">
      <formula>$E$10</formula>
    </cfRule>
  </conditionalFormatting>
  <conditionalFormatting sqref="AG11">
    <cfRule type="cellIs" dxfId="3850" priority="423" operator="greaterThan">
      <formula>$E$11</formula>
    </cfRule>
  </conditionalFormatting>
  <conditionalFormatting sqref="AG12">
    <cfRule type="cellIs" dxfId="3849" priority="422" operator="greaterThan">
      <formula>$E$12</formula>
    </cfRule>
  </conditionalFormatting>
  <conditionalFormatting sqref="AG13">
    <cfRule type="cellIs" dxfId="3848" priority="420" operator="greaterThan">
      <formula>$E$13</formula>
    </cfRule>
    <cfRule type="cellIs" dxfId="3847" priority="421" operator="greaterThan">
      <formula>$G$13</formula>
    </cfRule>
  </conditionalFormatting>
  <conditionalFormatting sqref="AG14">
    <cfRule type="cellIs" dxfId="3846" priority="418" operator="greaterThan">
      <formula>$E$14</formula>
    </cfRule>
    <cfRule type="cellIs" dxfId="3845" priority="419" operator="greaterThan">
      <formula>$G$14</formula>
    </cfRule>
  </conditionalFormatting>
  <conditionalFormatting sqref="AG15">
    <cfRule type="cellIs" dxfId="3844" priority="417" operator="greaterThan">
      <formula>$E$15</formula>
    </cfRule>
  </conditionalFormatting>
  <conditionalFormatting sqref="AG16">
    <cfRule type="cellIs" dxfId="3843" priority="416" operator="greaterThan">
      <formula>$E$16</formula>
    </cfRule>
  </conditionalFormatting>
  <conditionalFormatting sqref="AG16">
    <cfRule type="cellIs" dxfId="3842" priority="415" operator="greaterThan">
      <formula>$G$16</formula>
    </cfRule>
  </conditionalFormatting>
  <conditionalFormatting sqref="AG17">
    <cfRule type="cellIs" dxfId="3841" priority="413" operator="greaterThan">
      <formula>$E$17</formula>
    </cfRule>
  </conditionalFormatting>
  <conditionalFormatting sqref="AG17">
    <cfRule type="cellIs" dxfId="3840" priority="414" operator="greaterThan">
      <formula>$G$17</formula>
    </cfRule>
  </conditionalFormatting>
  <conditionalFormatting sqref="AG19">
    <cfRule type="cellIs" dxfId="3839" priority="412" operator="greaterThan">
      <formula>$E$19</formula>
    </cfRule>
  </conditionalFormatting>
  <conditionalFormatting sqref="AG20">
    <cfRule type="cellIs" dxfId="3838" priority="410" operator="greaterThan">
      <formula>$E$20</formula>
    </cfRule>
    <cfRule type="cellIs" dxfId="3837" priority="411" operator="greaterThan">
      <formula>$G$20</formula>
    </cfRule>
  </conditionalFormatting>
  <conditionalFormatting sqref="AG21">
    <cfRule type="cellIs" dxfId="3836" priority="408" operator="greaterThan">
      <formula>$E$21</formula>
    </cfRule>
    <cfRule type="cellIs" dxfId="3835" priority="409" operator="greaterThan">
      <formula>$G$21</formula>
    </cfRule>
  </conditionalFormatting>
  <conditionalFormatting sqref="AG22">
    <cfRule type="cellIs" dxfId="3834" priority="406" operator="greaterThan">
      <formula>$E$22</formula>
    </cfRule>
    <cfRule type="cellIs" dxfId="3833" priority="407" operator="greaterThan">
      <formula>$G$22</formula>
    </cfRule>
  </conditionalFormatting>
  <conditionalFormatting sqref="AG23">
    <cfRule type="cellIs" dxfId="3832" priority="405" operator="greaterThan">
      <formula>$E$23</formula>
    </cfRule>
  </conditionalFormatting>
  <conditionalFormatting sqref="AG9">
    <cfRule type="cellIs" dxfId="3831" priority="404" operator="greaterThan">
      <formula>$E$9</formula>
    </cfRule>
  </conditionalFormatting>
  <conditionalFormatting sqref="AG18">
    <cfRule type="cellIs" dxfId="3830" priority="400" operator="lessThan">
      <formula>$AS$18</formula>
    </cfRule>
    <cfRule type="cellIs" dxfId="3829" priority="401" operator="greaterThan">
      <formula>$AT$18</formula>
    </cfRule>
    <cfRule type="cellIs" dxfId="3828" priority="402" operator="lessThan">
      <formula>$AQ$18</formula>
    </cfRule>
    <cfRule type="cellIs" dxfId="3827" priority="403" operator="greaterThan">
      <formula>$AR$18</formula>
    </cfRule>
  </conditionalFormatting>
  <conditionalFormatting sqref="AG26">
    <cfRule type="cellIs" dxfId="3826" priority="398" operator="greaterThan">
      <formula>$E$26</formula>
    </cfRule>
    <cfRule type="cellIs" dxfId="3825" priority="399" operator="greaterThan">
      <formula>$G$26</formula>
    </cfRule>
  </conditionalFormatting>
  <conditionalFormatting sqref="AG27">
    <cfRule type="cellIs" dxfId="3824" priority="396" operator="greaterThan">
      <formula>$E$27</formula>
    </cfRule>
    <cfRule type="cellIs" dxfId="3823" priority="397" operator="greaterThan">
      <formula>$G$27</formula>
    </cfRule>
  </conditionalFormatting>
  <conditionalFormatting sqref="AG28">
    <cfRule type="cellIs" dxfId="3822" priority="394" operator="greaterThan">
      <formula>$E$28</formula>
    </cfRule>
    <cfRule type="cellIs" dxfId="3821" priority="395" operator="greaterThan">
      <formula>$G$28</formula>
    </cfRule>
  </conditionalFormatting>
  <conditionalFormatting sqref="AG31">
    <cfRule type="cellIs" dxfId="3820" priority="393" operator="greaterThan">
      <formula>$E$31</formula>
    </cfRule>
  </conditionalFormatting>
  <conditionalFormatting sqref="AG32">
    <cfRule type="cellIs" dxfId="3819" priority="391" operator="greaterThan">
      <formula>$E$32</formula>
    </cfRule>
    <cfRule type="cellIs" dxfId="3818" priority="392" operator="greaterThan">
      <formula>$G$32</formula>
    </cfRule>
  </conditionalFormatting>
  <conditionalFormatting sqref="AG33">
    <cfRule type="cellIs" dxfId="3817" priority="389" operator="greaterThan">
      <formula>$E$33</formula>
    </cfRule>
    <cfRule type="cellIs" dxfId="3816" priority="390" operator="greaterThan">
      <formula>$G$33</formula>
    </cfRule>
  </conditionalFormatting>
  <conditionalFormatting sqref="AG34">
    <cfRule type="cellIs" dxfId="3815" priority="386" operator="greaterThan">
      <formula>$E$34</formula>
    </cfRule>
    <cfRule type="cellIs" dxfId="3814" priority="387" operator="greaterThan">
      <formula>$G$34</formula>
    </cfRule>
    <cfRule type="cellIs" dxfId="3813" priority="388" operator="greaterThan">
      <formula>$F$34</formula>
    </cfRule>
  </conditionalFormatting>
  <conditionalFormatting sqref="AG35">
    <cfRule type="cellIs" dxfId="3812" priority="384" operator="greaterThan">
      <formula>$E$35</formula>
    </cfRule>
    <cfRule type="cellIs" dxfId="3811" priority="385" operator="greaterThan">
      <formula>$G$35</formula>
    </cfRule>
  </conditionalFormatting>
  <conditionalFormatting sqref="AG36">
    <cfRule type="cellIs" dxfId="3810" priority="382" operator="greaterThan">
      <formula>$E$36</formula>
    </cfRule>
    <cfRule type="cellIs" dxfId="3809" priority="383" operator="greaterThan">
      <formula>$G$36</formula>
    </cfRule>
  </conditionalFormatting>
  <conditionalFormatting sqref="AG37">
    <cfRule type="cellIs" dxfId="3808" priority="381" operator="greaterThan">
      <formula>$E$37</formula>
    </cfRule>
  </conditionalFormatting>
  <conditionalFormatting sqref="AG38">
    <cfRule type="cellIs" dxfId="3807" priority="379" operator="greaterThan">
      <formula>$E$38</formula>
    </cfRule>
    <cfRule type="cellIs" dxfId="3806" priority="380" operator="greaterThan">
      <formula>$G$38</formula>
    </cfRule>
  </conditionalFormatting>
  <conditionalFormatting sqref="AG39">
    <cfRule type="cellIs" dxfId="3805" priority="377" operator="greaterThan">
      <formula>$E$39</formula>
    </cfRule>
    <cfRule type="cellIs" dxfId="3804" priority="378" operator="greaterThan">
      <formula>$G$39</formula>
    </cfRule>
  </conditionalFormatting>
  <conditionalFormatting sqref="AG40">
    <cfRule type="cellIs" dxfId="3803" priority="375" operator="greaterThan">
      <formula>$E$40</formula>
    </cfRule>
    <cfRule type="cellIs" dxfId="3802" priority="376" operator="greaterThan">
      <formula>$G$40</formula>
    </cfRule>
  </conditionalFormatting>
  <conditionalFormatting sqref="AG41">
    <cfRule type="cellIs" dxfId="3801" priority="373" operator="greaterThan">
      <formula>$E$41</formula>
    </cfRule>
    <cfRule type="cellIs" dxfId="3800" priority="374" operator="greaterThan">
      <formula>$G$41</formula>
    </cfRule>
  </conditionalFormatting>
  <conditionalFormatting sqref="AG37">
    <cfRule type="cellIs" dxfId="3799" priority="372" operator="greaterThan">
      <formula>$G$37</formula>
    </cfRule>
  </conditionalFormatting>
  <conditionalFormatting sqref="AG72">
    <cfRule type="cellIs" dxfId="3798" priority="371" operator="greaterThan">
      <formula>$F$72</formula>
    </cfRule>
  </conditionalFormatting>
  <conditionalFormatting sqref="AG55">
    <cfRule type="cellIs" dxfId="3797" priority="370" operator="greaterThan">
      <formula>$G$55</formula>
    </cfRule>
  </conditionalFormatting>
  <conditionalFormatting sqref="AG60">
    <cfRule type="cellIs" dxfId="3796" priority="369" operator="greaterThan">
      <formula>$G$60</formula>
    </cfRule>
  </conditionalFormatting>
  <conditionalFormatting sqref="AG63">
    <cfRule type="cellIs" dxfId="3795" priority="368" operator="greaterThan">
      <formula>$G$63</formula>
    </cfRule>
  </conditionalFormatting>
  <conditionalFormatting sqref="AG66">
    <cfRule type="cellIs" dxfId="3794" priority="366" operator="greaterThan">
      <formula>$G$66</formula>
    </cfRule>
    <cfRule type="cellIs" dxfId="3793" priority="367" operator="greaterThan">
      <formula>$F$66</formula>
    </cfRule>
  </conditionalFormatting>
  <conditionalFormatting sqref="AG53">
    <cfRule type="cellIs" dxfId="3792" priority="365" operator="greaterThan">
      <formula>$F$53</formula>
    </cfRule>
  </conditionalFormatting>
  <conditionalFormatting sqref="AG52">
    <cfRule type="cellIs" dxfId="3791" priority="363" operator="greaterThan">
      <formula>$F$52</formula>
    </cfRule>
  </conditionalFormatting>
  <conditionalFormatting sqref="AG61">
    <cfRule type="cellIs" dxfId="3790" priority="360" operator="greaterThan">
      <formula>$F$61</formula>
    </cfRule>
  </conditionalFormatting>
  <conditionalFormatting sqref="AG62">
    <cfRule type="cellIs" dxfId="3789" priority="358" operator="greaterThan">
      <formula>$G$62</formula>
    </cfRule>
  </conditionalFormatting>
  <conditionalFormatting sqref="AG54">
    <cfRule type="cellIs" dxfId="3788" priority="361" operator="greaterThan">
      <formula>$G$54</formula>
    </cfRule>
    <cfRule type="cellIs" dxfId="3787" priority="362" operator="greaterThan">
      <formula>$F$54</formula>
    </cfRule>
  </conditionalFormatting>
  <conditionalFormatting sqref="AG61">
    <cfRule type="cellIs" dxfId="3786" priority="359" operator="greaterThan">
      <formula>$G$61</formula>
    </cfRule>
  </conditionalFormatting>
  <conditionalFormatting sqref="AG67">
    <cfRule type="cellIs" dxfId="3785" priority="357" operator="greaterThan">
      <formula>$F$67</formula>
    </cfRule>
  </conditionalFormatting>
  <conditionalFormatting sqref="AG68">
    <cfRule type="cellIs" dxfId="3784" priority="356" operator="greaterThan">
      <formula>$G$68</formula>
    </cfRule>
  </conditionalFormatting>
  <conditionalFormatting sqref="AG70">
    <cfRule type="cellIs" dxfId="3783" priority="355" operator="greaterThan">
      <formula>$G$70</formula>
    </cfRule>
  </conditionalFormatting>
  <conditionalFormatting sqref="AG73">
    <cfRule type="cellIs" dxfId="3782" priority="354" operator="greaterThan">
      <formula>$G$73</formula>
    </cfRule>
  </conditionalFormatting>
  <conditionalFormatting sqref="AG75">
    <cfRule type="cellIs" dxfId="3781" priority="353" operator="greaterThan">
      <formula>$F$75</formula>
    </cfRule>
  </conditionalFormatting>
  <conditionalFormatting sqref="AG76">
    <cfRule type="cellIs" dxfId="3780" priority="352" operator="greaterThan">
      <formula>$F$76</formula>
    </cfRule>
  </conditionalFormatting>
  <conditionalFormatting sqref="AG78">
    <cfRule type="cellIs" dxfId="3779" priority="351" operator="greaterThan">
      <formula>$G$78</formula>
    </cfRule>
  </conditionalFormatting>
  <conditionalFormatting sqref="AG80">
    <cfRule type="cellIs" dxfId="3778" priority="350" operator="greaterThan">
      <formula>$F$80</formula>
    </cfRule>
  </conditionalFormatting>
  <conditionalFormatting sqref="AG82">
    <cfRule type="cellIs" dxfId="3777" priority="349" operator="greaterThan">
      <formula>$F$82</formula>
    </cfRule>
  </conditionalFormatting>
  <conditionalFormatting sqref="AG81">
    <cfRule type="cellIs" dxfId="3776" priority="347" operator="greaterThan">
      <formula>$G$81</formula>
    </cfRule>
    <cfRule type="cellIs" dxfId="3775" priority="348" operator="greaterThan">
      <formula>$F$81</formula>
    </cfRule>
  </conditionalFormatting>
  <conditionalFormatting sqref="AG84">
    <cfRule type="cellIs" dxfId="3774" priority="346" operator="greaterThan">
      <formula>$G$84</formula>
    </cfRule>
  </conditionalFormatting>
  <conditionalFormatting sqref="AG86">
    <cfRule type="cellIs" dxfId="3773" priority="344" operator="greaterThan">
      <formula>$G$86</formula>
    </cfRule>
    <cfRule type="cellIs" dxfId="3772" priority="345" operator="greaterThan">
      <formula>$F$86</formula>
    </cfRule>
  </conditionalFormatting>
  <conditionalFormatting sqref="AG89">
    <cfRule type="cellIs" dxfId="3771" priority="342" operator="greaterThan">
      <formula>$G$89</formula>
    </cfRule>
    <cfRule type="cellIs" dxfId="3770" priority="343" operator="greaterThan">
      <formula>$F$89</formula>
    </cfRule>
  </conditionalFormatting>
  <conditionalFormatting sqref="AG53">
    <cfRule type="cellIs" dxfId="3769" priority="364" operator="greaterThan">
      <formula>$G$53</formula>
    </cfRule>
  </conditionalFormatting>
  <conditionalFormatting sqref="R48">
    <cfRule type="cellIs" dxfId="3768" priority="315" operator="greaterThan">
      <formula>$F$48</formula>
    </cfRule>
  </conditionalFormatting>
  <conditionalFormatting sqref="R55">
    <cfRule type="cellIs" dxfId="3767" priority="341" operator="greaterThan">
      <formula>$G$55</formula>
    </cfRule>
  </conditionalFormatting>
  <conditionalFormatting sqref="R63">
    <cfRule type="cellIs" dxfId="3766" priority="339" operator="greaterThan">
      <formula>$G$63</formula>
    </cfRule>
  </conditionalFormatting>
  <conditionalFormatting sqref="R66">
    <cfRule type="cellIs" dxfId="3765" priority="337" operator="greaterThan">
      <formula>$G$66</formula>
    </cfRule>
    <cfRule type="cellIs" dxfId="3764" priority="338" operator="greaterThan">
      <formula>$F$66</formula>
    </cfRule>
  </conditionalFormatting>
  <conditionalFormatting sqref="R53">
    <cfRule type="cellIs" dxfId="3763" priority="336" operator="greaterThan">
      <formula>$F$53</formula>
    </cfRule>
  </conditionalFormatting>
  <conditionalFormatting sqref="R52">
    <cfRule type="cellIs" dxfId="3762" priority="334" operator="greaterThan">
      <formula>$F$52</formula>
    </cfRule>
  </conditionalFormatting>
  <conditionalFormatting sqref="R61">
    <cfRule type="cellIs" dxfId="3761" priority="331" operator="greaterThan">
      <formula>$F$61</formula>
    </cfRule>
  </conditionalFormatting>
  <conditionalFormatting sqref="R62">
    <cfRule type="cellIs" dxfId="3760" priority="329" operator="greaterThan">
      <formula>$G$62</formula>
    </cfRule>
  </conditionalFormatting>
  <conditionalFormatting sqref="R54">
    <cfRule type="cellIs" dxfId="3759" priority="332" operator="greaterThan">
      <formula>$G$54</formula>
    </cfRule>
    <cfRule type="cellIs" dxfId="3758" priority="333" operator="greaterThan">
      <formula>$F$54</formula>
    </cfRule>
  </conditionalFormatting>
  <conditionalFormatting sqref="R61">
    <cfRule type="cellIs" dxfId="3757" priority="330" operator="greaterThan">
      <formula>$G$61</formula>
    </cfRule>
  </conditionalFormatting>
  <conditionalFormatting sqref="R68">
    <cfRule type="cellIs" dxfId="3756" priority="328" operator="greaterThan">
      <formula>$G$68</formula>
    </cfRule>
  </conditionalFormatting>
  <conditionalFormatting sqref="R70">
    <cfRule type="cellIs" dxfId="3755" priority="327" operator="greaterThan">
      <formula>$G$70</formula>
    </cfRule>
  </conditionalFormatting>
  <conditionalFormatting sqref="R73">
    <cfRule type="cellIs" dxfId="3754" priority="326" operator="greaterThan">
      <formula>$G$73</formula>
    </cfRule>
  </conditionalFormatting>
  <conditionalFormatting sqref="R75">
    <cfRule type="cellIs" dxfId="3753" priority="325" operator="greaterThan">
      <formula>$F$75</formula>
    </cfRule>
  </conditionalFormatting>
  <conditionalFormatting sqref="R76">
    <cfRule type="cellIs" dxfId="3752" priority="324" operator="greaterThan">
      <formula>$F$76</formula>
    </cfRule>
  </conditionalFormatting>
  <conditionalFormatting sqref="R78">
    <cfRule type="cellIs" dxfId="3751" priority="323" operator="greaterThan">
      <formula>$G$78</formula>
    </cfRule>
  </conditionalFormatting>
  <conditionalFormatting sqref="R80">
    <cfRule type="cellIs" dxfId="3750" priority="322" operator="greaterThan">
      <formula>$F$80</formula>
    </cfRule>
  </conditionalFormatting>
  <conditionalFormatting sqref="R82">
    <cfRule type="cellIs" dxfId="3749" priority="321" operator="greaterThan">
      <formula>$F$82</formula>
    </cfRule>
  </conditionalFormatting>
  <conditionalFormatting sqref="R81">
    <cfRule type="cellIs" dxfId="3748" priority="319" operator="greaterThan">
      <formula>$G$81</formula>
    </cfRule>
    <cfRule type="cellIs" dxfId="3747" priority="320" operator="greaterThan">
      <formula>$F$81</formula>
    </cfRule>
  </conditionalFormatting>
  <conditionalFormatting sqref="R84">
    <cfRule type="cellIs" dxfId="3746" priority="318" operator="greaterThan">
      <formula>$G$84</formula>
    </cfRule>
  </conditionalFormatting>
  <conditionalFormatting sqref="R86">
    <cfRule type="cellIs" dxfId="3745" priority="316" operator="greaterThan">
      <formula>$G$86</formula>
    </cfRule>
    <cfRule type="cellIs" dxfId="3744" priority="317" operator="greaterThan">
      <formula>$F$86</formula>
    </cfRule>
  </conditionalFormatting>
  <conditionalFormatting sqref="R53">
    <cfRule type="cellIs" dxfId="3743" priority="335" operator="greaterThan">
      <formula>$G$53</formula>
    </cfRule>
  </conditionalFormatting>
  <conditionalFormatting sqref="W48">
    <cfRule type="cellIs" dxfId="3742" priority="287" operator="greaterThan">
      <formula>$F$48</formula>
    </cfRule>
  </conditionalFormatting>
  <conditionalFormatting sqref="W55">
    <cfRule type="cellIs" dxfId="3741" priority="314" operator="greaterThan">
      <formula>$G$55</formula>
    </cfRule>
  </conditionalFormatting>
  <conditionalFormatting sqref="W63">
    <cfRule type="cellIs" dxfId="3740" priority="312" operator="greaterThan">
      <formula>$G$63</formula>
    </cfRule>
  </conditionalFormatting>
  <conditionalFormatting sqref="W66">
    <cfRule type="cellIs" dxfId="3739" priority="310" operator="greaterThan">
      <formula>$G$66</formula>
    </cfRule>
    <cfRule type="cellIs" dxfId="3738" priority="311" operator="greaterThan">
      <formula>$F$66</formula>
    </cfRule>
  </conditionalFormatting>
  <conditionalFormatting sqref="W53">
    <cfRule type="cellIs" dxfId="3737" priority="309" operator="greaterThan">
      <formula>$F$53</formula>
    </cfRule>
  </conditionalFormatting>
  <conditionalFormatting sqref="W52">
    <cfRule type="cellIs" dxfId="3736" priority="307" operator="greaterThan">
      <formula>$F$52</formula>
    </cfRule>
  </conditionalFormatting>
  <conditionalFormatting sqref="W61">
    <cfRule type="cellIs" dxfId="3735" priority="304" operator="greaterThan">
      <formula>$F$61</formula>
    </cfRule>
  </conditionalFormatting>
  <conditionalFormatting sqref="W62">
    <cfRule type="cellIs" dxfId="3734" priority="302" operator="greaterThan">
      <formula>$G$62</formula>
    </cfRule>
  </conditionalFormatting>
  <conditionalFormatting sqref="W54">
    <cfRule type="cellIs" dxfId="3733" priority="305" operator="greaterThan">
      <formula>$G$54</formula>
    </cfRule>
    <cfRule type="cellIs" dxfId="3732" priority="306" operator="greaterThan">
      <formula>$F$54</formula>
    </cfRule>
  </conditionalFormatting>
  <conditionalFormatting sqref="W61">
    <cfRule type="cellIs" dxfId="3731" priority="303" operator="greaterThan">
      <formula>$G$61</formula>
    </cfRule>
  </conditionalFormatting>
  <conditionalFormatting sqref="W68">
    <cfRule type="cellIs" dxfId="3730" priority="301" operator="greaterThan">
      <formula>$G$68</formula>
    </cfRule>
  </conditionalFormatting>
  <conditionalFormatting sqref="W70">
    <cfRule type="cellIs" dxfId="3729" priority="300" operator="greaterThan">
      <formula>$G$70</formula>
    </cfRule>
  </conditionalFormatting>
  <conditionalFormatting sqref="W73">
    <cfRule type="cellIs" dxfId="3728" priority="299" operator="greaterThan">
      <formula>$G$73</formula>
    </cfRule>
  </conditionalFormatting>
  <conditionalFormatting sqref="W75">
    <cfRule type="cellIs" dxfId="3727" priority="298" operator="greaterThan">
      <formula>$F$75</formula>
    </cfRule>
  </conditionalFormatting>
  <conditionalFormatting sqref="W76">
    <cfRule type="cellIs" dxfId="3726" priority="297" operator="greaterThan">
      <formula>$F$76</formula>
    </cfRule>
  </conditionalFormatting>
  <conditionalFormatting sqref="W78">
    <cfRule type="cellIs" dxfId="3725" priority="296" operator="greaterThan">
      <formula>$G$78</formula>
    </cfRule>
  </conditionalFormatting>
  <conditionalFormatting sqref="W80">
    <cfRule type="cellIs" dxfId="3724" priority="295" operator="greaterThan">
      <formula>$F$80</formula>
    </cfRule>
  </conditionalFormatting>
  <conditionalFormatting sqref="W82">
    <cfRule type="cellIs" dxfId="3723" priority="294" operator="greaterThan">
      <formula>$F$82</formula>
    </cfRule>
  </conditionalFormatting>
  <conditionalFormatting sqref="W81">
    <cfRule type="cellIs" dxfId="3722" priority="292" operator="greaterThan">
      <formula>$G$81</formula>
    </cfRule>
    <cfRule type="cellIs" dxfId="3721" priority="293" operator="greaterThan">
      <formula>$F$81</formula>
    </cfRule>
  </conditionalFormatting>
  <conditionalFormatting sqref="W84">
    <cfRule type="cellIs" dxfId="3720" priority="291" operator="greaterThan">
      <formula>$G$84</formula>
    </cfRule>
  </conditionalFormatting>
  <conditionalFormatting sqref="W86">
    <cfRule type="cellIs" dxfId="3719" priority="289" operator="greaterThan">
      <formula>$G$86</formula>
    </cfRule>
    <cfRule type="cellIs" dxfId="3718" priority="290" operator="greaterThan">
      <formula>$F$86</formula>
    </cfRule>
  </conditionalFormatting>
  <conditionalFormatting sqref="W53">
    <cfRule type="cellIs" dxfId="3717" priority="308" operator="greaterThan">
      <formula>$G$53</formula>
    </cfRule>
  </conditionalFormatting>
  <conditionalFormatting sqref="M48">
    <cfRule type="cellIs" dxfId="3716" priority="259" operator="greaterThan">
      <formula>$F$48</formula>
    </cfRule>
  </conditionalFormatting>
  <conditionalFormatting sqref="M72">
    <cfRule type="cellIs" dxfId="3715" priority="286" operator="greaterThan">
      <formula>$F$72</formula>
    </cfRule>
  </conditionalFormatting>
  <conditionalFormatting sqref="M55">
    <cfRule type="cellIs" dxfId="3714" priority="285" operator="greaterThan">
      <formula>$G$55</formula>
    </cfRule>
  </conditionalFormatting>
  <conditionalFormatting sqref="M60">
    <cfRule type="cellIs" dxfId="3713" priority="284" operator="greaterThan">
      <formula>$G$60</formula>
    </cfRule>
  </conditionalFormatting>
  <conditionalFormatting sqref="M63">
    <cfRule type="cellIs" dxfId="3712" priority="283" operator="greaterThan">
      <formula>$G$63</formula>
    </cfRule>
  </conditionalFormatting>
  <conditionalFormatting sqref="M53">
    <cfRule type="cellIs" dxfId="3711" priority="280" operator="greaterThan">
      <formula>$F$53</formula>
    </cfRule>
  </conditionalFormatting>
  <conditionalFormatting sqref="M52">
    <cfRule type="cellIs" dxfId="3710" priority="278" operator="greaterThan">
      <formula>$F$52</formula>
    </cfRule>
  </conditionalFormatting>
  <conditionalFormatting sqref="M61">
    <cfRule type="cellIs" dxfId="3709" priority="275" operator="greaterThan">
      <formula>$F$61</formula>
    </cfRule>
  </conditionalFormatting>
  <conditionalFormatting sqref="M62">
    <cfRule type="cellIs" dxfId="3708" priority="273" operator="greaterThan">
      <formula>$G$62</formula>
    </cfRule>
  </conditionalFormatting>
  <conditionalFormatting sqref="M54">
    <cfRule type="cellIs" dxfId="3707" priority="276" operator="greaterThan">
      <formula>$G$54</formula>
    </cfRule>
    <cfRule type="cellIs" dxfId="3706" priority="277" operator="greaterThan">
      <formula>$F$54</formula>
    </cfRule>
  </conditionalFormatting>
  <conditionalFormatting sqref="M61">
    <cfRule type="cellIs" dxfId="3705" priority="274" operator="greaterThan">
      <formula>$G$61</formula>
    </cfRule>
  </conditionalFormatting>
  <conditionalFormatting sqref="M68">
    <cfRule type="cellIs" dxfId="3704" priority="272" operator="greaterThan">
      <formula>$G$68</formula>
    </cfRule>
  </conditionalFormatting>
  <conditionalFormatting sqref="M70">
    <cfRule type="cellIs" dxfId="3703" priority="271" operator="greaterThan">
      <formula>$G$70</formula>
    </cfRule>
  </conditionalFormatting>
  <conditionalFormatting sqref="M73">
    <cfRule type="cellIs" dxfId="3702" priority="270" operator="greaterThan">
      <formula>$G$73</formula>
    </cfRule>
  </conditionalFormatting>
  <conditionalFormatting sqref="M75">
    <cfRule type="cellIs" dxfId="3701" priority="269" operator="greaterThan">
      <formula>$F$75</formula>
    </cfRule>
  </conditionalFormatting>
  <conditionalFormatting sqref="M76">
    <cfRule type="cellIs" dxfId="3700" priority="268" operator="greaterThan">
      <formula>$F$76</formula>
    </cfRule>
  </conditionalFormatting>
  <conditionalFormatting sqref="M78">
    <cfRule type="cellIs" dxfId="3699" priority="267" operator="greaterThan">
      <formula>$G$78</formula>
    </cfRule>
  </conditionalFormatting>
  <conditionalFormatting sqref="M80">
    <cfRule type="cellIs" dxfId="3698" priority="266" operator="greaterThan">
      <formula>$F$80</formula>
    </cfRule>
  </conditionalFormatting>
  <conditionalFormatting sqref="M82">
    <cfRule type="cellIs" dxfId="3697" priority="265" operator="greaterThan">
      <formula>$F$82</formula>
    </cfRule>
  </conditionalFormatting>
  <conditionalFormatting sqref="M81">
    <cfRule type="cellIs" dxfId="3696" priority="263" operator="greaterThan">
      <formula>$G$81</formula>
    </cfRule>
    <cfRule type="cellIs" dxfId="3695" priority="264" operator="greaterThan">
      <formula>$F$81</formula>
    </cfRule>
  </conditionalFormatting>
  <conditionalFormatting sqref="M84">
    <cfRule type="cellIs" dxfId="3694" priority="262" operator="greaterThan">
      <formula>$G$84</formula>
    </cfRule>
  </conditionalFormatting>
  <conditionalFormatting sqref="M86">
    <cfRule type="cellIs" dxfId="3693" priority="260" operator="greaterThan">
      <formula>$G$86</formula>
    </cfRule>
    <cfRule type="cellIs" dxfId="3692" priority="261" operator="greaterThan">
      <formula>$F$86</formula>
    </cfRule>
  </conditionalFormatting>
  <conditionalFormatting sqref="M53">
    <cfRule type="cellIs" dxfId="3691" priority="279" operator="greaterThan">
      <formula>$G$53</formula>
    </cfRule>
  </conditionalFormatting>
  <conditionalFormatting sqref="H43">
    <cfRule type="cellIs" dxfId="3690" priority="258" operator="greaterThan">
      <formula>$G$43</formula>
    </cfRule>
  </conditionalFormatting>
  <conditionalFormatting sqref="H45">
    <cfRule type="cellIs" dxfId="3689" priority="257" operator="greaterThan">
      <formula>$F$45</formula>
    </cfRule>
  </conditionalFormatting>
  <conditionalFormatting sqref="H46">
    <cfRule type="cellIs" dxfId="3688" priority="256" operator="greaterThan">
      <formula>$G$46</formula>
    </cfRule>
  </conditionalFormatting>
  <conditionalFormatting sqref="H48">
    <cfRule type="cellIs" dxfId="3687" priority="225" operator="greaterThan">
      <formula>$F$48</formula>
    </cfRule>
  </conditionalFormatting>
  <conditionalFormatting sqref="H72">
    <cfRule type="cellIs" dxfId="3686" priority="255" operator="greaterThan">
      <formula>$F$72</formula>
    </cfRule>
  </conditionalFormatting>
  <conditionalFormatting sqref="H55">
    <cfRule type="cellIs" dxfId="3685" priority="254" operator="greaterThan">
      <formula>$G$55</formula>
    </cfRule>
  </conditionalFormatting>
  <conditionalFormatting sqref="H60">
    <cfRule type="cellIs" dxfId="3684" priority="253" operator="greaterThan">
      <formula>$G$60</formula>
    </cfRule>
  </conditionalFormatting>
  <conditionalFormatting sqref="H63">
    <cfRule type="cellIs" dxfId="3683" priority="252" operator="greaterThan">
      <formula>$G$63</formula>
    </cfRule>
  </conditionalFormatting>
  <conditionalFormatting sqref="H66">
    <cfRule type="cellIs" dxfId="3682" priority="250" operator="greaterThan">
      <formula>$G$66</formula>
    </cfRule>
    <cfRule type="cellIs" dxfId="3681" priority="251" operator="greaterThan">
      <formula>$F$66</formula>
    </cfRule>
  </conditionalFormatting>
  <conditionalFormatting sqref="H53">
    <cfRule type="cellIs" dxfId="3680" priority="249" operator="greaterThan">
      <formula>$F$53</formula>
    </cfRule>
  </conditionalFormatting>
  <conditionalFormatting sqref="H52">
    <cfRule type="cellIs" dxfId="3679" priority="247" operator="greaterThan">
      <formula>$F$52</formula>
    </cfRule>
  </conditionalFormatting>
  <conditionalFormatting sqref="H61">
    <cfRule type="cellIs" dxfId="3678" priority="244" operator="greaterThan">
      <formula>$F$61</formula>
    </cfRule>
  </conditionalFormatting>
  <conditionalFormatting sqref="H62">
    <cfRule type="cellIs" dxfId="3677" priority="242" operator="greaterThan">
      <formula>$G$62</formula>
    </cfRule>
  </conditionalFormatting>
  <conditionalFormatting sqref="H54">
    <cfRule type="cellIs" dxfId="3676" priority="245" operator="greaterThan">
      <formula>$G$54</formula>
    </cfRule>
    <cfRule type="cellIs" dxfId="3675" priority="246" operator="greaterThan">
      <formula>$F$54</formula>
    </cfRule>
  </conditionalFormatting>
  <conditionalFormatting sqref="H61">
    <cfRule type="cellIs" dxfId="3674" priority="243" operator="greaterThan">
      <formula>$G$61</formula>
    </cfRule>
  </conditionalFormatting>
  <conditionalFormatting sqref="H67">
    <cfRule type="cellIs" dxfId="3673" priority="241" operator="greaterThan">
      <formula>$F$67</formula>
    </cfRule>
  </conditionalFormatting>
  <conditionalFormatting sqref="H68">
    <cfRule type="cellIs" dxfId="3672" priority="240" operator="greaterThan">
      <formula>$G$68</formula>
    </cfRule>
  </conditionalFormatting>
  <conditionalFormatting sqref="H70">
    <cfRule type="cellIs" dxfId="3671" priority="239" operator="greaterThan">
      <formula>$G$70</formula>
    </cfRule>
  </conditionalFormatting>
  <conditionalFormatting sqref="H73">
    <cfRule type="cellIs" dxfId="3670" priority="238" operator="greaterThan">
      <formula>$G$73</formula>
    </cfRule>
  </conditionalFormatting>
  <conditionalFormatting sqref="H75">
    <cfRule type="cellIs" dxfId="3669" priority="237" operator="greaterThan">
      <formula>$F$75</formula>
    </cfRule>
  </conditionalFormatting>
  <conditionalFormatting sqref="H76">
    <cfRule type="cellIs" dxfId="3668" priority="236" operator="greaterThan">
      <formula>$F$76</formula>
    </cfRule>
  </conditionalFormatting>
  <conditionalFormatting sqref="H78">
    <cfRule type="cellIs" dxfId="3667" priority="235" operator="greaterThan">
      <formula>$G$78</formula>
    </cfRule>
  </conditionalFormatting>
  <conditionalFormatting sqref="H80">
    <cfRule type="cellIs" dxfId="3666" priority="234" operator="greaterThan">
      <formula>$F$80</formula>
    </cfRule>
  </conditionalFormatting>
  <conditionalFormatting sqref="H82">
    <cfRule type="cellIs" dxfId="3665" priority="233" operator="greaterThan">
      <formula>$F$82</formula>
    </cfRule>
  </conditionalFormatting>
  <conditionalFormatting sqref="H81">
    <cfRule type="cellIs" dxfId="3664" priority="231" operator="greaterThan">
      <formula>$G$81</formula>
    </cfRule>
    <cfRule type="cellIs" dxfId="3663" priority="232" operator="greaterThan">
      <formula>$F$81</formula>
    </cfRule>
  </conditionalFormatting>
  <conditionalFormatting sqref="H84">
    <cfRule type="cellIs" dxfId="3662" priority="230" operator="greaterThan">
      <formula>$G$84</formula>
    </cfRule>
  </conditionalFormatting>
  <conditionalFormatting sqref="H86">
    <cfRule type="cellIs" dxfId="3661" priority="228" operator="greaterThan">
      <formula>$G$86</formula>
    </cfRule>
    <cfRule type="cellIs" dxfId="3660" priority="229" operator="greaterThan">
      <formula>$F$86</formula>
    </cfRule>
  </conditionalFormatting>
  <conditionalFormatting sqref="H53">
    <cfRule type="cellIs" dxfId="3659" priority="248" operator="greaterThan">
      <formula>$G$53</formula>
    </cfRule>
  </conditionalFormatting>
  <conditionalFormatting sqref="AG29">
    <cfRule type="cellIs" dxfId="3658" priority="223" operator="greaterThan">
      <formula>$E$29</formula>
    </cfRule>
  </conditionalFormatting>
  <conditionalFormatting sqref="AG29">
    <cfRule type="cellIs" dxfId="3657" priority="224" operator="greaterThan">
      <formula>$G$29</formula>
    </cfRule>
  </conditionalFormatting>
  <conditionalFormatting sqref="AG44">
    <cfRule type="cellIs" dxfId="3656" priority="221" operator="greaterThan">
      <formula>$E$26</formula>
    </cfRule>
    <cfRule type="cellIs" dxfId="3655" priority="222" operator="greaterThan">
      <formula>$G$26</formula>
    </cfRule>
  </conditionalFormatting>
  <conditionalFormatting sqref="AG45">
    <cfRule type="cellIs" dxfId="3654" priority="219" operator="greaterThan">
      <formula>$E$27</formula>
    </cfRule>
    <cfRule type="cellIs" dxfId="3653" priority="220" operator="greaterThan">
      <formula>$G$27</formula>
    </cfRule>
  </conditionalFormatting>
  <conditionalFormatting sqref="AG46">
    <cfRule type="cellIs" dxfId="3652" priority="217" operator="greaterThan">
      <formula>$E$28</formula>
    </cfRule>
    <cfRule type="cellIs" dxfId="3651" priority="218" operator="greaterThan">
      <formula>$G$28</formula>
    </cfRule>
  </conditionalFormatting>
  <conditionalFormatting sqref="AG49">
    <cfRule type="cellIs" dxfId="3650" priority="215" operator="greaterThan">
      <formula>$E$26</formula>
    </cfRule>
    <cfRule type="cellIs" dxfId="3649" priority="216" operator="greaterThan">
      <formula>$G$26</formula>
    </cfRule>
  </conditionalFormatting>
  <conditionalFormatting sqref="R43 M43">
    <cfRule type="cellIs" dxfId="3648" priority="214" operator="greaterThan">
      <formula>$G$43</formula>
    </cfRule>
  </conditionalFormatting>
  <conditionalFormatting sqref="R45 M45">
    <cfRule type="cellIs" dxfId="3647" priority="213" operator="greaterThan">
      <formula>$F$45</formula>
    </cfRule>
  </conditionalFormatting>
  <conditionalFormatting sqref="R46 M46">
    <cfRule type="cellIs" dxfId="3646" priority="212" operator="greaterThan">
      <formula>$G$46</formula>
    </cfRule>
  </conditionalFormatting>
  <conditionalFormatting sqref="W43">
    <cfRule type="cellIs" dxfId="3645" priority="211" operator="greaterThan">
      <formula>$G$43</formula>
    </cfRule>
  </conditionalFormatting>
  <conditionalFormatting sqref="W45">
    <cfRule type="cellIs" dxfId="3644" priority="210" operator="greaterThan">
      <formula>$F$45</formula>
    </cfRule>
  </conditionalFormatting>
  <conditionalFormatting sqref="W46">
    <cfRule type="cellIs" dxfId="3643" priority="209" operator="greaterThan">
      <formula>$G$46</formula>
    </cfRule>
  </conditionalFormatting>
  <conditionalFormatting sqref="AG30">
    <cfRule type="expression" priority="206" stopIfTrue="1">
      <formula>$S$30="U"</formula>
    </cfRule>
    <cfRule type="cellIs" dxfId="3642" priority="207" operator="greaterThan">
      <formula>$E$30</formula>
    </cfRule>
    <cfRule type="cellIs" dxfId="3641" priority="208" operator="greaterThan">
      <formula>$G$30</formula>
    </cfRule>
  </conditionalFormatting>
  <conditionalFormatting sqref="AL9:AL12">
    <cfRule type="cellIs" dxfId="3640" priority="198" operator="greaterThan">
      <formula>$E9</formula>
    </cfRule>
  </conditionalFormatting>
  <conditionalFormatting sqref="AL45">
    <cfRule type="cellIs" dxfId="3639" priority="197" operator="greaterThan">
      <formula>$F$45</formula>
    </cfRule>
  </conditionalFormatting>
  <conditionalFormatting sqref="AL46">
    <cfRule type="cellIs" dxfId="3638" priority="196" operator="greaterThan">
      <formula>$G$46</formula>
    </cfRule>
  </conditionalFormatting>
  <conditionalFormatting sqref="AL72">
    <cfRule type="cellIs" dxfId="3637" priority="195" operator="greaterThan">
      <formula>$F$72</formula>
    </cfRule>
  </conditionalFormatting>
  <conditionalFormatting sqref="AL55">
    <cfRule type="cellIs" dxfId="3636" priority="194" operator="greaterThan">
      <formula>$G$55</formula>
    </cfRule>
  </conditionalFormatting>
  <conditionalFormatting sqref="AL60">
    <cfRule type="cellIs" dxfId="3635" priority="193" operator="greaterThan">
      <formula>$G$60</formula>
    </cfRule>
  </conditionalFormatting>
  <conditionalFormatting sqref="AL63">
    <cfRule type="cellIs" dxfId="3634" priority="192" operator="greaterThan">
      <formula>$G$63</formula>
    </cfRule>
  </conditionalFormatting>
  <conditionalFormatting sqref="AL66">
    <cfRule type="cellIs" dxfId="3633" priority="190" operator="greaterThan">
      <formula>$G$66</formula>
    </cfRule>
    <cfRule type="cellIs" dxfId="3632" priority="191" operator="greaterThan">
      <formula>$F$66</formula>
    </cfRule>
  </conditionalFormatting>
  <conditionalFormatting sqref="AL53">
    <cfRule type="cellIs" dxfId="3631" priority="189" operator="greaterThan">
      <formula>$F$53</formula>
    </cfRule>
  </conditionalFormatting>
  <conditionalFormatting sqref="AL52">
    <cfRule type="cellIs" dxfId="3630" priority="187" operator="greaterThan">
      <formula>$F$52</formula>
    </cfRule>
  </conditionalFormatting>
  <conditionalFormatting sqref="AL61">
    <cfRule type="cellIs" dxfId="3629" priority="184" operator="greaterThan">
      <formula>$F$61</formula>
    </cfRule>
  </conditionalFormatting>
  <conditionalFormatting sqref="AL62">
    <cfRule type="cellIs" dxfId="3628" priority="182" operator="greaterThan">
      <formula>$G$62</formula>
    </cfRule>
  </conditionalFormatting>
  <conditionalFormatting sqref="AL54">
    <cfRule type="cellIs" dxfId="3627" priority="185" operator="greaterThan">
      <formula>$G$54</formula>
    </cfRule>
    <cfRule type="cellIs" dxfId="3626" priority="186" operator="greaterThan">
      <formula>$F$54</formula>
    </cfRule>
  </conditionalFormatting>
  <conditionalFormatting sqref="AL61">
    <cfRule type="cellIs" dxfId="3625" priority="183" operator="greaterThan">
      <formula>$G$61</formula>
    </cfRule>
  </conditionalFormatting>
  <conditionalFormatting sqref="AL68">
    <cfRule type="cellIs" dxfId="3624" priority="181" operator="greaterThan">
      <formula>$G$68</formula>
    </cfRule>
  </conditionalFormatting>
  <conditionalFormatting sqref="AL70">
    <cfRule type="cellIs" dxfId="3623" priority="180" operator="greaterThan">
      <formula>$G$70</formula>
    </cfRule>
  </conditionalFormatting>
  <conditionalFormatting sqref="AL73">
    <cfRule type="cellIs" dxfId="3622" priority="179" operator="greaterThan">
      <formula>$G$73</formula>
    </cfRule>
  </conditionalFormatting>
  <conditionalFormatting sqref="AL75">
    <cfRule type="cellIs" dxfId="3621" priority="178" operator="greaterThan">
      <formula>$F$75</formula>
    </cfRule>
  </conditionalFormatting>
  <conditionalFormatting sqref="AL76">
    <cfRule type="cellIs" dxfId="3620" priority="177" operator="greaterThan">
      <formula>$F$76</formula>
    </cfRule>
  </conditionalFormatting>
  <conditionalFormatting sqref="AL78">
    <cfRule type="cellIs" dxfId="3619" priority="176" operator="greaterThan">
      <formula>$G$78</formula>
    </cfRule>
  </conditionalFormatting>
  <conditionalFormatting sqref="AL80">
    <cfRule type="cellIs" dxfId="3618" priority="175" operator="greaterThan">
      <formula>$F$80</formula>
    </cfRule>
  </conditionalFormatting>
  <conditionalFormatting sqref="AL82">
    <cfRule type="cellIs" dxfId="3617" priority="174" operator="greaterThan">
      <formula>$F$82</formula>
    </cfRule>
  </conditionalFormatting>
  <conditionalFormatting sqref="AL81">
    <cfRule type="cellIs" dxfId="3616" priority="172" operator="greaterThan">
      <formula>$G$81</formula>
    </cfRule>
    <cfRule type="cellIs" dxfId="3615" priority="173" operator="greaterThan">
      <formula>$F$81</formula>
    </cfRule>
  </conditionalFormatting>
  <conditionalFormatting sqref="AL84">
    <cfRule type="cellIs" dxfId="3614" priority="171" operator="greaterThan">
      <formula>$G$84</formula>
    </cfRule>
  </conditionalFormatting>
  <conditionalFormatting sqref="AL86">
    <cfRule type="cellIs" dxfId="3613" priority="169" operator="greaterThan">
      <formula>$G$86</formula>
    </cfRule>
    <cfRule type="cellIs" dxfId="3612" priority="170" operator="greaterThan">
      <formula>$F$86</formula>
    </cfRule>
  </conditionalFormatting>
  <conditionalFormatting sqref="AL53">
    <cfRule type="cellIs" dxfId="3611" priority="188" operator="greaterThan">
      <formula>$G$53</formula>
    </cfRule>
  </conditionalFormatting>
  <conditionalFormatting sqref="AL67">
    <cfRule type="expression" priority="167" stopIfTrue="1">
      <formula>$AC$67="U"</formula>
    </cfRule>
    <cfRule type="cellIs" dxfId="3610" priority="168" operator="greaterThan">
      <formula>$E$67</formula>
    </cfRule>
  </conditionalFormatting>
  <conditionalFormatting sqref="AL89">
    <cfRule type="cellIs" dxfId="3609" priority="165" operator="greaterThan">
      <formula>$G$89</formula>
    </cfRule>
    <cfRule type="cellIs" dxfId="3608" priority="166" operator="greaterThan">
      <formula>$E$89</formula>
    </cfRule>
  </conditionalFormatting>
  <conditionalFormatting sqref="R72">
    <cfRule type="cellIs" dxfId="3607" priority="164" operator="greaterThan">
      <formula>$G$73</formula>
    </cfRule>
  </conditionalFormatting>
  <conditionalFormatting sqref="AL20:AL22 AL16:AL17 AL14">
    <cfRule type="cellIs" dxfId="3606" priority="162" operator="greaterThan">
      <formula>$E14</formula>
    </cfRule>
    <cfRule type="cellIs" dxfId="3605" priority="163" operator="greaterThan">
      <formula>$G14</formula>
    </cfRule>
  </conditionalFormatting>
  <conditionalFormatting sqref="AL41 AL32:AL39 AL26:AL30">
    <cfRule type="cellIs" dxfId="3604" priority="160" operator="greaterThan">
      <formula>$E26</formula>
    </cfRule>
    <cfRule type="cellIs" dxfId="3603" priority="161" operator="greaterThan">
      <formula>$G26</formula>
    </cfRule>
  </conditionalFormatting>
  <conditionalFormatting sqref="AL40 AL31">
    <cfRule type="cellIs" dxfId="3602" priority="159" operator="greaterThan">
      <formula>$E31</formula>
    </cfRule>
  </conditionalFormatting>
  <conditionalFormatting sqref="AB41 AB32:AB39 AB26:AB29">
    <cfRule type="cellIs" dxfId="3601" priority="157" operator="greaterThan">
      <formula>$E26</formula>
    </cfRule>
    <cfRule type="cellIs" dxfId="3600" priority="158" operator="greaterThan">
      <formula>$G26</formula>
    </cfRule>
  </conditionalFormatting>
  <conditionalFormatting sqref="AB31">
    <cfRule type="cellIs" dxfId="3599" priority="156" operator="greaterThan">
      <formula>$E31</formula>
    </cfRule>
  </conditionalFormatting>
  <conditionalFormatting sqref="W25">
    <cfRule type="cellIs" dxfId="3598" priority="154" operator="greaterThan">
      <formula>$E25</formula>
    </cfRule>
    <cfRule type="cellIs" dxfId="3597" priority="155" operator="greaterThan">
      <formula>$G25</formula>
    </cfRule>
  </conditionalFormatting>
  <conditionalFormatting sqref="W41 W32:W39 W26:W30">
    <cfRule type="cellIs" dxfId="3596" priority="152" operator="greaterThan">
      <formula>$E26</formula>
    </cfRule>
    <cfRule type="cellIs" dxfId="3595" priority="153" operator="greaterThan">
      <formula>$G26</formula>
    </cfRule>
  </conditionalFormatting>
  <conditionalFormatting sqref="W31">
    <cfRule type="cellIs" dxfId="3594" priority="151" operator="greaterThan">
      <formula>$E31</formula>
    </cfRule>
  </conditionalFormatting>
  <conditionalFormatting sqref="R25">
    <cfRule type="cellIs" dxfId="3593" priority="149" operator="greaterThan">
      <formula>$E25</formula>
    </cfRule>
    <cfRule type="cellIs" dxfId="3592" priority="150" operator="greaterThan">
      <formula>$G25</formula>
    </cfRule>
  </conditionalFormatting>
  <conditionalFormatting sqref="R41 R32:R39 R26:R29">
    <cfRule type="cellIs" dxfId="3591" priority="147" operator="greaterThan">
      <formula>$E26</formula>
    </cfRule>
    <cfRule type="cellIs" dxfId="3590" priority="148" operator="greaterThan">
      <formula>$G26</formula>
    </cfRule>
  </conditionalFormatting>
  <conditionalFormatting sqref="R31">
    <cfRule type="cellIs" dxfId="3589" priority="146" operator="greaterThan">
      <formula>$E31</formula>
    </cfRule>
  </conditionalFormatting>
  <conditionalFormatting sqref="M25">
    <cfRule type="cellIs" dxfId="3588" priority="144" operator="greaterThan">
      <formula>$E25</formula>
    </cfRule>
    <cfRule type="cellIs" dxfId="3587" priority="145" operator="greaterThan">
      <formula>$G25</formula>
    </cfRule>
  </conditionalFormatting>
  <conditionalFormatting sqref="M41 M32:M39 M26:M29">
    <cfRule type="cellIs" dxfId="3586" priority="142" operator="greaterThan">
      <formula>$E26</formula>
    </cfRule>
    <cfRule type="cellIs" dxfId="3585" priority="143" operator="greaterThan">
      <formula>$G26</formula>
    </cfRule>
  </conditionalFormatting>
  <conditionalFormatting sqref="M31">
    <cfRule type="cellIs" dxfId="3584" priority="141" operator="greaterThan">
      <formula>$E31</formula>
    </cfRule>
  </conditionalFormatting>
  <conditionalFormatting sqref="H25">
    <cfRule type="cellIs" dxfId="3583" priority="139" operator="greaterThan">
      <formula>$E25</formula>
    </cfRule>
    <cfRule type="cellIs" dxfId="3582" priority="140" operator="greaterThan">
      <formula>$G25</formula>
    </cfRule>
  </conditionalFormatting>
  <conditionalFormatting sqref="H41 H32:H39 H26:H30">
    <cfRule type="cellIs" dxfId="3581" priority="137" operator="greaterThan">
      <formula>$E26</formula>
    </cfRule>
    <cfRule type="cellIs" dxfId="3580" priority="138" operator="greaterThan">
      <formula>$G26</formula>
    </cfRule>
  </conditionalFormatting>
  <conditionalFormatting sqref="H31">
    <cfRule type="cellIs" dxfId="3579" priority="136" operator="greaterThan">
      <formula>$E31</formula>
    </cfRule>
  </conditionalFormatting>
  <conditionalFormatting sqref="AL23 AL19 AL15">
    <cfRule type="cellIs" dxfId="3578" priority="135" operator="greaterThan">
      <formula>$E15</formula>
    </cfRule>
  </conditionalFormatting>
  <conditionalFormatting sqref="W10">
    <cfRule type="cellIs" dxfId="3577" priority="134" operator="greaterThan">
      <formula>$E$10</formula>
    </cfRule>
  </conditionalFormatting>
  <conditionalFormatting sqref="W11">
    <cfRule type="cellIs" dxfId="3576" priority="133" operator="greaterThan">
      <formula>$E$11</formula>
    </cfRule>
  </conditionalFormatting>
  <conditionalFormatting sqref="W12">
    <cfRule type="cellIs" dxfId="3575" priority="132" operator="greaterThan">
      <formula>$E$12</formula>
    </cfRule>
  </conditionalFormatting>
  <conditionalFormatting sqref="W13">
    <cfRule type="cellIs" dxfId="3574" priority="130" operator="greaterThan">
      <formula>$E13</formula>
    </cfRule>
    <cfRule type="cellIs" dxfId="3573" priority="131" operator="greaterThan">
      <formula>$G13</formula>
    </cfRule>
  </conditionalFormatting>
  <conditionalFormatting sqref="W9:W12">
    <cfRule type="cellIs" dxfId="3572" priority="129" operator="greaterThan">
      <formula>$E9</formula>
    </cfRule>
  </conditionalFormatting>
  <conditionalFormatting sqref="W20:W22 W16:W17 W14">
    <cfRule type="cellIs" dxfId="3571" priority="127" operator="greaterThan">
      <formula>$E14</formula>
    </cfRule>
    <cfRule type="cellIs" dxfId="3570" priority="128" operator="greaterThan">
      <formula>$G14</formula>
    </cfRule>
  </conditionalFormatting>
  <conditionalFormatting sqref="W23 W19 W15">
    <cfRule type="cellIs" dxfId="3569" priority="126" operator="greaterThan">
      <formula>$E15</formula>
    </cfRule>
  </conditionalFormatting>
  <conditionalFormatting sqref="R10">
    <cfRule type="cellIs" dxfId="3568" priority="125" operator="greaterThan">
      <formula>$E$10</formula>
    </cfRule>
  </conditionalFormatting>
  <conditionalFormatting sqref="R11">
    <cfRule type="cellIs" dxfId="3567" priority="124" operator="greaterThan">
      <formula>$E$11</formula>
    </cfRule>
  </conditionalFormatting>
  <conditionalFormatting sqref="R12">
    <cfRule type="cellIs" dxfId="3566" priority="123" operator="greaterThan">
      <formula>$E$12</formula>
    </cfRule>
  </conditionalFormatting>
  <conditionalFormatting sqref="R13">
    <cfRule type="cellIs" dxfId="3565" priority="121" operator="greaterThan">
      <formula>$E13</formula>
    </cfRule>
    <cfRule type="cellIs" dxfId="3564" priority="122" operator="greaterThan">
      <formula>$G13</formula>
    </cfRule>
  </conditionalFormatting>
  <conditionalFormatting sqref="R9:R12">
    <cfRule type="cellIs" dxfId="3563" priority="120" operator="greaterThan">
      <formula>$E9</formula>
    </cfRule>
  </conditionalFormatting>
  <conditionalFormatting sqref="R20:R22 R16:R17 R14">
    <cfRule type="cellIs" dxfId="3562" priority="118" operator="greaterThan">
      <formula>$E14</formula>
    </cfRule>
    <cfRule type="cellIs" dxfId="3561" priority="119" operator="greaterThan">
      <formula>$G14</formula>
    </cfRule>
  </conditionalFormatting>
  <conditionalFormatting sqref="R23 R19 R15">
    <cfRule type="cellIs" dxfId="3560" priority="117" operator="greaterThan">
      <formula>$E15</formula>
    </cfRule>
  </conditionalFormatting>
  <conditionalFormatting sqref="M10">
    <cfRule type="cellIs" dxfId="3559" priority="116" operator="greaterThan">
      <formula>$E$10</formula>
    </cfRule>
  </conditionalFormatting>
  <conditionalFormatting sqref="M11">
    <cfRule type="cellIs" dxfId="3558" priority="115" operator="greaterThan">
      <formula>$E$11</formula>
    </cfRule>
  </conditionalFormatting>
  <conditionalFormatting sqref="M12">
    <cfRule type="cellIs" dxfId="3557" priority="114" operator="greaterThan">
      <formula>$E$12</formula>
    </cfRule>
  </conditionalFormatting>
  <conditionalFormatting sqref="M13">
    <cfRule type="cellIs" dxfId="3556" priority="112" operator="greaterThan">
      <formula>$E13</formula>
    </cfRule>
    <cfRule type="cellIs" dxfId="3555" priority="113" operator="greaterThan">
      <formula>$G13</formula>
    </cfRule>
  </conditionalFormatting>
  <conditionalFormatting sqref="M9:M12">
    <cfRule type="cellIs" dxfId="3554" priority="111" operator="greaterThan">
      <formula>$E9</formula>
    </cfRule>
  </conditionalFormatting>
  <conditionalFormatting sqref="M20:M22 M16:M17 M14">
    <cfRule type="cellIs" dxfId="3553" priority="109" operator="greaterThan">
      <formula>$E14</formula>
    </cfRule>
    <cfRule type="cellIs" dxfId="3552" priority="110" operator="greaterThan">
      <formula>$G14</formula>
    </cfRule>
  </conditionalFormatting>
  <conditionalFormatting sqref="M23 M19 M15">
    <cfRule type="cellIs" dxfId="3551" priority="108" operator="greaterThan">
      <formula>$E15</formula>
    </cfRule>
  </conditionalFormatting>
  <conditionalFormatting sqref="H10">
    <cfRule type="cellIs" dxfId="3550" priority="107" operator="greaterThan">
      <formula>$E$10</formula>
    </cfRule>
  </conditionalFormatting>
  <conditionalFormatting sqref="H11">
    <cfRule type="cellIs" dxfId="3549" priority="106" operator="greaterThan">
      <formula>$E$11</formula>
    </cfRule>
  </conditionalFormatting>
  <conditionalFormatting sqref="H12">
    <cfRule type="cellIs" dxfId="3548" priority="105" operator="greaterThan">
      <formula>$E$12</formula>
    </cfRule>
  </conditionalFormatting>
  <conditionalFormatting sqref="H13">
    <cfRule type="cellIs" dxfId="3547" priority="103" operator="greaterThan">
      <formula>$E13</formula>
    </cfRule>
    <cfRule type="cellIs" dxfId="3546" priority="104" operator="greaterThan">
      <formula>$G13</formula>
    </cfRule>
  </conditionalFormatting>
  <conditionalFormatting sqref="H9:H12">
    <cfRule type="cellIs" dxfId="3545" priority="102" operator="greaterThan">
      <formula>$E9</formula>
    </cfRule>
  </conditionalFormatting>
  <conditionalFormatting sqref="H20:H22 H16:H17 H14">
    <cfRule type="cellIs" dxfId="3544" priority="100" operator="greaterThan">
      <formula>$E14</formula>
    </cfRule>
    <cfRule type="cellIs" dxfId="3543" priority="101" operator="greaterThan">
      <formula>$G14</formula>
    </cfRule>
  </conditionalFormatting>
  <conditionalFormatting sqref="H23 H19 H15">
    <cfRule type="cellIs" dxfId="3542" priority="99" operator="greaterThan">
      <formula>$E15</formula>
    </cfRule>
  </conditionalFormatting>
  <conditionalFormatting sqref="AB10">
    <cfRule type="cellIs" dxfId="3541" priority="98" operator="greaterThan">
      <formula>$E$10</formula>
    </cfRule>
  </conditionalFormatting>
  <conditionalFormatting sqref="AB11">
    <cfRule type="cellIs" dxfId="3540" priority="97" operator="greaterThan">
      <formula>$E$11</formula>
    </cfRule>
  </conditionalFormatting>
  <conditionalFormatting sqref="AB12">
    <cfRule type="cellIs" dxfId="3539" priority="96" operator="greaterThan">
      <formula>$E$12</formula>
    </cfRule>
  </conditionalFormatting>
  <conditionalFormatting sqref="AB13">
    <cfRule type="cellIs" dxfId="3538" priority="94" operator="greaterThan">
      <formula>$E13</formula>
    </cfRule>
    <cfRule type="cellIs" dxfId="3537" priority="95" operator="greaterThan">
      <formula>$G13</formula>
    </cfRule>
  </conditionalFormatting>
  <conditionalFormatting sqref="AB9:AB12">
    <cfRule type="cellIs" dxfId="3536" priority="93" operator="greaterThan">
      <formula>$E9</formula>
    </cfRule>
  </conditionalFormatting>
  <conditionalFormatting sqref="AB20:AB22 AB16:AB17 AB14">
    <cfRule type="cellIs" dxfId="3535" priority="91" operator="greaterThan">
      <formula>$E14</formula>
    </cfRule>
    <cfRule type="cellIs" dxfId="3534" priority="92" operator="greaterThan">
      <formula>$G14</formula>
    </cfRule>
  </conditionalFormatting>
  <conditionalFormatting sqref="AB23 AB19 AB15">
    <cfRule type="cellIs" dxfId="3533" priority="90" operator="greaterThan">
      <formula>$E15</formula>
    </cfRule>
  </conditionalFormatting>
  <conditionalFormatting sqref="AB18">
    <cfRule type="cellIs" dxfId="3532" priority="86" operator="lessThan">
      <formula>$AS$18</formula>
    </cfRule>
    <cfRule type="cellIs" dxfId="3531" priority="87" operator="greaterThan">
      <formula>$AT$18</formula>
    </cfRule>
    <cfRule type="cellIs" dxfId="3530" priority="88" operator="lessThan">
      <formula>$AQ$18</formula>
    </cfRule>
    <cfRule type="cellIs" dxfId="3529" priority="89" operator="greaterThan">
      <formula>$AR$18</formula>
    </cfRule>
  </conditionalFormatting>
  <conditionalFormatting sqref="H18 M18 R18 W18">
    <cfRule type="cellIs" dxfId="3528" priority="82" operator="lessThan">
      <formula>$AS$18</formula>
    </cfRule>
    <cfRule type="cellIs" dxfId="3527" priority="83" operator="greaterThan">
      <formula>$AT$18</formula>
    </cfRule>
    <cfRule type="cellIs" dxfId="3526" priority="84" operator="lessThan">
      <formula>$AQ$18</formula>
    </cfRule>
    <cfRule type="cellIs" dxfId="3525" priority="85" operator="greaterThan">
      <formula>$AR$18</formula>
    </cfRule>
  </conditionalFormatting>
  <conditionalFormatting sqref="AL30">
    <cfRule type="expression" priority="81" stopIfTrue="1">
      <formula>AM$30="U"</formula>
    </cfRule>
  </conditionalFormatting>
  <conditionalFormatting sqref="AB30">
    <cfRule type="cellIs" dxfId="3524" priority="79" operator="greaterThan">
      <formula>$E30</formula>
    </cfRule>
    <cfRule type="cellIs" dxfId="3523" priority="80" operator="greaterThan">
      <formula>$G30</formula>
    </cfRule>
  </conditionalFormatting>
  <conditionalFormatting sqref="AB30">
    <cfRule type="expression" priority="78" stopIfTrue="1">
      <formula>AC$30="U"</formula>
    </cfRule>
  </conditionalFormatting>
  <conditionalFormatting sqref="W30">
    <cfRule type="expression" priority="77" stopIfTrue="1">
      <formula>$X$30="U"</formula>
    </cfRule>
  </conditionalFormatting>
  <conditionalFormatting sqref="R30">
    <cfRule type="cellIs" dxfId="3522" priority="75" operator="greaterThan">
      <formula>$E30</formula>
    </cfRule>
    <cfRule type="cellIs" dxfId="3521" priority="76" operator="greaterThan">
      <formula>$G30</formula>
    </cfRule>
  </conditionalFormatting>
  <conditionalFormatting sqref="R30">
    <cfRule type="expression" priority="74" stopIfTrue="1">
      <formula>$S$30="U"</formula>
    </cfRule>
  </conditionalFormatting>
  <conditionalFormatting sqref="M30">
    <cfRule type="cellIs" dxfId="3520" priority="72" operator="greaterThan">
      <formula>$E30</formula>
    </cfRule>
    <cfRule type="cellIs" dxfId="3519" priority="73" operator="greaterThan">
      <formula>$G30</formula>
    </cfRule>
  </conditionalFormatting>
  <conditionalFormatting sqref="M30">
    <cfRule type="expression" priority="71" stopIfTrue="1">
      <formula>$N$30="U"</formula>
    </cfRule>
  </conditionalFormatting>
  <conditionalFormatting sqref="H30">
    <cfRule type="expression" priority="70" stopIfTrue="1">
      <formula>$I$30="U"</formula>
    </cfRule>
  </conditionalFormatting>
  <conditionalFormatting sqref="W72">
    <cfRule type="expression" dxfId="3518" priority="69">
      <formula>$W$72&gt;$E$72</formula>
    </cfRule>
  </conditionalFormatting>
  <conditionalFormatting sqref="W8">
    <cfRule type="cellIs" dxfId="3517" priority="67" operator="greaterThan">
      <formula>$E8</formula>
    </cfRule>
  </conditionalFormatting>
  <conditionalFormatting sqref="R8">
    <cfRule type="cellIs" dxfId="3516" priority="66" operator="greaterThan">
      <formula>$E8</formula>
    </cfRule>
  </conditionalFormatting>
  <conditionalFormatting sqref="M89">
    <cfRule type="expression" dxfId="3515" priority="64">
      <formula>$M$89&gt;$E$89</formula>
    </cfRule>
    <cfRule type="cellIs" dxfId="3514" priority="65" operator="greaterThan">
      <formula>$G$89</formula>
    </cfRule>
  </conditionalFormatting>
  <conditionalFormatting sqref="H8 M8">
    <cfRule type="cellIs" dxfId="3513" priority="63" operator="greaterThan">
      <formula>$E8</formula>
    </cfRule>
  </conditionalFormatting>
  <conditionalFormatting sqref="AL40">
    <cfRule type="expression" priority="61" stopIfTrue="1">
      <formula>$AM$40="U"</formula>
    </cfRule>
  </conditionalFormatting>
  <conditionalFormatting sqref="W40">
    <cfRule type="cellIs" dxfId="3512" priority="60" operator="greaterThan">
      <formula>$E40</formula>
    </cfRule>
  </conditionalFormatting>
  <conditionalFormatting sqref="W40">
    <cfRule type="expression" priority="59" stopIfTrue="1">
      <formula>X$40="U"</formula>
    </cfRule>
  </conditionalFormatting>
  <conditionalFormatting sqref="AB40">
    <cfRule type="cellIs" dxfId="3511" priority="58" operator="greaterThan">
      <formula>$E40</formula>
    </cfRule>
  </conditionalFormatting>
  <conditionalFormatting sqref="AB40">
    <cfRule type="expression" priority="57" stopIfTrue="1">
      <formula>AC$40="U"</formula>
    </cfRule>
  </conditionalFormatting>
  <conditionalFormatting sqref="M40">
    <cfRule type="cellIs" dxfId="3510" priority="56" operator="greaterThan">
      <formula>$E40</formula>
    </cfRule>
  </conditionalFormatting>
  <conditionalFormatting sqref="M40">
    <cfRule type="expression" priority="55" stopIfTrue="1">
      <formula>N$40="U"</formula>
    </cfRule>
  </conditionalFormatting>
  <conditionalFormatting sqref="R40">
    <cfRule type="cellIs" dxfId="3509" priority="54" operator="greaterThan">
      <formula>$E40</formula>
    </cfRule>
  </conditionalFormatting>
  <conditionalFormatting sqref="R40">
    <cfRule type="expression" priority="53" stopIfTrue="1">
      <formula>S$40="U"</formula>
    </cfRule>
  </conditionalFormatting>
  <conditionalFormatting sqref="H40">
    <cfRule type="cellIs" dxfId="3508" priority="52" operator="greaterThan">
      <formula>$E40</formula>
    </cfRule>
  </conditionalFormatting>
  <conditionalFormatting sqref="H40">
    <cfRule type="expression" priority="51" stopIfTrue="1">
      <formula>I$40="U"</formula>
    </cfRule>
  </conditionalFormatting>
  <conditionalFormatting sqref="AB8">
    <cfRule type="cellIs" dxfId="3507" priority="50" operator="greaterThan">
      <formula>$E8</formula>
    </cfRule>
  </conditionalFormatting>
  <conditionalFormatting sqref="AB25">
    <cfRule type="cellIs" dxfId="3506" priority="48" operator="greaterThan">
      <formula>$E25</formula>
    </cfRule>
    <cfRule type="cellIs" dxfId="3505" priority="49" operator="greaterThan">
      <formula>$G25</formula>
    </cfRule>
  </conditionalFormatting>
  <conditionalFormatting sqref="AB43">
    <cfRule type="cellIs" dxfId="3504" priority="47" operator="greaterThan">
      <formula>$G$43</formula>
    </cfRule>
  </conditionalFormatting>
  <conditionalFormatting sqref="AB45">
    <cfRule type="cellIs" dxfId="3503" priority="46" operator="greaterThan">
      <formula>$F$45</formula>
    </cfRule>
  </conditionalFormatting>
  <conditionalFormatting sqref="AB46">
    <cfRule type="cellIs" dxfId="3502" priority="45" operator="greaterThan">
      <formula>$G$46</formula>
    </cfRule>
  </conditionalFormatting>
  <conditionalFormatting sqref="AB48">
    <cfRule type="cellIs" dxfId="3501" priority="17" operator="greaterThan">
      <formula>$F$48</formula>
    </cfRule>
  </conditionalFormatting>
  <conditionalFormatting sqref="AB55">
    <cfRule type="cellIs" dxfId="3500" priority="44" operator="greaterThan">
      <formula>$G$55</formula>
    </cfRule>
  </conditionalFormatting>
  <conditionalFormatting sqref="AB60">
    <cfRule type="cellIs" dxfId="3499" priority="43" operator="greaterThan">
      <formula>$G$60</formula>
    </cfRule>
  </conditionalFormatting>
  <conditionalFormatting sqref="AB63">
    <cfRule type="cellIs" dxfId="3498" priority="42" operator="greaterThan">
      <formula>$G$63</formula>
    </cfRule>
  </conditionalFormatting>
  <conditionalFormatting sqref="AB66">
    <cfRule type="cellIs" dxfId="3497" priority="40" operator="greaterThan">
      <formula>$G$66</formula>
    </cfRule>
    <cfRule type="cellIs" dxfId="3496" priority="41" operator="greaterThan">
      <formula>$F$66</formula>
    </cfRule>
  </conditionalFormatting>
  <conditionalFormatting sqref="AB53">
    <cfRule type="cellIs" dxfId="3495" priority="39" operator="greaterThan">
      <formula>$F$53</formula>
    </cfRule>
  </conditionalFormatting>
  <conditionalFormatting sqref="AB52">
    <cfRule type="cellIs" dxfId="3494" priority="37" operator="greaterThan">
      <formula>$F$52</formula>
    </cfRule>
  </conditionalFormatting>
  <conditionalFormatting sqref="AB61">
    <cfRule type="cellIs" dxfId="3493" priority="34" operator="greaterThan">
      <formula>$F$61</formula>
    </cfRule>
  </conditionalFormatting>
  <conditionalFormatting sqref="AB62">
    <cfRule type="cellIs" dxfId="3492" priority="32" operator="greaterThan">
      <formula>$G$62</formula>
    </cfRule>
  </conditionalFormatting>
  <conditionalFormatting sqref="AB54">
    <cfRule type="cellIs" dxfId="3491" priority="35" operator="greaterThan">
      <formula>$G$54</formula>
    </cfRule>
    <cfRule type="cellIs" dxfId="3490" priority="36" operator="greaterThan">
      <formula>$F$54</formula>
    </cfRule>
  </conditionalFormatting>
  <conditionalFormatting sqref="AB61">
    <cfRule type="cellIs" dxfId="3489" priority="33" operator="greaterThan">
      <formula>$G$61</formula>
    </cfRule>
  </conditionalFormatting>
  <conditionalFormatting sqref="AB68">
    <cfRule type="cellIs" dxfId="3488" priority="31" operator="greaterThan">
      <formula>$G$68</formula>
    </cfRule>
  </conditionalFormatting>
  <conditionalFormatting sqref="AB70">
    <cfRule type="cellIs" dxfId="3487" priority="30" operator="greaterThan">
      <formula>$G$70</formula>
    </cfRule>
  </conditionalFormatting>
  <conditionalFormatting sqref="AB73">
    <cfRule type="cellIs" dxfId="3486" priority="29" operator="greaterThan">
      <formula>$G$73</formula>
    </cfRule>
  </conditionalFormatting>
  <conditionalFormatting sqref="AB75">
    <cfRule type="cellIs" dxfId="3485" priority="28" operator="greaterThan">
      <formula>$F$75</formula>
    </cfRule>
  </conditionalFormatting>
  <conditionalFormatting sqref="AB76">
    <cfRule type="cellIs" dxfId="3484" priority="27" operator="greaterThan">
      <formula>$F$76</formula>
    </cfRule>
  </conditionalFormatting>
  <conditionalFormatting sqref="AB78">
    <cfRule type="cellIs" dxfId="3483" priority="26" operator="greaterThan">
      <formula>$G$78</formula>
    </cfRule>
  </conditionalFormatting>
  <conditionalFormatting sqref="AB80">
    <cfRule type="cellIs" dxfId="3482" priority="25" operator="greaterThan">
      <formula>$F$80</formula>
    </cfRule>
  </conditionalFormatting>
  <conditionalFormatting sqref="AB82">
    <cfRule type="cellIs" dxfId="3481" priority="24" operator="greaterThan">
      <formula>$F$82</formula>
    </cfRule>
  </conditionalFormatting>
  <conditionalFormatting sqref="AB81">
    <cfRule type="cellIs" dxfId="3480" priority="22" operator="greaterThan">
      <formula>$G$81</formula>
    </cfRule>
    <cfRule type="cellIs" dxfId="3479" priority="23" operator="greaterThan">
      <formula>$F$81</formula>
    </cfRule>
  </conditionalFormatting>
  <conditionalFormatting sqref="AB84">
    <cfRule type="cellIs" dxfId="3478" priority="21" operator="greaterThan">
      <formula>$G$84</formula>
    </cfRule>
  </conditionalFormatting>
  <conditionalFormatting sqref="AB86">
    <cfRule type="cellIs" dxfId="3477" priority="19" operator="greaterThan">
      <formula>$G$86</formula>
    </cfRule>
    <cfRule type="cellIs" dxfId="3476" priority="20" operator="greaterThan">
      <formula>$F$86</formula>
    </cfRule>
  </conditionalFormatting>
  <conditionalFormatting sqref="AB53">
    <cfRule type="cellIs" dxfId="3475" priority="38" operator="greaterThan">
      <formula>$G$53</formula>
    </cfRule>
  </conditionalFormatting>
  <conditionalFormatting sqref="AB67">
    <cfRule type="expression" priority="15" stopIfTrue="1">
      <formula>$AC$67="U"</formula>
    </cfRule>
    <cfRule type="expression" dxfId="3474" priority="16">
      <formula>$W$67&gt;$E$67</formula>
    </cfRule>
  </conditionalFormatting>
  <conditionalFormatting sqref="AB72">
    <cfRule type="expression" dxfId="3473" priority="13">
      <formula>$W$72&gt;$E$72</formula>
    </cfRule>
  </conditionalFormatting>
  <conditionalFormatting sqref="W60">
    <cfRule type="cellIs" dxfId="3472" priority="12" operator="greaterThan">
      <formula>$G$60</formula>
    </cfRule>
  </conditionalFormatting>
  <conditionalFormatting sqref="W67 R67 M67">
    <cfRule type="cellIs" dxfId="3471" priority="11" operator="greaterThan">
      <formula>$E$67</formula>
    </cfRule>
  </conditionalFormatting>
  <conditionalFormatting sqref="AB89 W89 H89 R89">
    <cfRule type="cellIs" dxfId="3470" priority="10" operator="greaterThan">
      <formula>$G$89</formula>
    </cfRule>
  </conditionalFormatting>
  <conditionalFormatting sqref="AU43:AU46">
    <cfRule type="expression" dxfId="3469" priority="8">
      <formula>$AU43=$AB43</formula>
    </cfRule>
  </conditionalFormatting>
  <conditionalFormatting sqref="AU48:AU89">
    <cfRule type="expression" dxfId="3468" priority="7">
      <formula>$AU48=$AB48</formula>
    </cfRule>
  </conditionalFormatting>
  <conditionalFormatting sqref="R60">
    <cfRule type="expression" dxfId="3467" priority="5">
      <formula>$M$60&gt;$E$60</formula>
    </cfRule>
    <cfRule type="cellIs" dxfId="3466" priority="6" operator="greaterThan">
      <formula>$G$60</formula>
    </cfRule>
  </conditionalFormatting>
  <conditionalFormatting sqref="M66">
    <cfRule type="cellIs" dxfId="3465" priority="3" operator="greaterThan">
      <formula>$G$66</formula>
    </cfRule>
    <cfRule type="cellIs" dxfId="3464" priority="4" operator="greaterThan">
      <formula>$F$66</formula>
    </cfRule>
  </conditionalFormatting>
  <conditionalFormatting sqref="W89">
    <cfRule type="cellIs" dxfId="3463" priority="2" operator="greaterThan">
      <formula>$E$89</formula>
    </cfRule>
  </conditionalFormatting>
  <conditionalFormatting sqref="R89">
    <cfRule type="cellIs" dxfId="3462" priority="1" operator="greaterThan">
      <formula>$E$89</formula>
    </cfRule>
  </conditionalFormatting>
  <printOptions horizontalCentered="1"/>
  <pageMargins left="1" right="1" top="0.6" bottom="0.6" header="0.3" footer="0.3"/>
  <pageSetup paperSize="17" scale="54" orientation="landscape" r:id="rId1"/>
  <headerFooter>
    <oddFooter>&amp;L&amp;8&amp;Z&amp;F&amp;RPage &amp;P of &amp;N</oddFooter>
  </headerFooter>
  <rowBreaks count="1" manualBreakCount="1">
    <brk id="46" max="4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CF24B-A733-4460-B23C-8F26443180E6}">
  <dimension ref="A1:BN1048557"/>
  <sheetViews>
    <sheetView view="pageBreakPreview" topLeftCell="A4" zoomScale="85" zoomScaleNormal="145" zoomScaleSheetLayoutView="85" workbookViewId="0">
      <pane xSplit="5895" ySplit="1035" topLeftCell="A19" activePane="bottomRight"/>
      <selection activeCell="AG21" sqref="AG21"/>
      <selection pane="topRight" activeCell="AG21" sqref="AG21"/>
      <selection pane="bottomLeft" activeCell="AG21" sqref="AG21"/>
      <selection pane="bottomRight" activeCell="K25" sqref="K25:L41"/>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271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18"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19"/>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20"/>
      <c r="G6" s="489"/>
      <c r="H6" s="218">
        <v>44173</v>
      </c>
      <c r="I6" s="219" t="s">
        <v>15</v>
      </c>
      <c r="J6" s="219" t="s">
        <v>16</v>
      </c>
      <c r="K6" s="219" t="s">
        <v>190</v>
      </c>
      <c r="L6" s="220" t="s">
        <v>191</v>
      </c>
      <c r="M6" s="218">
        <v>44173</v>
      </c>
      <c r="N6" s="219" t="s">
        <v>15</v>
      </c>
      <c r="O6" s="219" t="s">
        <v>16</v>
      </c>
      <c r="P6" s="219" t="s">
        <v>190</v>
      </c>
      <c r="Q6" s="220" t="s">
        <v>191</v>
      </c>
      <c r="R6" s="218">
        <v>44173</v>
      </c>
      <c r="S6" s="219" t="s">
        <v>15</v>
      </c>
      <c r="T6" s="219" t="s">
        <v>16</v>
      </c>
      <c r="U6" s="219" t="s">
        <v>190</v>
      </c>
      <c r="V6" s="220" t="s">
        <v>191</v>
      </c>
      <c r="W6" s="218">
        <v>44173</v>
      </c>
      <c r="X6" s="219" t="s">
        <v>15</v>
      </c>
      <c r="Y6" s="219" t="s">
        <v>16</v>
      </c>
      <c r="Z6" s="219" t="s">
        <v>190</v>
      </c>
      <c r="AA6" s="220" t="s">
        <v>191</v>
      </c>
      <c r="AB6" s="218">
        <v>44174</v>
      </c>
      <c r="AC6" s="219" t="s">
        <v>15</v>
      </c>
      <c r="AD6" s="219" t="s">
        <v>16</v>
      </c>
      <c r="AE6" s="219" t="s">
        <v>190</v>
      </c>
      <c r="AF6" s="220" t="s">
        <v>191</v>
      </c>
      <c r="AG6" s="218">
        <v>44173</v>
      </c>
      <c r="AH6" s="219" t="s">
        <v>15</v>
      </c>
      <c r="AI6" s="219" t="s">
        <v>16</v>
      </c>
      <c r="AJ6" s="219" t="s">
        <v>190</v>
      </c>
      <c r="AK6" s="220" t="s">
        <v>191</v>
      </c>
      <c r="AL6" s="218">
        <v>44173</v>
      </c>
      <c r="AM6" s="219" t="s">
        <v>15</v>
      </c>
      <c r="AN6" s="219" t="s">
        <v>16</v>
      </c>
      <c r="AO6" s="219" t="s">
        <v>190</v>
      </c>
      <c r="AP6" s="220" t="s">
        <v>191</v>
      </c>
      <c r="AQ6" s="218"/>
      <c r="AR6" s="219" t="s">
        <v>15</v>
      </c>
      <c r="AS6" s="219" t="s">
        <v>16</v>
      </c>
      <c r="AT6" s="219" t="s">
        <v>190</v>
      </c>
      <c r="AU6" s="220" t="s">
        <v>191</v>
      </c>
      <c r="AV6" s="218">
        <v>44173</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21</v>
      </c>
      <c r="C8" s="223"/>
      <c r="D8" s="223"/>
      <c r="E8" s="324">
        <v>177.27440000000001</v>
      </c>
      <c r="F8" s="224" t="s">
        <v>22</v>
      </c>
      <c r="G8" s="225" t="s">
        <v>22</v>
      </c>
      <c r="H8" s="226">
        <v>120</v>
      </c>
      <c r="I8" s="223"/>
      <c r="J8" s="223"/>
      <c r="K8" s="223" t="s">
        <v>233</v>
      </c>
      <c r="L8" s="227" t="s">
        <v>247</v>
      </c>
      <c r="M8" s="226">
        <v>66</v>
      </c>
      <c r="N8" s="223"/>
      <c r="O8" s="223"/>
      <c r="P8" s="223"/>
      <c r="Q8" s="227"/>
      <c r="R8" s="504" t="s">
        <v>272</v>
      </c>
      <c r="S8" s="505"/>
      <c r="T8" s="505"/>
      <c r="U8" s="505"/>
      <c r="V8" s="506"/>
      <c r="W8" s="226">
        <v>85</v>
      </c>
      <c r="X8" s="223"/>
      <c r="Y8" s="223"/>
      <c r="Z8" s="223" t="s">
        <v>233</v>
      </c>
      <c r="AA8" s="227" t="s">
        <v>247</v>
      </c>
      <c r="AB8" s="226">
        <v>460</v>
      </c>
      <c r="AC8" s="223"/>
      <c r="AD8" s="223" t="s">
        <v>16</v>
      </c>
      <c r="AE8" s="223" t="s">
        <v>15</v>
      </c>
      <c r="AF8" s="227" t="s">
        <v>247</v>
      </c>
      <c r="AG8" s="226">
        <v>100</v>
      </c>
      <c r="AH8" s="223"/>
      <c r="AI8" s="223"/>
      <c r="AJ8" s="223"/>
      <c r="AK8" s="227"/>
      <c r="AL8" s="226">
        <v>86</v>
      </c>
      <c r="AM8" s="223"/>
      <c r="AN8" s="223"/>
      <c r="AO8" s="223"/>
      <c r="AP8" s="227"/>
      <c r="AQ8" s="504" t="s">
        <v>205</v>
      </c>
      <c r="AR8" s="505"/>
      <c r="AS8" s="505"/>
      <c r="AT8" s="505"/>
      <c r="AU8" s="506"/>
      <c r="AV8" s="226">
        <v>110</v>
      </c>
      <c r="AW8" s="223"/>
      <c r="AX8" s="223"/>
      <c r="AY8" s="223" t="s">
        <v>233</v>
      </c>
      <c r="AZ8" s="227" t="s">
        <v>246</v>
      </c>
      <c r="BE8" s="20" t="s">
        <v>20</v>
      </c>
    </row>
    <row r="9" spans="1:57" s="214" customFormat="1" x14ac:dyDescent="0.25">
      <c r="A9" s="228" t="s">
        <v>23</v>
      </c>
      <c r="B9" s="222" t="s">
        <v>24</v>
      </c>
      <c r="C9" s="229"/>
      <c r="D9" s="229"/>
      <c r="E9" s="325">
        <v>0.33</v>
      </c>
      <c r="F9" s="230" t="s">
        <v>22</v>
      </c>
      <c r="G9" s="231" t="s">
        <v>22</v>
      </c>
      <c r="H9" s="368">
        <v>2.5999999999999999E-2</v>
      </c>
      <c r="I9" s="229"/>
      <c r="J9" s="229"/>
      <c r="K9" s="223"/>
      <c r="L9" s="233"/>
      <c r="M9" s="369">
        <v>0.02</v>
      </c>
      <c r="N9" s="229" t="s">
        <v>25</v>
      </c>
      <c r="O9" s="229"/>
      <c r="P9" s="229"/>
      <c r="Q9" s="233"/>
      <c r="R9" s="300"/>
      <c r="S9" s="298"/>
      <c r="T9" s="298"/>
      <c r="U9" s="298"/>
      <c r="V9" s="299"/>
      <c r="W9" s="371">
        <v>10.5</v>
      </c>
      <c r="X9" s="229"/>
      <c r="Y9" s="229" t="s">
        <v>16</v>
      </c>
      <c r="Z9" s="229"/>
      <c r="AA9" s="233"/>
      <c r="AB9" s="368">
        <v>6.0999999999999999E-2</v>
      </c>
      <c r="AC9" s="229"/>
      <c r="AD9" s="229"/>
      <c r="AE9" s="229"/>
      <c r="AF9" s="233"/>
      <c r="AG9" s="368">
        <v>4.3999999999999997E-2</v>
      </c>
      <c r="AH9" s="229"/>
      <c r="AI9" s="229"/>
      <c r="AJ9" s="229"/>
      <c r="AK9" s="233"/>
      <c r="AL9" s="369">
        <v>0.02</v>
      </c>
      <c r="AM9" s="229" t="s">
        <v>25</v>
      </c>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21</v>
      </c>
      <c r="C10" s="223"/>
      <c r="D10" s="223"/>
      <c r="E10" s="330">
        <v>177.45240000000001</v>
      </c>
      <c r="F10" s="235" t="s">
        <v>22</v>
      </c>
      <c r="G10" s="231" t="s">
        <v>22</v>
      </c>
      <c r="H10" s="370">
        <v>120</v>
      </c>
      <c r="I10" s="229"/>
      <c r="J10" s="229"/>
      <c r="K10" s="223" t="s">
        <v>233</v>
      </c>
      <c r="L10" s="233" t="s">
        <v>247</v>
      </c>
      <c r="M10" s="370">
        <v>66</v>
      </c>
      <c r="N10" s="229"/>
      <c r="O10" s="229"/>
      <c r="P10" s="223"/>
      <c r="Q10" s="233"/>
      <c r="R10" s="297"/>
      <c r="S10" s="298"/>
      <c r="T10" s="298"/>
      <c r="U10" s="298"/>
      <c r="V10" s="299"/>
      <c r="W10" s="370">
        <v>85</v>
      </c>
      <c r="X10" s="229"/>
      <c r="Y10" s="229"/>
      <c r="Z10" s="229" t="s">
        <v>233</v>
      </c>
      <c r="AA10" s="233" t="s">
        <v>247</v>
      </c>
      <c r="AB10" s="370">
        <v>460</v>
      </c>
      <c r="AC10" s="229"/>
      <c r="AD10" s="229" t="s">
        <v>16</v>
      </c>
      <c r="AE10" s="229" t="s">
        <v>15</v>
      </c>
      <c r="AF10" s="233" t="s">
        <v>247</v>
      </c>
      <c r="AG10" s="370">
        <v>110</v>
      </c>
      <c r="AH10" s="229"/>
      <c r="AI10" s="229"/>
      <c r="AJ10" s="229"/>
      <c r="AK10" s="233"/>
      <c r="AL10" s="370">
        <v>86</v>
      </c>
      <c r="AM10" s="229"/>
      <c r="AN10" s="229"/>
      <c r="AO10" s="229"/>
      <c r="AP10" s="233"/>
      <c r="AQ10" s="297"/>
      <c r="AR10" s="298"/>
      <c r="AS10" s="298"/>
      <c r="AT10" s="298"/>
      <c r="AU10" s="299"/>
      <c r="AV10" s="370">
        <v>110</v>
      </c>
      <c r="AW10" s="229"/>
      <c r="AX10" s="229"/>
      <c r="AY10" s="223" t="s">
        <v>233</v>
      </c>
      <c r="AZ10" s="233" t="s">
        <v>247</v>
      </c>
      <c r="BE10" s="33" t="s">
        <v>26</v>
      </c>
    </row>
    <row r="11" spans="1:57" s="214" customFormat="1" x14ac:dyDescent="0.25">
      <c r="A11" s="228" t="s">
        <v>27</v>
      </c>
      <c r="B11" s="222" t="s">
        <v>21</v>
      </c>
      <c r="C11" s="229"/>
      <c r="D11" s="229"/>
      <c r="E11" s="325">
        <v>32.673999999999999</v>
      </c>
      <c r="F11" s="230" t="s">
        <v>22</v>
      </c>
      <c r="G11" s="231" t="s">
        <v>22</v>
      </c>
      <c r="H11" s="371">
        <v>21.2</v>
      </c>
      <c r="I11" s="229"/>
      <c r="J11" s="229"/>
      <c r="K11" s="223"/>
      <c r="L11" s="233"/>
      <c r="M11" s="371">
        <v>13.3</v>
      </c>
      <c r="N11" s="229"/>
      <c r="O11" s="229"/>
      <c r="P11" s="223"/>
      <c r="Q11" s="233"/>
      <c r="R11" s="312"/>
      <c r="S11" s="298"/>
      <c r="T11" s="298"/>
      <c r="U11" s="298"/>
      <c r="V11" s="299"/>
      <c r="W11" s="371">
        <v>11.3</v>
      </c>
      <c r="X11" s="229"/>
      <c r="Y11" s="229"/>
      <c r="Z11" s="229" t="s">
        <v>233</v>
      </c>
      <c r="AA11" s="233" t="s">
        <v>247</v>
      </c>
      <c r="AB11" s="371">
        <v>56.4</v>
      </c>
      <c r="AC11" s="229"/>
      <c r="AD11" s="229" t="s">
        <v>16</v>
      </c>
      <c r="AE11" s="229" t="s">
        <v>15</v>
      </c>
      <c r="AF11" s="233" t="s">
        <v>246</v>
      </c>
      <c r="AG11" s="371">
        <v>15</v>
      </c>
      <c r="AH11" s="229"/>
      <c r="AI11" s="229"/>
      <c r="AJ11" s="229" t="s">
        <v>15</v>
      </c>
      <c r="AK11" s="233" t="s">
        <v>247</v>
      </c>
      <c r="AL11" s="371">
        <v>15</v>
      </c>
      <c r="AM11" s="229"/>
      <c r="AN11" s="229"/>
      <c r="AO11" s="229" t="s">
        <v>15</v>
      </c>
      <c r="AP11" s="233" t="s">
        <v>247</v>
      </c>
      <c r="AQ11" s="300"/>
      <c r="AR11" s="298"/>
      <c r="AS11" s="298"/>
      <c r="AT11" s="298"/>
      <c r="AU11" s="299"/>
      <c r="AV11" s="371">
        <v>20.3</v>
      </c>
      <c r="AW11" s="229"/>
      <c r="AX11" s="229"/>
      <c r="AY11" s="223"/>
      <c r="AZ11" s="233"/>
      <c r="BE11" s="33" t="s">
        <v>27</v>
      </c>
    </row>
    <row r="12" spans="1:57" s="214" customFormat="1" x14ac:dyDescent="0.25">
      <c r="A12" s="238" t="s">
        <v>28</v>
      </c>
      <c r="B12" s="222" t="s">
        <v>24</v>
      </c>
      <c r="C12" s="229"/>
      <c r="D12" s="229"/>
      <c r="E12" s="325">
        <v>28</v>
      </c>
      <c r="F12" s="230" t="s">
        <v>22</v>
      </c>
      <c r="G12" s="231" t="s">
        <v>22</v>
      </c>
      <c r="H12" s="370">
        <v>10</v>
      </c>
      <c r="I12" s="229" t="s">
        <v>25</v>
      </c>
      <c r="J12" s="229"/>
      <c r="K12" s="229"/>
      <c r="L12" s="233"/>
      <c r="M12" s="370">
        <v>10</v>
      </c>
      <c r="N12" s="229" t="s">
        <v>25</v>
      </c>
      <c r="O12" s="229"/>
      <c r="P12" s="229"/>
      <c r="Q12" s="233"/>
      <c r="R12" s="297"/>
      <c r="S12" s="298"/>
      <c r="T12" s="298"/>
      <c r="U12" s="298"/>
      <c r="V12" s="299"/>
      <c r="W12" s="370">
        <v>10</v>
      </c>
      <c r="X12" s="229" t="s">
        <v>25</v>
      </c>
      <c r="Y12" s="229" t="s">
        <v>267</v>
      </c>
      <c r="Z12" s="229"/>
      <c r="AA12" s="233"/>
      <c r="AB12" s="370">
        <v>12</v>
      </c>
      <c r="AC12" s="229"/>
      <c r="AD12" s="229" t="s">
        <v>267</v>
      </c>
      <c r="AE12" s="229" t="s">
        <v>15</v>
      </c>
      <c r="AF12" s="233" t="s">
        <v>246</v>
      </c>
      <c r="AG12" s="370">
        <v>10</v>
      </c>
      <c r="AH12" s="229" t="s">
        <v>25</v>
      </c>
      <c r="AI12" s="229"/>
      <c r="AJ12" s="229"/>
      <c r="AK12" s="233"/>
      <c r="AL12" s="370">
        <v>10</v>
      </c>
      <c r="AM12" s="229" t="s">
        <v>25</v>
      </c>
      <c r="AN12" s="229" t="s">
        <v>267</v>
      </c>
      <c r="AO12" s="229"/>
      <c r="AP12" s="233" t="s">
        <v>246</v>
      </c>
      <c r="AQ12" s="297"/>
      <c r="AR12" s="298"/>
      <c r="AS12" s="298"/>
      <c r="AT12" s="298"/>
      <c r="AU12" s="299"/>
      <c r="AV12" s="370">
        <v>10</v>
      </c>
      <c r="AW12" s="229" t="s">
        <v>25</v>
      </c>
      <c r="AX12" s="229"/>
      <c r="AY12" s="229"/>
      <c r="AZ12" s="233"/>
      <c r="BE12" s="50" t="s">
        <v>28</v>
      </c>
    </row>
    <row r="13" spans="1:57" s="214" customFormat="1" x14ac:dyDescent="0.25">
      <c r="A13" s="228" t="s">
        <v>29</v>
      </c>
      <c r="B13" s="222" t="s">
        <v>21</v>
      </c>
      <c r="C13" s="229"/>
      <c r="D13" s="229"/>
      <c r="E13" s="325">
        <v>13.964399999999999</v>
      </c>
      <c r="F13" s="239">
        <v>250</v>
      </c>
      <c r="G13" s="231">
        <v>250</v>
      </c>
      <c r="H13" s="369">
        <v>9.94</v>
      </c>
      <c r="I13" s="229"/>
      <c r="J13" s="229"/>
      <c r="K13" s="223" t="s">
        <v>15</v>
      </c>
      <c r="L13" s="233" t="s">
        <v>246</v>
      </c>
      <c r="M13" s="369">
        <v>6.62</v>
      </c>
      <c r="N13" s="229"/>
      <c r="O13" s="229"/>
      <c r="P13" s="223"/>
      <c r="Q13" s="233"/>
      <c r="R13" s="300"/>
      <c r="S13" s="298"/>
      <c r="T13" s="298"/>
      <c r="U13" s="298"/>
      <c r="V13" s="299"/>
      <c r="W13" s="371">
        <v>21.2</v>
      </c>
      <c r="X13" s="229"/>
      <c r="Y13" s="229" t="s">
        <v>268</v>
      </c>
      <c r="Z13" s="229"/>
      <c r="AA13" s="233"/>
      <c r="AB13" s="369">
        <v>5.49</v>
      </c>
      <c r="AC13" s="229"/>
      <c r="AD13" s="229"/>
      <c r="AE13" s="229" t="s">
        <v>15</v>
      </c>
      <c r="AF13" s="233" t="s">
        <v>247</v>
      </c>
      <c r="AG13" s="369">
        <v>6.66</v>
      </c>
      <c r="AH13" s="229"/>
      <c r="AI13" s="229"/>
      <c r="AJ13" s="229" t="s">
        <v>15</v>
      </c>
      <c r="AK13" s="233" t="s">
        <v>247</v>
      </c>
      <c r="AL13" s="369">
        <v>9.11</v>
      </c>
      <c r="AM13" s="229"/>
      <c r="AN13" s="229"/>
      <c r="AO13" s="229" t="s">
        <v>15</v>
      </c>
      <c r="AP13" s="233" t="s">
        <v>247</v>
      </c>
      <c r="AQ13" s="300"/>
      <c r="AR13" s="298"/>
      <c r="AS13" s="298"/>
      <c r="AT13" s="298"/>
      <c r="AU13" s="299"/>
      <c r="AV13" s="369">
        <v>9.5500000000000007</v>
      </c>
      <c r="AW13" s="229"/>
      <c r="AX13" s="229"/>
      <c r="AY13" s="229" t="s">
        <v>15</v>
      </c>
      <c r="AZ13" s="233" t="s">
        <v>247</v>
      </c>
      <c r="BE13" s="33" t="s">
        <v>29</v>
      </c>
    </row>
    <row r="14" spans="1:57" s="214" customFormat="1" x14ac:dyDescent="0.25">
      <c r="A14" s="228" t="s">
        <v>31</v>
      </c>
      <c r="B14" s="222" t="s">
        <v>21</v>
      </c>
      <c r="C14" s="223"/>
      <c r="D14" s="223"/>
      <c r="E14" s="325">
        <v>425.4434</v>
      </c>
      <c r="F14" s="230" t="s">
        <v>22</v>
      </c>
      <c r="G14" s="240">
        <v>700</v>
      </c>
      <c r="H14" s="370">
        <v>300</v>
      </c>
      <c r="I14" s="229"/>
      <c r="J14" s="229"/>
      <c r="K14" s="223" t="s">
        <v>233</v>
      </c>
      <c r="L14" s="233" t="s">
        <v>247</v>
      </c>
      <c r="M14" s="370">
        <v>170</v>
      </c>
      <c r="N14" s="229"/>
      <c r="O14" s="229"/>
      <c r="P14" s="223"/>
      <c r="Q14" s="233"/>
      <c r="R14" s="297"/>
      <c r="S14" s="298"/>
      <c r="T14" s="298"/>
      <c r="U14" s="298"/>
      <c r="V14" s="299"/>
      <c r="W14" s="370">
        <v>260</v>
      </c>
      <c r="X14" s="229"/>
      <c r="Y14" s="229"/>
      <c r="Z14" s="229" t="s">
        <v>233</v>
      </c>
      <c r="AA14" s="233" t="s">
        <v>247</v>
      </c>
      <c r="AB14" s="370">
        <v>790</v>
      </c>
      <c r="AC14" s="229"/>
      <c r="AD14" s="229" t="s">
        <v>16</v>
      </c>
      <c r="AE14" s="229" t="s">
        <v>15</v>
      </c>
      <c r="AF14" s="233" t="s">
        <v>247</v>
      </c>
      <c r="AG14" s="370">
        <v>230</v>
      </c>
      <c r="AH14" s="229"/>
      <c r="AI14" s="229"/>
      <c r="AJ14" s="229"/>
      <c r="AK14" s="233"/>
      <c r="AL14" s="370">
        <v>210</v>
      </c>
      <c r="AM14" s="229"/>
      <c r="AN14" s="229"/>
      <c r="AO14" s="229"/>
      <c r="AP14" s="233"/>
      <c r="AQ14" s="297"/>
      <c r="AR14" s="298"/>
      <c r="AS14" s="298"/>
      <c r="AT14" s="298"/>
      <c r="AU14" s="299"/>
      <c r="AV14" s="370">
        <v>290</v>
      </c>
      <c r="AW14" s="229"/>
      <c r="AX14" s="229"/>
      <c r="AY14" s="229" t="s">
        <v>233</v>
      </c>
      <c r="AZ14" s="233" t="s">
        <v>247</v>
      </c>
      <c r="BE14" s="33" t="s">
        <v>31</v>
      </c>
    </row>
    <row r="15" spans="1:57" s="214" customFormat="1" x14ac:dyDescent="0.25">
      <c r="A15" s="228" t="s">
        <v>32</v>
      </c>
      <c r="B15" s="222" t="s">
        <v>21</v>
      </c>
      <c r="C15" s="229"/>
      <c r="D15" s="229"/>
      <c r="E15" s="325">
        <v>28.926300000000001</v>
      </c>
      <c r="F15" s="230" t="s">
        <v>22</v>
      </c>
      <c r="G15" s="231" t="s">
        <v>22</v>
      </c>
      <c r="H15" s="371">
        <v>19.899999999999999</v>
      </c>
      <c r="I15" s="229"/>
      <c r="J15" s="229"/>
      <c r="K15" s="223" t="s">
        <v>233</v>
      </c>
      <c r="L15" s="233" t="s">
        <v>246</v>
      </c>
      <c r="M15" s="369">
        <v>6.33</v>
      </c>
      <c r="N15" s="229"/>
      <c r="O15" s="229"/>
      <c r="P15" s="223"/>
      <c r="Q15" s="233"/>
      <c r="R15" s="312"/>
      <c r="S15" s="298"/>
      <c r="T15" s="298"/>
      <c r="U15" s="298"/>
      <c r="V15" s="299"/>
      <c r="W15" s="369">
        <v>8.43</v>
      </c>
      <c r="X15" s="229"/>
      <c r="Y15" s="229"/>
      <c r="Z15" s="229" t="s">
        <v>233</v>
      </c>
      <c r="AA15" s="233" t="s">
        <v>247</v>
      </c>
      <c r="AB15" s="371">
        <v>59.2</v>
      </c>
      <c r="AC15" s="229"/>
      <c r="AD15" s="229" t="s">
        <v>16</v>
      </c>
      <c r="AE15" s="229" t="s">
        <v>15</v>
      </c>
      <c r="AF15" s="233" t="s">
        <v>246</v>
      </c>
      <c r="AG15" s="371">
        <v>13.8</v>
      </c>
      <c r="AH15" s="229"/>
      <c r="AI15" s="229"/>
      <c r="AJ15" s="229" t="s">
        <v>15</v>
      </c>
      <c r="AK15" s="233" t="s">
        <v>247</v>
      </c>
      <c r="AL15" s="371">
        <v>13.3</v>
      </c>
      <c r="AM15" s="229"/>
      <c r="AN15" s="229"/>
      <c r="AO15" s="229" t="s">
        <v>15</v>
      </c>
      <c r="AP15" s="233" t="s">
        <v>247</v>
      </c>
      <c r="AQ15" s="300"/>
      <c r="AR15" s="298"/>
      <c r="AS15" s="298"/>
      <c r="AT15" s="298"/>
      <c r="AU15" s="299"/>
      <c r="AV15" s="371">
        <v>18.600000000000001</v>
      </c>
      <c r="AW15" s="229"/>
      <c r="AX15" s="229"/>
      <c r="AY15" s="223" t="s">
        <v>233</v>
      </c>
      <c r="AZ15" s="233" t="s">
        <v>247</v>
      </c>
      <c r="BE15" s="33" t="s">
        <v>32</v>
      </c>
    </row>
    <row r="16" spans="1:57" s="214" customFormat="1" x14ac:dyDescent="0.25">
      <c r="A16" s="228" t="s">
        <v>33</v>
      </c>
      <c r="B16" s="222" t="s">
        <v>24</v>
      </c>
      <c r="C16" s="229"/>
      <c r="D16" s="229"/>
      <c r="E16" s="325">
        <v>6.1</v>
      </c>
      <c r="F16" s="239">
        <v>10</v>
      </c>
      <c r="G16" s="240">
        <v>10</v>
      </c>
      <c r="H16" s="371">
        <v>3.3</v>
      </c>
      <c r="I16" s="229"/>
      <c r="J16" s="229"/>
      <c r="K16" s="229"/>
      <c r="L16" s="233"/>
      <c r="M16" s="369">
        <v>0.82</v>
      </c>
      <c r="N16" s="229"/>
      <c r="O16" s="229"/>
      <c r="P16" s="229"/>
      <c r="Q16" s="233" t="s">
        <v>246</v>
      </c>
      <c r="R16" s="300"/>
      <c r="S16" s="298"/>
      <c r="T16" s="298"/>
      <c r="U16" s="298"/>
      <c r="V16" s="299"/>
      <c r="W16" s="369">
        <v>0.01</v>
      </c>
      <c r="X16" s="229" t="s">
        <v>25</v>
      </c>
      <c r="Y16" s="229"/>
      <c r="Z16" s="229"/>
      <c r="AA16" s="233"/>
      <c r="AB16" s="369">
        <v>0.01</v>
      </c>
      <c r="AC16" s="229" t="s">
        <v>25</v>
      </c>
      <c r="AD16" s="229"/>
      <c r="AE16" s="229"/>
      <c r="AF16" s="233"/>
      <c r="AG16" s="369">
        <v>0.64</v>
      </c>
      <c r="AH16" s="229"/>
      <c r="AI16" s="229"/>
      <c r="AJ16" s="229" t="s">
        <v>233</v>
      </c>
      <c r="AK16" s="233" t="s">
        <v>247</v>
      </c>
      <c r="AL16" s="369">
        <v>0.91</v>
      </c>
      <c r="AM16" s="229"/>
      <c r="AN16" s="229"/>
      <c r="AO16" s="229" t="s">
        <v>233</v>
      </c>
      <c r="AP16" s="233" t="s">
        <v>247</v>
      </c>
      <c r="AQ16" s="300"/>
      <c r="AR16" s="298"/>
      <c r="AS16" s="298"/>
      <c r="AT16" s="298"/>
      <c r="AU16" s="299"/>
      <c r="AV16" s="371">
        <v>3.1</v>
      </c>
      <c r="AW16" s="229"/>
      <c r="AX16" s="229"/>
      <c r="AY16" s="229"/>
      <c r="AZ16" s="233"/>
      <c r="BE16" s="33" t="s">
        <v>33</v>
      </c>
    </row>
    <row r="17" spans="1:57" s="214" customFormat="1" x14ac:dyDescent="0.25">
      <c r="A17" s="228" t="s">
        <v>34</v>
      </c>
      <c r="B17" s="222" t="s">
        <v>24</v>
      </c>
      <c r="C17" s="229"/>
      <c r="D17" s="229"/>
      <c r="E17" s="325">
        <v>2E-3</v>
      </c>
      <c r="F17" s="239">
        <v>1</v>
      </c>
      <c r="G17" s="240">
        <v>1</v>
      </c>
      <c r="H17" s="368">
        <v>2E-3</v>
      </c>
      <c r="I17" s="229" t="s">
        <v>25</v>
      </c>
      <c r="J17" s="229"/>
      <c r="K17" s="229"/>
      <c r="L17" s="233"/>
      <c r="M17" s="368">
        <v>2E-3</v>
      </c>
      <c r="N17" s="229" t="s">
        <v>25</v>
      </c>
      <c r="O17" s="229"/>
      <c r="P17" s="229"/>
      <c r="Q17" s="233"/>
      <c r="R17" s="301"/>
      <c r="S17" s="298"/>
      <c r="T17" s="298"/>
      <c r="U17" s="298"/>
      <c r="V17" s="299"/>
      <c r="W17" s="368">
        <v>2E-3</v>
      </c>
      <c r="X17" s="229" t="s">
        <v>25</v>
      </c>
      <c r="Y17" s="229"/>
      <c r="Z17" s="229"/>
      <c r="AA17" s="233"/>
      <c r="AB17" s="368">
        <v>2E-3</v>
      </c>
      <c r="AC17" s="229" t="s">
        <v>25</v>
      </c>
      <c r="AD17" s="229"/>
      <c r="AE17" s="229"/>
      <c r="AF17" s="233"/>
      <c r="AG17" s="368">
        <v>2E-3</v>
      </c>
      <c r="AH17" s="229" t="s">
        <v>25</v>
      </c>
      <c r="AI17" s="229"/>
      <c r="AJ17" s="229"/>
      <c r="AK17" s="233"/>
      <c r="AL17" s="368">
        <v>2E-3</v>
      </c>
      <c r="AM17" s="229" t="s">
        <v>25</v>
      </c>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21</v>
      </c>
      <c r="C18" s="229"/>
      <c r="D18" s="229"/>
      <c r="E18" s="325" t="s">
        <v>269</v>
      </c>
      <c r="F18" s="239" t="s">
        <v>37</v>
      </c>
      <c r="G18" s="240" t="s">
        <v>37</v>
      </c>
      <c r="H18" s="369">
        <v>7.43</v>
      </c>
      <c r="I18" s="229"/>
      <c r="J18" s="229"/>
      <c r="K18" s="229"/>
      <c r="L18" s="233"/>
      <c r="M18" s="369">
        <v>6.52</v>
      </c>
      <c r="N18" s="229"/>
      <c r="O18" s="229"/>
      <c r="P18" s="229"/>
      <c r="Q18" s="233"/>
      <c r="R18" s="300"/>
      <c r="S18" s="298"/>
      <c r="T18" s="298"/>
      <c r="U18" s="298"/>
      <c r="V18" s="299"/>
      <c r="W18" s="369">
        <v>7.34</v>
      </c>
      <c r="X18" s="229"/>
      <c r="Y18" s="229"/>
      <c r="Z18" s="229"/>
      <c r="AA18" s="233"/>
      <c r="AB18" s="369">
        <v>7.11</v>
      </c>
      <c r="AC18" s="229"/>
      <c r="AD18" s="229"/>
      <c r="AE18" s="229"/>
      <c r="AF18" s="233"/>
      <c r="AG18" s="369">
        <v>7.33</v>
      </c>
      <c r="AH18" s="229"/>
      <c r="AI18" s="229"/>
      <c r="AJ18" s="229"/>
      <c r="AK18" s="233"/>
      <c r="AL18" s="369">
        <v>7.22</v>
      </c>
      <c r="AM18" s="229"/>
      <c r="AN18" s="229"/>
      <c r="AO18" s="229"/>
      <c r="AP18" s="233"/>
      <c r="AQ18" s="300"/>
      <c r="AR18" s="298"/>
      <c r="AS18" s="298"/>
      <c r="AT18" s="298"/>
      <c r="AU18" s="299"/>
      <c r="AV18" s="369">
        <v>7.49</v>
      </c>
      <c r="AW18" s="229"/>
      <c r="AX18" s="229"/>
      <c r="AY18" s="229"/>
      <c r="AZ18" s="233"/>
      <c r="BA18" s="241">
        <v>6.5</v>
      </c>
      <c r="BB18" s="214">
        <v>8.5</v>
      </c>
      <c r="BC18" s="214">
        <v>6.39</v>
      </c>
      <c r="BD18" s="340">
        <v>8.1</v>
      </c>
      <c r="BE18" s="33" t="s">
        <v>35</v>
      </c>
    </row>
    <row r="19" spans="1:57" s="214" customFormat="1" x14ac:dyDescent="0.25">
      <c r="A19" s="228" t="s">
        <v>38</v>
      </c>
      <c r="B19" s="222" t="s">
        <v>24</v>
      </c>
      <c r="C19" s="229"/>
      <c r="D19" s="229"/>
      <c r="E19" s="325">
        <v>3.38</v>
      </c>
      <c r="F19" s="230" t="s">
        <v>22</v>
      </c>
      <c r="G19" s="231" t="s">
        <v>22</v>
      </c>
      <c r="H19" s="369">
        <v>2.97</v>
      </c>
      <c r="I19" s="229"/>
      <c r="J19" s="229"/>
      <c r="K19" s="223"/>
      <c r="L19" s="233"/>
      <c r="M19" s="371">
        <v>1</v>
      </c>
      <c r="N19" s="229"/>
      <c r="O19" s="229"/>
      <c r="P19" s="223"/>
      <c r="Q19" s="233"/>
      <c r="R19" s="300"/>
      <c r="S19" s="298"/>
      <c r="T19" s="298"/>
      <c r="U19" s="298"/>
      <c r="V19" s="299"/>
      <c r="W19" s="369">
        <v>5.27</v>
      </c>
      <c r="X19" s="229"/>
      <c r="Y19" s="229" t="s">
        <v>16</v>
      </c>
      <c r="Z19" s="229"/>
      <c r="AA19" s="233"/>
      <c r="AB19" s="369">
        <v>3.29</v>
      </c>
      <c r="AC19" s="229"/>
      <c r="AD19" s="229" t="s">
        <v>267</v>
      </c>
      <c r="AE19" s="229" t="s">
        <v>15</v>
      </c>
      <c r="AF19" s="233" t="s">
        <v>247</v>
      </c>
      <c r="AG19" s="369">
        <v>1.52</v>
      </c>
      <c r="AH19" s="229"/>
      <c r="AI19" s="229"/>
      <c r="AJ19" s="229" t="s">
        <v>15</v>
      </c>
      <c r="AK19" s="233" t="s">
        <v>247</v>
      </c>
      <c r="AL19" s="369">
        <v>1.3</v>
      </c>
      <c r="AM19" s="229"/>
      <c r="AN19" s="229"/>
      <c r="AO19" s="229"/>
      <c r="AP19" s="233" t="s">
        <v>246</v>
      </c>
      <c r="AQ19" s="300"/>
      <c r="AR19" s="298"/>
      <c r="AS19" s="298"/>
      <c r="AT19" s="298"/>
      <c r="AU19" s="299"/>
      <c r="AV19" s="369">
        <v>2.92</v>
      </c>
      <c r="AW19" s="229"/>
      <c r="AX19" s="229"/>
      <c r="AY19" s="223"/>
      <c r="AZ19" s="233"/>
      <c r="BE19" s="33" t="s">
        <v>38</v>
      </c>
    </row>
    <row r="20" spans="1:57" s="214" customFormat="1" x14ac:dyDescent="0.25">
      <c r="A20" s="228" t="s">
        <v>39</v>
      </c>
      <c r="B20" s="222" t="s">
        <v>21</v>
      </c>
      <c r="C20" s="229"/>
      <c r="D20" s="229"/>
      <c r="E20" s="325">
        <v>8.2308000000000003</v>
      </c>
      <c r="F20" s="230" t="s">
        <v>22</v>
      </c>
      <c r="G20" s="240">
        <v>20</v>
      </c>
      <c r="H20" s="369">
        <v>6.83</v>
      </c>
      <c r="I20" s="229"/>
      <c r="J20" s="229"/>
      <c r="K20" s="223"/>
      <c r="L20" s="233"/>
      <c r="M20" s="369">
        <v>8.8800000000000008</v>
      </c>
      <c r="N20" s="229"/>
      <c r="O20" s="229" t="s">
        <v>268</v>
      </c>
      <c r="P20" s="229"/>
      <c r="Q20" s="233"/>
      <c r="R20" s="300"/>
      <c r="S20" s="298"/>
      <c r="T20" s="298"/>
      <c r="U20" s="298"/>
      <c r="V20" s="299"/>
      <c r="W20" s="369">
        <v>5.32</v>
      </c>
      <c r="X20" s="229"/>
      <c r="Y20" s="229"/>
      <c r="Z20" s="229"/>
      <c r="AA20" s="233" t="s">
        <v>246</v>
      </c>
      <c r="AB20" s="371">
        <v>17.8</v>
      </c>
      <c r="AC20" s="229"/>
      <c r="AD20" s="229" t="s">
        <v>16</v>
      </c>
      <c r="AE20" s="229" t="s">
        <v>15</v>
      </c>
      <c r="AF20" s="233" t="s">
        <v>247</v>
      </c>
      <c r="AG20" s="369">
        <v>6.25</v>
      </c>
      <c r="AH20" s="229"/>
      <c r="AI20" s="229"/>
      <c r="AJ20" s="229" t="s">
        <v>15</v>
      </c>
      <c r="AK20" s="233" t="s">
        <v>247</v>
      </c>
      <c r="AL20" s="369">
        <v>6.27</v>
      </c>
      <c r="AM20" s="229"/>
      <c r="AN20" s="229"/>
      <c r="AO20" s="229" t="s">
        <v>15</v>
      </c>
      <c r="AP20" s="233" t="s">
        <v>247</v>
      </c>
      <c r="AQ20" s="297"/>
      <c r="AR20" s="298"/>
      <c r="AS20" s="298"/>
      <c r="AT20" s="298"/>
      <c r="AU20" s="299"/>
      <c r="AV20" s="369">
        <v>6.88</v>
      </c>
      <c r="AW20" s="229"/>
      <c r="AX20" s="229"/>
      <c r="AY20" s="229"/>
      <c r="AZ20" s="233"/>
      <c r="BE20" s="33" t="s">
        <v>39</v>
      </c>
    </row>
    <row r="21" spans="1:57" s="214" customFormat="1" x14ac:dyDescent="0.25">
      <c r="A21" s="228" t="s">
        <v>40</v>
      </c>
      <c r="B21" s="222" t="s">
        <v>30</v>
      </c>
      <c r="C21" s="229"/>
      <c r="D21" s="229"/>
      <c r="E21" s="325">
        <v>21.218800000000002</v>
      </c>
      <c r="F21" s="239">
        <v>250</v>
      </c>
      <c r="G21" s="240">
        <v>250</v>
      </c>
      <c r="H21" s="371">
        <v>12.5</v>
      </c>
      <c r="I21" s="229"/>
      <c r="J21" s="229"/>
      <c r="K21" s="229"/>
      <c r="L21" s="233"/>
      <c r="M21" s="369">
        <v>7.81</v>
      </c>
      <c r="N21" s="229"/>
      <c r="O21" s="229"/>
      <c r="P21" s="229"/>
      <c r="Q21" s="233"/>
      <c r="R21" s="300"/>
      <c r="S21" s="298"/>
      <c r="T21" s="298"/>
      <c r="U21" s="298"/>
      <c r="V21" s="299"/>
      <c r="W21" s="369">
        <v>7.86</v>
      </c>
      <c r="X21" s="229"/>
      <c r="Y21" s="229"/>
      <c r="Z21" s="229"/>
      <c r="AA21" s="233"/>
      <c r="AB21" s="369">
        <v>1.27</v>
      </c>
      <c r="AC21" s="229"/>
      <c r="AD21" s="229"/>
      <c r="AE21" s="229" t="s">
        <v>15</v>
      </c>
      <c r="AF21" s="233" t="s">
        <v>247</v>
      </c>
      <c r="AG21" s="369">
        <v>8.58</v>
      </c>
      <c r="AH21" s="229"/>
      <c r="AI21" s="229"/>
      <c r="AJ21" s="229"/>
      <c r="AK21" s="233"/>
      <c r="AL21" s="369">
        <v>7.42</v>
      </c>
      <c r="AM21" s="229"/>
      <c r="AN21" s="229"/>
      <c r="AO21" s="229"/>
      <c r="AP21" s="233"/>
      <c r="AQ21" s="300"/>
      <c r="AR21" s="298"/>
      <c r="AS21" s="298"/>
      <c r="AT21" s="298"/>
      <c r="AU21" s="299"/>
      <c r="AV21" s="371">
        <v>14</v>
      </c>
      <c r="AW21" s="229"/>
      <c r="AX21" s="229"/>
      <c r="AY21" s="229"/>
      <c r="AZ21" s="233"/>
      <c r="BE21" s="33" t="s">
        <v>40</v>
      </c>
    </row>
    <row r="22" spans="1:57" s="214" customFormat="1" x14ac:dyDescent="0.25">
      <c r="A22" s="228" t="s">
        <v>41</v>
      </c>
      <c r="B22" s="222" t="s">
        <v>24</v>
      </c>
      <c r="C22" s="229"/>
      <c r="D22" s="229"/>
      <c r="E22" s="326">
        <v>250</v>
      </c>
      <c r="F22" s="242">
        <v>500</v>
      </c>
      <c r="G22" s="231">
        <v>500</v>
      </c>
      <c r="H22" s="370">
        <v>190</v>
      </c>
      <c r="I22" s="229"/>
      <c r="J22" s="229"/>
      <c r="K22" s="229"/>
      <c r="L22" s="233"/>
      <c r="M22" s="370">
        <v>120</v>
      </c>
      <c r="N22" s="229"/>
      <c r="O22" s="229"/>
      <c r="P22" s="229"/>
      <c r="Q22" s="233"/>
      <c r="R22" s="297"/>
      <c r="S22" s="298"/>
      <c r="T22" s="298"/>
      <c r="U22" s="298"/>
      <c r="V22" s="299"/>
      <c r="W22" s="370">
        <v>160</v>
      </c>
      <c r="X22" s="229"/>
      <c r="Y22" s="229"/>
      <c r="Z22" s="229"/>
      <c r="AA22" s="233"/>
      <c r="AB22" s="370">
        <v>490</v>
      </c>
      <c r="AC22" s="229"/>
      <c r="AD22" s="229" t="s">
        <v>16</v>
      </c>
      <c r="AE22" s="229" t="s">
        <v>15</v>
      </c>
      <c r="AF22" s="233" t="s">
        <v>247</v>
      </c>
      <c r="AG22" s="370">
        <v>150</v>
      </c>
      <c r="AH22" s="229"/>
      <c r="AI22" s="229"/>
      <c r="AJ22" s="229"/>
      <c r="AK22" s="233"/>
      <c r="AL22" s="370">
        <v>140</v>
      </c>
      <c r="AM22" s="229"/>
      <c r="AN22" s="229"/>
      <c r="AO22" s="229"/>
      <c r="AP22" s="233"/>
      <c r="AQ22" s="297"/>
      <c r="AR22" s="298"/>
      <c r="AS22" s="298"/>
      <c r="AT22" s="298"/>
      <c r="AU22" s="299"/>
      <c r="AV22" s="370">
        <v>180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338">
        <v>0.57999999999999996</v>
      </c>
      <c r="I23" s="244"/>
      <c r="J23" s="244"/>
      <c r="K23" s="244"/>
      <c r="L23" s="248"/>
      <c r="M23" s="247">
        <v>0.7</v>
      </c>
      <c r="N23" s="244"/>
      <c r="O23" s="244"/>
      <c r="P23" s="244"/>
      <c r="Q23" s="248"/>
      <c r="R23" s="302"/>
      <c r="S23" s="303"/>
      <c r="T23" s="303"/>
      <c r="U23" s="303"/>
      <c r="V23" s="304"/>
      <c r="W23" s="247">
        <v>4.7</v>
      </c>
      <c r="X23" s="244"/>
      <c r="Y23" s="244"/>
      <c r="Z23" s="244"/>
      <c r="AA23" s="248"/>
      <c r="AB23" s="247">
        <v>7.3</v>
      </c>
      <c r="AC23" s="244"/>
      <c r="AD23" s="244"/>
      <c r="AE23" s="244" t="s">
        <v>15</v>
      </c>
      <c r="AF23" s="248" t="s">
        <v>247</v>
      </c>
      <c r="AG23" s="338">
        <v>0.82</v>
      </c>
      <c r="AH23" s="244"/>
      <c r="AI23" s="244"/>
      <c r="AJ23" s="244"/>
      <c r="AK23" s="248"/>
      <c r="AL23" s="338">
        <v>0.82</v>
      </c>
      <c r="AM23" s="244"/>
      <c r="AN23" s="244"/>
      <c r="AO23" s="244"/>
      <c r="AP23" s="248"/>
      <c r="AQ23" s="302"/>
      <c r="AR23" s="303"/>
      <c r="AS23" s="303"/>
      <c r="AT23" s="303"/>
      <c r="AU23" s="304"/>
      <c r="AV23" s="338">
        <v>0.64</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73">
        <v>2.9999999999999997E-4</v>
      </c>
      <c r="I25" s="385" t="s">
        <v>25</v>
      </c>
      <c r="J25" s="251"/>
      <c r="K25" s="251"/>
      <c r="L25" s="252"/>
      <c r="M25" s="373">
        <v>2.9999999999999997E-4</v>
      </c>
      <c r="N25" s="223" t="s">
        <v>25</v>
      </c>
      <c r="O25" s="223"/>
      <c r="P25" s="223"/>
      <c r="Q25" s="227"/>
      <c r="R25" s="504" t="s">
        <v>272</v>
      </c>
      <c r="S25" s="505"/>
      <c r="T25" s="505"/>
      <c r="U25" s="505"/>
      <c r="V25" s="506"/>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24</v>
      </c>
      <c r="C26" s="229"/>
      <c r="D26" s="229"/>
      <c r="E26" s="325">
        <v>2.5999999999999999E-3</v>
      </c>
      <c r="F26" s="239">
        <v>0.01</v>
      </c>
      <c r="G26" s="231">
        <v>5.0000000000000002E-5</v>
      </c>
      <c r="H26" s="374">
        <v>1.73E-3</v>
      </c>
      <c r="I26" s="375"/>
      <c r="J26" s="229"/>
      <c r="K26" s="229" t="s">
        <v>233</v>
      </c>
      <c r="L26" s="233" t="s">
        <v>247</v>
      </c>
      <c r="M26" s="374">
        <v>2.4000000000000001E-4</v>
      </c>
      <c r="N26" s="229"/>
      <c r="O26" s="229"/>
      <c r="P26" s="229"/>
      <c r="Q26" s="233" t="s">
        <v>246</v>
      </c>
      <c r="R26" s="306"/>
      <c r="S26" s="298"/>
      <c r="T26" s="298"/>
      <c r="U26" s="298"/>
      <c r="V26" s="299"/>
      <c r="W26" s="374">
        <v>8.5299999999999994E-3</v>
      </c>
      <c r="X26" s="375"/>
      <c r="Y26" s="229" t="s">
        <v>16</v>
      </c>
      <c r="Z26" s="229"/>
      <c r="AA26" s="233"/>
      <c r="AB26" s="373">
        <v>1.6299999999999999E-2</v>
      </c>
      <c r="AC26" s="375"/>
      <c r="AD26" s="229" t="s">
        <v>16</v>
      </c>
      <c r="AE26" s="229"/>
      <c r="AF26" s="233"/>
      <c r="AG26" s="372">
        <v>5.7499999999999999E-4</v>
      </c>
      <c r="AH26" s="375"/>
      <c r="AI26" s="229"/>
      <c r="AJ26" s="229" t="s">
        <v>233</v>
      </c>
      <c r="AK26" s="233" t="s">
        <v>247</v>
      </c>
      <c r="AL26" s="372">
        <v>4.46E-4</v>
      </c>
      <c r="AM26" s="375"/>
      <c r="AN26" s="229"/>
      <c r="AO26" s="229"/>
      <c r="AP26" s="233"/>
      <c r="AQ26" s="301"/>
      <c r="AR26" s="298"/>
      <c r="AS26" s="298"/>
      <c r="AT26" s="298"/>
      <c r="AU26" s="299"/>
      <c r="AV26" s="374">
        <v>2.1800000000000001E-3</v>
      </c>
      <c r="AW26" s="229"/>
      <c r="AX26" s="229"/>
      <c r="AY26" s="229" t="s">
        <v>233</v>
      </c>
      <c r="AZ26" s="233" t="s">
        <v>247</v>
      </c>
      <c r="BE26" s="77" t="s">
        <v>46</v>
      </c>
    </row>
    <row r="27" spans="1:57" s="214" customFormat="1" x14ac:dyDescent="0.25">
      <c r="A27" s="228" t="s">
        <v>47</v>
      </c>
      <c r="B27" s="222" t="s">
        <v>24</v>
      </c>
      <c r="C27" s="229"/>
      <c r="D27" s="229"/>
      <c r="E27" s="325">
        <v>2.06E-2</v>
      </c>
      <c r="F27" s="239">
        <v>2</v>
      </c>
      <c r="G27" s="231">
        <v>1</v>
      </c>
      <c r="H27" s="373">
        <v>1.0800000000000001E-2</v>
      </c>
      <c r="I27" s="375"/>
      <c r="J27" s="229"/>
      <c r="K27" s="229"/>
      <c r="L27" s="233"/>
      <c r="M27" s="373">
        <v>8.0999999999999996E-3</v>
      </c>
      <c r="N27" s="229"/>
      <c r="O27" s="229"/>
      <c r="P27" s="229"/>
      <c r="Q27" s="233"/>
      <c r="R27" s="306"/>
      <c r="S27" s="298"/>
      <c r="T27" s="298"/>
      <c r="U27" s="298"/>
      <c r="V27" s="299"/>
      <c r="W27" s="373">
        <v>1.72E-2</v>
      </c>
      <c r="X27" s="375"/>
      <c r="Y27" s="229" t="s">
        <v>267</v>
      </c>
      <c r="Z27" s="229" t="s">
        <v>233</v>
      </c>
      <c r="AA27" s="233" t="s">
        <v>247</v>
      </c>
      <c r="AB27" s="373">
        <v>2.9899999999999999E-2</v>
      </c>
      <c r="AC27" s="375"/>
      <c r="AD27" s="229" t="s">
        <v>16</v>
      </c>
      <c r="AE27" s="229" t="s">
        <v>15</v>
      </c>
      <c r="AF27" s="233" t="s">
        <v>247</v>
      </c>
      <c r="AG27" s="373">
        <v>8.3000000000000001E-3</v>
      </c>
      <c r="AH27" s="375"/>
      <c r="AI27" s="229"/>
      <c r="AJ27" s="229" t="s">
        <v>15</v>
      </c>
      <c r="AK27" s="233" t="s">
        <v>246</v>
      </c>
      <c r="AL27" s="373">
        <v>1.04E-2</v>
      </c>
      <c r="AM27" s="385"/>
      <c r="AN27" s="229"/>
      <c r="AO27" s="229"/>
      <c r="AP27" s="233"/>
      <c r="AQ27" s="306"/>
      <c r="AR27" s="298"/>
      <c r="AS27" s="298"/>
      <c r="AT27" s="298"/>
      <c r="AU27" s="299"/>
      <c r="AV27" s="373">
        <v>1.06E-2</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68">
        <v>5.0000000000000001E-3</v>
      </c>
      <c r="I28" s="385" t="s">
        <v>25</v>
      </c>
      <c r="J28" s="229"/>
      <c r="K28" s="229"/>
      <c r="L28" s="233"/>
      <c r="M28" s="368">
        <v>5.0000000000000001E-3</v>
      </c>
      <c r="N28" s="223" t="s">
        <v>25</v>
      </c>
      <c r="O28" s="229"/>
      <c r="P28" s="229"/>
      <c r="Q28" s="233"/>
      <c r="R28" s="301"/>
      <c r="S28" s="298"/>
      <c r="T28" s="298"/>
      <c r="U28" s="298"/>
      <c r="V28" s="299"/>
      <c r="W28" s="368">
        <v>5.0000000000000001E-3</v>
      </c>
      <c r="X28" s="385" t="s">
        <v>25</v>
      </c>
      <c r="Y28" s="229"/>
      <c r="Z28" s="229"/>
      <c r="AA28" s="233"/>
      <c r="AB28" s="368">
        <v>5.0000000000000001E-3</v>
      </c>
      <c r="AC28" s="375" t="s">
        <v>25</v>
      </c>
      <c r="AD28" s="229"/>
      <c r="AE28" s="229"/>
      <c r="AF28" s="233"/>
      <c r="AG28" s="368">
        <v>5.0000000000000001E-3</v>
      </c>
      <c r="AH28" s="375" t="s">
        <v>25</v>
      </c>
      <c r="AI28" s="229"/>
      <c r="AJ28" s="229"/>
      <c r="AK28" s="233"/>
      <c r="AL28" s="368">
        <v>5.0000000000000001E-3</v>
      </c>
      <c r="AM28" s="385" t="s">
        <v>25</v>
      </c>
      <c r="AN28" s="229"/>
      <c r="AO28" s="229"/>
      <c r="AP28" s="233"/>
      <c r="AQ28" s="306"/>
      <c r="AR28" s="298"/>
      <c r="AS28" s="298"/>
      <c r="AT28" s="298"/>
      <c r="AU28" s="299"/>
      <c r="AV28" s="368">
        <v>5.0000000000000001E-3</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374">
        <v>5.0000000000000002E-5</v>
      </c>
      <c r="I29" s="385" t="s">
        <v>25</v>
      </c>
      <c r="J29" s="229"/>
      <c r="K29" s="229"/>
      <c r="L29" s="233"/>
      <c r="M29" s="374">
        <v>5.0000000000000002E-5</v>
      </c>
      <c r="N29" s="223" t="s">
        <v>25</v>
      </c>
      <c r="O29" s="229"/>
      <c r="P29" s="229"/>
      <c r="Q29" s="233"/>
      <c r="R29" s="307"/>
      <c r="S29" s="298"/>
      <c r="T29" s="298"/>
      <c r="U29" s="298"/>
      <c r="V29" s="299"/>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21</v>
      </c>
      <c r="C30" s="229"/>
      <c r="D30" s="229"/>
      <c r="E30" s="325">
        <v>7.7000000000000002E-3</v>
      </c>
      <c r="F30" s="239">
        <v>0.1</v>
      </c>
      <c r="G30" s="231">
        <v>0.05</v>
      </c>
      <c r="H30" s="369">
        <v>0.01</v>
      </c>
      <c r="I30" s="385" t="s">
        <v>25</v>
      </c>
      <c r="J30" s="229"/>
      <c r="K30" s="229"/>
      <c r="L30" s="233"/>
      <c r="M30" s="369">
        <v>0.01</v>
      </c>
      <c r="N30" s="223" t="s">
        <v>25</v>
      </c>
      <c r="O30" s="229"/>
      <c r="P30" s="229"/>
      <c r="Q30" s="233"/>
      <c r="R30" s="300"/>
      <c r="S30" s="298"/>
      <c r="T30" s="298"/>
      <c r="U30" s="298"/>
      <c r="V30" s="299"/>
      <c r="W30" s="369">
        <v>0.01</v>
      </c>
      <c r="X30" s="385" t="s">
        <v>25</v>
      </c>
      <c r="Y30" s="229"/>
      <c r="Z30" s="229"/>
      <c r="AA30" s="233"/>
      <c r="AB30" s="369">
        <v>0.01</v>
      </c>
      <c r="AC30" s="375" t="s">
        <v>25</v>
      </c>
      <c r="AD30" s="229"/>
      <c r="AE30" s="229"/>
      <c r="AF30" s="233"/>
      <c r="AG30" s="369">
        <v>0.01</v>
      </c>
      <c r="AH30" s="375" t="s">
        <v>25</v>
      </c>
      <c r="AI30" s="229"/>
      <c r="AJ30" s="229"/>
      <c r="AK30" s="233"/>
      <c r="AL30" s="369">
        <v>0.01</v>
      </c>
      <c r="AM30" s="385" t="s">
        <v>25</v>
      </c>
      <c r="AN30" s="229"/>
      <c r="AO30" s="229"/>
      <c r="AP30" s="233"/>
      <c r="AQ30" s="306"/>
      <c r="AR30" s="298"/>
      <c r="AS30" s="298"/>
      <c r="AT30" s="298"/>
      <c r="AU30" s="299"/>
      <c r="AV30" s="369">
        <v>0.01</v>
      </c>
      <c r="AW30" s="229" t="s">
        <v>25</v>
      </c>
      <c r="AX30" s="229"/>
      <c r="AY30" s="229"/>
      <c r="AZ30" s="233" t="s">
        <v>246</v>
      </c>
      <c r="BE30" s="77" t="s">
        <v>50</v>
      </c>
    </row>
    <row r="31" spans="1:57" s="214" customFormat="1" x14ac:dyDescent="0.25">
      <c r="A31" s="228" t="s">
        <v>51</v>
      </c>
      <c r="B31" s="222" t="s">
        <v>24</v>
      </c>
      <c r="C31" s="229"/>
      <c r="D31" s="229"/>
      <c r="E31" s="325">
        <v>5.4999999999999997E-3</v>
      </c>
      <c r="F31" s="239" t="s">
        <v>22</v>
      </c>
      <c r="G31" s="231" t="s">
        <v>22</v>
      </c>
      <c r="H31" s="369">
        <v>0.01</v>
      </c>
      <c r="I31" s="385" t="s">
        <v>25</v>
      </c>
      <c r="J31" s="229"/>
      <c r="K31" s="229"/>
      <c r="L31" s="233"/>
      <c r="M31" s="369">
        <v>0.01</v>
      </c>
      <c r="N31" s="223" t="s">
        <v>25</v>
      </c>
      <c r="O31" s="229"/>
      <c r="P31" s="229"/>
      <c r="Q31" s="233"/>
      <c r="R31" s="300"/>
      <c r="S31" s="298"/>
      <c r="T31" s="298"/>
      <c r="U31" s="298"/>
      <c r="V31" s="299"/>
      <c r="W31" s="369">
        <v>0.01</v>
      </c>
      <c r="X31" s="385" t="s">
        <v>25</v>
      </c>
      <c r="Y31" s="229"/>
      <c r="Z31" s="229"/>
      <c r="AA31" s="233"/>
      <c r="AB31" s="369">
        <v>0.01</v>
      </c>
      <c r="AC31" s="375" t="s">
        <v>25</v>
      </c>
      <c r="AD31" s="229"/>
      <c r="AE31" s="229"/>
      <c r="AF31" s="233"/>
      <c r="AG31" s="369">
        <v>0.01</v>
      </c>
      <c r="AH31" s="375" t="s">
        <v>25</v>
      </c>
      <c r="AI31" s="229"/>
      <c r="AJ31" s="229"/>
      <c r="AK31" s="233"/>
      <c r="AL31" s="369">
        <v>0.01</v>
      </c>
      <c r="AM31" s="385" t="s">
        <v>25</v>
      </c>
      <c r="AN31" s="229"/>
      <c r="AO31" s="229"/>
      <c r="AP31" s="233"/>
      <c r="AQ31" s="301"/>
      <c r="AR31" s="298"/>
      <c r="AS31" s="298"/>
      <c r="AT31" s="298"/>
      <c r="AU31" s="299"/>
      <c r="AV31" s="369">
        <v>0.01</v>
      </c>
      <c r="AW31" s="229" t="s">
        <v>25</v>
      </c>
      <c r="AX31" s="229"/>
      <c r="AY31" s="229"/>
      <c r="AZ31" s="233"/>
      <c r="BE31" s="77" t="s">
        <v>51</v>
      </c>
    </row>
    <row r="32" spans="1:57" s="214" customFormat="1" x14ac:dyDescent="0.25">
      <c r="A32" s="228" t="s">
        <v>52</v>
      </c>
      <c r="B32" s="222" t="s">
        <v>30</v>
      </c>
      <c r="C32" s="229"/>
      <c r="D32" s="229"/>
      <c r="E32" s="325">
        <v>72.577399999999997</v>
      </c>
      <c r="F32" s="239">
        <v>1.3</v>
      </c>
      <c r="G32" s="231">
        <v>1</v>
      </c>
      <c r="H32" s="369">
        <v>0.01</v>
      </c>
      <c r="I32" s="385" t="s">
        <v>25</v>
      </c>
      <c r="J32" s="229"/>
      <c r="K32" s="229"/>
      <c r="L32" s="233"/>
      <c r="M32" s="369">
        <v>0.01</v>
      </c>
      <c r="N32" s="223" t="s">
        <v>25</v>
      </c>
      <c r="O32" s="229"/>
      <c r="P32" s="229"/>
      <c r="Q32" s="233"/>
      <c r="R32" s="300"/>
      <c r="S32" s="298"/>
      <c r="T32" s="298"/>
      <c r="U32" s="298"/>
      <c r="V32" s="299"/>
      <c r="W32" s="369">
        <v>0.01</v>
      </c>
      <c r="X32" s="385" t="s">
        <v>25</v>
      </c>
      <c r="Y32" s="229"/>
      <c r="Z32" s="229"/>
      <c r="AA32" s="233"/>
      <c r="AB32" s="369">
        <v>0.01</v>
      </c>
      <c r="AC32" s="375" t="s">
        <v>25</v>
      </c>
      <c r="AD32" s="229"/>
      <c r="AE32" s="229"/>
      <c r="AF32" s="233"/>
      <c r="AG32" s="369">
        <v>0.01</v>
      </c>
      <c r="AH32" s="375" t="s">
        <v>25</v>
      </c>
      <c r="AI32" s="229"/>
      <c r="AJ32" s="229"/>
      <c r="AK32" s="233"/>
      <c r="AL32" s="369">
        <v>0.01</v>
      </c>
      <c r="AM32" s="385" t="s">
        <v>25</v>
      </c>
      <c r="AN32" s="229"/>
      <c r="AO32" s="229"/>
      <c r="AP32" s="233"/>
      <c r="AQ32" s="301"/>
      <c r="AR32" s="298"/>
      <c r="AS32" s="298"/>
      <c r="AT32" s="298"/>
      <c r="AU32" s="299"/>
      <c r="AV32" s="369">
        <v>0.01</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368">
        <v>7.0000000000000001E-3</v>
      </c>
      <c r="I33" s="385"/>
      <c r="J33" s="229"/>
      <c r="K33" s="229"/>
      <c r="L33" s="233"/>
      <c r="M33" s="368">
        <v>6.0000000000000001E-3</v>
      </c>
      <c r="N33" s="223"/>
      <c r="O33" s="229"/>
      <c r="P33" s="229"/>
      <c r="Q33" s="233"/>
      <c r="R33" s="301"/>
      <c r="S33" s="298"/>
      <c r="T33" s="298"/>
      <c r="U33" s="298"/>
      <c r="V33" s="299"/>
      <c r="W33" s="368">
        <v>0.25600000000000001</v>
      </c>
      <c r="X33" s="375"/>
      <c r="Y33" s="229" t="s">
        <v>16</v>
      </c>
      <c r="Z33" s="229" t="s">
        <v>233</v>
      </c>
      <c r="AA33" s="233" t="s">
        <v>247</v>
      </c>
      <c r="AB33" s="368">
        <v>0.626</v>
      </c>
      <c r="AC33" s="375"/>
      <c r="AD33" s="229" t="s">
        <v>16</v>
      </c>
      <c r="AE33" s="229"/>
      <c r="AF33" s="233"/>
      <c r="AG33" s="368">
        <v>5.0000000000000001E-3</v>
      </c>
      <c r="AH33" s="375" t="s">
        <v>25</v>
      </c>
      <c r="AI33" s="229"/>
      <c r="AJ33" s="229"/>
      <c r="AK33" s="233"/>
      <c r="AL33" s="368">
        <v>5.0000000000000001E-3</v>
      </c>
      <c r="AM33" s="375" t="s">
        <v>25</v>
      </c>
      <c r="AN33" s="229"/>
      <c r="AO33" s="229"/>
      <c r="AP33" s="233"/>
      <c r="AQ33" s="301"/>
      <c r="AR33" s="298"/>
      <c r="AS33" s="298"/>
      <c r="AT33" s="298"/>
      <c r="AU33" s="299"/>
      <c r="AV33" s="368">
        <v>5.0000000000000001E-3</v>
      </c>
      <c r="AW33" s="229"/>
      <c r="AX33" s="229"/>
      <c r="AY33" s="229"/>
      <c r="AZ33" s="233"/>
      <c r="BE33" s="77" t="s">
        <v>53</v>
      </c>
    </row>
    <row r="34" spans="1:57" s="214" customFormat="1" x14ac:dyDescent="0.25">
      <c r="A34" s="228" t="s">
        <v>54</v>
      </c>
      <c r="B34" s="222" t="s">
        <v>24</v>
      </c>
      <c r="C34" s="229"/>
      <c r="D34" s="229"/>
      <c r="E34" s="325">
        <v>1.5699999999999999E-2</v>
      </c>
      <c r="F34" s="239">
        <v>1.4999999999999999E-2</v>
      </c>
      <c r="G34" s="231">
        <v>0.05</v>
      </c>
      <c r="H34" s="372">
        <v>2.52E-4</v>
      </c>
      <c r="I34" s="385"/>
      <c r="J34" s="229"/>
      <c r="K34" s="229"/>
      <c r="L34" s="233"/>
      <c r="M34" s="372">
        <v>3.4200000000000002E-4</v>
      </c>
      <c r="N34" s="223"/>
      <c r="O34" s="229"/>
      <c r="P34" s="229"/>
      <c r="Q34" s="233"/>
      <c r="R34" s="305"/>
      <c r="S34" s="298"/>
      <c r="T34" s="298"/>
      <c r="U34" s="298"/>
      <c r="V34" s="299"/>
      <c r="W34" s="372">
        <v>3.88E-4</v>
      </c>
      <c r="X34" s="385"/>
      <c r="Y34" s="229"/>
      <c r="Z34" s="229"/>
      <c r="AA34" s="233"/>
      <c r="AB34" s="372">
        <v>1.13E-4</v>
      </c>
      <c r="AC34" s="375"/>
      <c r="AD34" s="229"/>
      <c r="AE34" s="229"/>
      <c r="AF34" s="233"/>
      <c r="AG34" s="372">
        <v>1.3200000000000001E-4</v>
      </c>
      <c r="AH34" s="375"/>
      <c r="AI34" s="229"/>
      <c r="AJ34" s="229"/>
      <c r="AK34" s="233"/>
      <c r="AL34" s="373">
        <v>1E-4</v>
      </c>
      <c r="AM34" s="385" t="s">
        <v>25</v>
      </c>
      <c r="AN34" s="229"/>
      <c r="AO34" s="229"/>
      <c r="AP34" s="233"/>
      <c r="AQ34" s="305"/>
      <c r="AR34" s="298"/>
      <c r="AS34" s="298"/>
      <c r="AT34" s="298"/>
      <c r="AU34" s="299"/>
      <c r="AV34" s="372">
        <v>1.07E-4</v>
      </c>
      <c r="AW34" s="229"/>
      <c r="AX34" s="229"/>
      <c r="AY34" s="229"/>
      <c r="AZ34" s="233"/>
      <c r="BE34" s="77" t="s">
        <v>54</v>
      </c>
    </row>
    <row r="35" spans="1:57" s="214" customFormat="1" x14ac:dyDescent="0.25">
      <c r="A35" s="228" t="s">
        <v>55</v>
      </c>
      <c r="B35" s="222" t="s">
        <v>30</v>
      </c>
      <c r="C35" s="229"/>
      <c r="D35" s="229"/>
      <c r="E35" s="325">
        <v>25.824200000000001</v>
      </c>
      <c r="F35" s="239">
        <v>0.05</v>
      </c>
      <c r="G35" s="231">
        <v>0.05</v>
      </c>
      <c r="H35" s="368">
        <v>5.0000000000000001E-3</v>
      </c>
      <c r="I35" s="375" t="s">
        <v>25</v>
      </c>
      <c r="J35" s="229"/>
      <c r="K35" s="229"/>
      <c r="L35" s="233"/>
      <c r="M35" s="368">
        <v>6.3E-2</v>
      </c>
      <c r="N35" s="229"/>
      <c r="O35" s="229"/>
      <c r="P35" s="229"/>
      <c r="Q35" s="233"/>
      <c r="R35" s="300"/>
      <c r="S35" s="298"/>
      <c r="T35" s="298"/>
      <c r="U35" s="298"/>
      <c r="V35" s="299"/>
      <c r="W35" s="369">
        <v>1.1499999999999999</v>
      </c>
      <c r="X35" s="375"/>
      <c r="Y35" s="229"/>
      <c r="Z35" s="229" t="s">
        <v>233</v>
      </c>
      <c r="AA35" s="233" t="s">
        <v>247</v>
      </c>
      <c r="AB35" s="369">
        <v>1.68</v>
      </c>
      <c r="AC35" s="375"/>
      <c r="AD35" s="229"/>
      <c r="AE35" s="229" t="s">
        <v>15</v>
      </c>
      <c r="AF35" s="233" t="s">
        <v>247</v>
      </c>
      <c r="AG35" s="368">
        <v>6.0000000000000001E-3</v>
      </c>
      <c r="AH35" s="375"/>
      <c r="AI35" s="229"/>
      <c r="AJ35" s="229"/>
      <c r="AK35" s="233"/>
      <c r="AL35" s="368">
        <v>5.0000000000000001E-3</v>
      </c>
      <c r="AM35" s="375"/>
      <c r="AN35" s="229"/>
      <c r="AO35" s="229"/>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69">
        <v>0.01</v>
      </c>
      <c r="I36" s="385" t="s">
        <v>25</v>
      </c>
      <c r="J36" s="229"/>
      <c r="K36" s="229"/>
      <c r="L36" s="233"/>
      <c r="M36" s="369">
        <v>0.01</v>
      </c>
      <c r="N36" s="223" t="s">
        <v>25</v>
      </c>
      <c r="O36" s="229"/>
      <c r="P36" s="229"/>
      <c r="Q36" s="233"/>
      <c r="R36" s="300"/>
      <c r="S36" s="298"/>
      <c r="T36" s="298"/>
      <c r="U36" s="298"/>
      <c r="V36" s="299"/>
      <c r="W36" s="369">
        <v>0.01</v>
      </c>
      <c r="X36" s="385" t="s">
        <v>25</v>
      </c>
      <c r="Y36" s="229"/>
      <c r="Z36" s="229"/>
      <c r="AA36" s="233"/>
      <c r="AB36" s="369">
        <v>0.01</v>
      </c>
      <c r="AC36" s="375" t="s">
        <v>25</v>
      </c>
      <c r="AD36" s="229"/>
      <c r="AE36" s="229"/>
      <c r="AF36" s="233"/>
      <c r="AG36" s="369">
        <v>0.01</v>
      </c>
      <c r="AH36" s="375" t="s">
        <v>25</v>
      </c>
      <c r="AI36" s="229"/>
      <c r="AJ36" s="229"/>
      <c r="AK36" s="233"/>
      <c r="AL36" s="369">
        <v>0.01</v>
      </c>
      <c r="AM36" s="385" t="s">
        <v>25</v>
      </c>
      <c r="AN36" s="229"/>
      <c r="AO36" s="229"/>
      <c r="AP36" s="233"/>
      <c r="AQ36" s="301"/>
      <c r="AR36" s="298"/>
      <c r="AS36" s="298"/>
      <c r="AT36" s="298"/>
      <c r="AU36" s="299"/>
      <c r="AV36" s="369">
        <v>0.01</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374">
        <v>1.09E-3</v>
      </c>
      <c r="I37" s="375"/>
      <c r="J37" s="229" t="s">
        <v>268</v>
      </c>
      <c r="K37" s="229"/>
      <c r="L37" s="233"/>
      <c r="M37" s="373">
        <v>5.0000000000000001E-4</v>
      </c>
      <c r="N37" s="223" t="s">
        <v>25</v>
      </c>
      <c r="O37" s="229"/>
      <c r="P37" s="229"/>
      <c r="Q37" s="233"/>
      <c r="R37" s="306"/>
      <c r="S37" s="298"/>
      <c r="T37" s="298"/>
      <c r="U37" s="298"/>
      <c r="V37" s="299"/>
      <c r="W37" s="373">
        <v>5.0000000000000001E-4</v>
      </c>
      <c r="X37" s="385" t="s">
        <v>25</v>
      </c>
      <c r="Y37" s="229"/>
      <c r="Z37" s="229"/>
      <c r="AA37" s="233"/>
      <c r="AB37" s="373">
        <v>5.0000000000000001E-4</v>
      </c>
      <c r="AC37" s="375" t="s">
        <v>25</v>
      </c>
      <c r="AD37" s="229"/>
      <c r="AE37" s="229"/>
      <c r="AF37" s="233"/>
      <c r="AG37" s="373">
        <v>5.0000000000000001E-4</v>
      </c>
      <c r="AH37" s="375" t="s">
        <v>25</v>
      </c>
      <c r="AI37" s="229"/>
      <c r="AJ37" s="229"/>
      <c r="AK37" s="233"/>
      <c r="AL37" s="373">
        <v>5.0000000000000001E-4</v>
      </c>
      <c r="AM37" s="375" t="s">
        <v>25</v>
      </c>
      <c r="AN37" s="229"/>
      <c r="AO37" s="229"/>
      <c r="AP37" s="233"/>
      <c r="AQ37" s="307"/>
      <c r="AR37" s="298"/>
      <c r="AS37" s="298"/>
      <c r="AT37" s="298"/>
      <c r="AU37" s="299"/>
      <c r="AV37" s="373">
        <v>5.0000000000000001E-4</v>
      </c>
      <c r="AW37" s="229" t="s">
        <v>25</v>
      </c>
      <c r="AX37" s="229"/>
      <c r="AY37" s="229"/>
      <c r="AZ37" s="233"/>
      <c r="BE37" s="77" t="s">
        <v>57</v>
      </c>
    </row>
    <row r="38" spans="1:57" s="214" customFormat="1" x14ac:dyDescent="0.25">
      <c r="A38" s="228" t="s">
        <v>58</v>
      </c>
      <c r="B38" s="222" t="s">
        <v>24</v>
      </c>
      <c r="C38" s="229"/>
      <c r="D38" s="229"/>
      <c r="E38" s="325">
        <v>5.0000000000000001E-4</v>
      </c>
      <c r="F38" s="239">
        <v>0.1</v>
      </c>
      <c r="G38" s="231">
        <v>0.05</v>
      </c>
      <c r="H38" s="373">
        <v>1E-4</v>
      </c>
      <c r="I38" s="385" t="s">
        <v>25</v>
      </c>
      <c r="J38" s="229"/>
      <c r="K38" s="229"/>
      <c r="L38" s="233"/>
      <c r="M38" s="373">
        <v>1E-4</v>
      </c>
      <c r="N38" s="223" t="s">
        <v>25</v>
      </c>
      <c r="O38" s="229"/>
      <c r="P38" s="229"/>
      <c r="Q38" s="233"/>
      <c r="R38" s="306"/>
      <c r="S38" s="298"/>
      <c r="T38" s="298"/>
      <c r="U38" s="298"/>
      <c r="V38" s="299"/>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374">
        <v>5.0000000000000002E-5</v>
      </c>
      <c r="I39" s="385" t="s">
        <v>25</v>
      </c>
      <c r="J39" s="229"/>
      <c r="K39" s="229"/>
      <c r="L39" s="233"/>
      <c r="M39" s="374">
        <v>5.0000000000000002E-5</v>
      </c>
      <c r="N39" s="223" t="s">
        <v>25</v>
      </c>
      <c r="O39" s="229"/>
      <c r="P39" s="229"/>
      <c r="Q39" s="233"/>
      <c r="R39" s="307"/>
      <c r="S39" s="298"/>
      <c r="T39" s="298"/>
      <c r="U39" s="298"/>
      <c r="V39" s="299"/>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2.1000000000000001E-2</v>
      </c>
      <c r="F40" s="239" t="s">
        <v>22</v>
      </c>
      <c r="G40" s="231" t="s">
        <v>22</v>
      </c>
      <c r="H40" s="369">
        <v>0.01</v>
      </c>
      <c r="I40" s="385" t="s">
        <v>25</v>
      </c>
      <c r="J40" s="229"/>
      <c r="K40" s="229"/>
      <c r="L40" s="233"/>
      <c r="M40" s="369">
        <v>0.01</v>
      </c>
      <c r="N40" s="223" t="s">
        <v>25</v>
      </c>
      <c r="O40" s="229"/>
      <c r="P40" s="229"/>
      <c r="Q40" s="233"/>
      <c r="R40" s="300"/>
      <c r="S40" s="298"/>
      <c r="T40" s="298"/>
      <c r="U40" s="298"/>
      <c r="V40" s="299"/>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t="s">
        <v>25</v>
      </c>
      <c r="AX40" s="229"/>
      <c r="AY40" s="229"/>
      <c r="AZ40" s="233"/>
      <c r="BE40" s="77" t="s">
        <v>60</v>
      </c>
    </row>
    <row r="41" spans="1:57" s="214" customFormat="1" ht="15.75" thickBot="1" x14ac:dyDescent="0.3">
      <c r="A41" s="243" t="s">
        <v>61</v>
      </c>
      <c r="B41" s="222" t="s">
        <v>24</v>
      </c>
      <c r="C41" s="244"/>
      <c r="D41" s="244"/>
      <c r="E41" s="328">
        <v>0.02</v>
      </c>
      <c r="F41" s="245">
        <v>5</v>
      </c>
      <c r="G41" s="246">
        <v>5</v>
      </c>
      <c r="H41" s="369">
        <v>0.01</v>
      </c>
      <c r="I41" s="385" t="s">
        <v>25</v>
      </c>
      <c r="J41" s="263"/>
      <c r="K41" s="263"/>
      <c r="L41" s="264"/>
      <c r="M41" s="369">
        <v>0.01</v>
      </c>
      <c r="N41" s="244" t="s">
        <v>25</v>
      </c>
      <c r="O41" s="244"/>
      <c r="P41" s="244"/>
      <c r="Q41" s="248"/>
      <c r="R41" s="315"/>
      <c r="S41" s="303"/>
      <c r="T41" s="303"/>
      <c r="U41" s="303"/>
      <c r="V41" s="304"/>
      <c r="W41" s="369">
        <v>0.01</v>
      </c>
      <c r="X41" s="385" t="s">
        <v>25</v>
      </c>
      <c r="Y41" s="244"/>
      <c r="Z41" s="244"/>
      <c r="AA41" s="248"/>
      <c r="AB41" s="369">
        <v>0.01</v>
      </c>
      <c r="AC41" s="375" t="s">
        <v>25</v>
      </c>
      <c r="AD41" s="244"/>
      <c r="AE41" s="244"/>
      <c r="AF41" s="248"/>
      <c r="AG41" s="369">
        <v>0.01</v>
      </c>
      <c r="AH41" s="386" t="s">
        <v>25</v>
      </c>
      <c r="AI41" s="244"/>
      <c r="AJ41" s="244"/>
      <c r="AK41" s="248"/>
      <c r="AL41" s="369">
        <v>0.01</v>
      </c>
      <c r="AM41" s="385" t="s">
        <v>25</v>
      </c>
      <c r="AN41" s="244"/>
      <c r="AO41" s="244"/>
      <c r="AP41" s="248"/>
      <c r="AQ41" s="308"/>
      <c r="AR41" s="303"/>
      <c r="AS41" s="303"/>
      <c r="AT41" s="303"/>
      <c r="AU41" s="304"/>
      <c r="AV41" s="369">
        <v>0.01</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370">
        <v>1</v>
      </c>
      <c r="I43" s="229" t="s">
        <v>25</v>
      </c>
      <c r="J43" s="222"/>
      <c r="K43" s="222"/>
      <c r="L43" s="272"/>
      <c r="M43" s="271">
        <v>1</v>
      </c>
      <c r="N43" s="229" t="s">
        <v>25</v>
      </c>
      <c r="O43" s="222"/>
      <c r="P43" s="222"/>
      <c r="Q43" s="272"/>
      <c r="R43" s="504" t="s">
        <v>272</v>
      </c>
      <c r="S43" s="505"/>
      <c r="T43" s="505"/>
      <c r="U43" s="505"/>
      <c r="V43" s="506"/>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309"/>
      <c r="S44" s="298"/>
      <c r="T44" s="310"/>
      <c r="U44" s="310"/>
      <c r="V44" s="311"/>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309"/>
      <c r="S45" s="298"/>
      <c r="T45" s="310"/>
      <c r="U45" s="310"/>
      <c r="V45" s="311"/>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320"/>
      <c r="S46" s="303"/>
      <c r="T46" s="316"/>
      <c r="U46" s="316"/>
      <c r="V46" s="317"/>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504" t="s">
        <v>272</v>
      </c>
      <c r="S48" s="505"/>
      <c r="T48" s="505"/>
      <c r="U48" s="505"/>
      <c r="V48" s="506"/>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309"/>
      <c r="S49" s="298"/>
      <c r="T49" s="310"/>
      <c r="U49" s="310"/>
      <c r="V49" s="311"/>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0.01</v>
      </c>
      <c r="I50" s="229" t="s">
        <v>25</v>
      </c>
      <c r="J50" s="267"/>
      <c r="K50" s="267"/>
      <c r="L50" s="273"/>
      <c r="M50" s="271">
        <v>0.01</v>
      </c>
      <c r="N50" s="229" t="s">
        <v>25</v>
      </c>
      <c r="O50" s="267"/>
      <c r="P50" s="267"/>
      <c r="Q50" s="273"/>
      <c r="R50" s="309"/>
      <c r="S50" s="298"/>
      <c r="T50" s="310"/>
      <c r="U50" s="310"/>
      <c r="V50" s="311"/>
      <c r="W50" s="271">
        <v>0.01</v>
      </c>
      <c r="X50" s="229" t="s">
        <v>25</v>
      </c>
      <c r="Y50" s="267"/>
      <c r="Z50" s="267"/>
      <c r="AA50" s="273"/>
      <c r="AB50" s="271">
        <v>0.01</v>
      </c>
      <c r="AC50" s="229" t="s">
        <v>25</v>
      </c>
      <c r="AD50" s="267"/>
      <c r="AE50" s="267"/>
      <c r="AF50" s="273"/>
      <c r="AG50" s="271">
        <v>0.01</v>
      </c>
      <c r="AH50" s="229" t="s">
        <v>25</v>
      </c>
      <c r="AI50" s="267"/>
      <c r="AJ50" s="267"/>
      <c r="AK50" s="273"/>
      <c r="AL50" s="271">
        <v>0.01</v>
      </c>
      <c r="AM50" s="229" t="s">
        <v>25</v>
      </c>
      <c r="AN50" s="267"/>
      <c r="AO50" s="267"/>
      <c r="AP50" s="273"/>
      <c r="AQ50" s="309"/>
      <c r="AR50" s="298"/>
      <c r="AS50" s="310"/>
      <c r="AT50" s="310"/>
      <c r="AU50" s="311"/>
      <c r="AV50" s="271">
        <v>0.01</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309"/>
      <c r="S51" s="298"/>
      <c r="T51" s="310"/>
      <c r="U51" s="310"/>
      <c r="V51" s="311"/>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309"/>
      <c r="S52" s="298"/>
      <c r="T52" s="310"/>
      <c r="U52" s="310"/>
      <c r="V52" s="311"/>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309"/>
      <c r="S53" s="298"/>
      <c r="T53" s="310"/>
      <c r="U53" s="310"/>
      <c r="V53" s="311"/>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309"/>
      <c r="S54" s="298"/>
      <c r="T54" s="310"/>
      <c r="U54" s="310"/>
      <c r="V54" s="311"/>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309"/>
      <c r="S55" s="298"/>
      <c r="T55" s="310"/>
      <c r="U55" s="310"/>
      <c r="V55" s="311"/>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309"/>
      <c r="S56" s="298"/>
      <c r="T56" s="310"/>
      <c r="U56" s="310"/>
      <c r="V56" s="311"/>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309"/>
      <c r="S57" s="298"/>
      <c r="T57" s="310"/>
      <c r="U57" s="310"/>
      <c r="V57" s="311"/>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309"/>
      <c r="S58" s="298"/>
      <c r="T58" s="310"/>
      <c r="U58" s="310"/>
      <c r="V58" s="311"/>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309"/>
      <c r="S59" s="298"/>
      <c r="T59" s="310"/>
      <c r="U59" s="310"/>
      <c r="V59" s="311"/>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22"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309"/>
      <c r="S60" s="298"/>
      <c r="T60" s="310"/>
      <c r="U60" s="310"/>
      <c r="V60" s="311"/>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309"/>
      <c r="S61" s="298"/>
      <c r="T61" s="310"/>
      <c r="U61" s="310"/>
      <c r="V61" s="311"/>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309"/>
      <c r="S62" s="298"/>
      <c r="T62" s="310"/>
      <c r="U62" s="310"/>
      <c r="V62" s="311"/>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309"/>
      <c r="S63" s="298"/>
      <c r="T63" s="310"/>
      <c r="U63" s="310"/>
      <c r="V63" s="311"/>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309"/>
      <c r="S64" s="298"/>
      <c r="T64" s="310"/>
      <c r="U64" s="310"/>
      <c r="V64" s="311"/>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309"/>
      <c r="S65" s="298"/>
      <c r="T65" s="310"/>
      <c r="U65" s="310"/>
      <c r="V65" s="311"/>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0.3</v>
      </c>
      <c r="I66" s="229" t="s">
        <v>25</v>
      </c>
      <c r="J66" s="267"/>
      <c r="K66" s="267"/>
      <c r="L66" s="273"/>
      <c r="M66" s="271">
        <v>0.3</v>
      </c>
      <c r="N66" s="229" t="s">
        <v>25</v>
      </c>
      <c r="O66" s="267"/>
      <c r="P66" s="267"/>
      <c r="Q66" s="273"/>
      <c r="R66" s="309"/>
      <c r="S66" s="298"/>
      <c r="T66" s="310"/>
      <c r="U66" s="310"/>
      <c r="V66" s="311"/>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22" t="s">
        <v>24</v>
      </c>
      <c r="C67" s="229"/>
      <c r="D67" s="229"/>
      <c r="E67" s="322">
        <v>1</v>
      </c>
      <c r="F67" s="239">
        <v>100</v>
      </c>
      <c r="G67" s="231" t="s">
        <v>22</v>
      </c>
      <c r="H67" s="278">
        <v>0.2</v>
      </c>
      <c r="I67" s="229" t="s">
        <v>25</v>
      </c>
      <c r="J67" s="267"/>
      <c r="K67" s="267"/>
      <c r="L67" s="273"/>
      <c r="M67" s="278">
        <v>0.2</v>
      </c>
      <c r="N67" s="229" t="s">
        <v>25</v>
      </c>
      <c r="O67" s="267"/>
      <c r="P67" s="267"/>
      <c r="Q67" s="273"/>
      <c r="R67" s="312"/>
      <c r="S67" s="298"/>
      <c r="T67" s="310"/>
      <c r="U67" s="310"/>
      <c r="V67" s="311"/>
      <c r="W67" s="346">
        <v>0.2</v>
      </c>
      <c r="X67" s="229"/>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22" t="s">
        <v>202</v>
      </c>
      <c r="C68" s="229"/>
      <c r="D68" s="229"/>
      <c r="E68" s="223" t="s">
        <v>202</v>
      </c>
      <c r="F68" s="230" t="s">
        <v>22</v>
      </c>
      <c r="G68" s="231">
        <v>0.5</v>
      </c>
      <c r="H68" s="371">
        <v>0.5</v>
      </c>
      <c r="I68" s="229" t="s">
        <v>25</v>
      </c>
      <c r="J68" s="267"/>
      <c r="K68" s="267"/>
      <c r="L68" s="273"/>
      <c r="M68" s="371">
        <v>0.5</v>
      </c>
      <c r="N68" s="229" t="s">
        <v>25</v>
      </c>
      <c r="O68" s="267"/>
      <c r="P68" s="267"/>
      <c r="Q68" s="273"/>
      <c r="R68" s="312"/>
      <c r="S68" s="298"/>
      <c r="T68" s="310"/>
      <c r="U68" s="310"/>
      <c r="V68" s="311"/>
      <c r="W68" s="371">
        <v>0.5</v>
      </c>
      <c r="X68" s="229" t="s">
        <v>25</v>
      </c>
      <c r="Y68" s="267"/>
      <c r="Z68" s="267"/>
      <c r="AA68" s="273"/>
      <c r="AB68" s="371">
        <v>0.5</v>
      </c>
      <c r="AC68" s="229" t="s">
        <v>25</v>
      </c>
      <c r="AD68" s="267"/>
      <c r="AE68" s="267"/>
      <c r="AF68" s="273"/>
      <c r="AG68" s="371">
        <v>0.5</v>
      </c>
      <c r="AH68" s="229" t="s">
        <v>25</v>
      </c>
      <c r="AI68" s="267"/>
      <c r="AJ68" s="267"/>
      <c r="AK68" s="273"/>
      <c r="AL68" s="371">
        <v>0.5</v>
      </c>
      <c r="AM68" s="229" t="s">
        <v>25</v>
      </c>
      <c r="AN68" s="267"/>
      <c r="AO68" s="267"/>
      <c r="AP68" s="273"/>
      <c r="AQ68" s="312"/>
      <c r="AR68" s="298"/>
      <c r="AS68" s="310"/>
      <c r="AT68" s="310"/>
      <c r="AU68" s="311"/>
      <c r="AV68" s="3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297"/>
      <c r="S69" s="298"/>
      <c r="T69" s="310"/>
      <c r="U69" s="310"/>
      <c r="V69" s="311"/>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x14ac:dyDescent="0.25">
      <c r="A70" s="228" t="s">
        <v>91</v>
      </c>
      <c r="B70" s="222" t="s">
        <v>24</v>
      </c>
      <c r="C70" s="229"/>
      <c r="D70" s="229"/>
      <c r="E70" s="322">
        <v>1</v>
      </c>
      <c r="F70" s="230" t="s">
        <v>22</v>
      </c>
      <c r="G70" s="231">
        <v>7</v>
      </c>
      <c r="H70" s="370">
        <v>1</v>
      </c>
      <c r="I70" s="229" t="s">
        <v>25</v>
      </c>
      <c r="J70" s="267"/>
      <c r="K70" s="267"/>
      <c r="L70" s="273"/>
      <c r="M70" s="370">
        <v>1</v>
      </c>
      <c r="N70" s="229" t="s">
        <v>25</v>
      </c>
      <c r="O70" s="267"/>
      <c r="P70" s="267"/>
      <c r="Q70" s="273"/>
      <c r="R70" s="297"/>
      <c r="S70" s="298"/>
      <c r="T70" s="310"/>
      <c r="U70" s="310"/>
      <c r="V70" s="311"/>
      <c r="W70" s="370">
        <v>1</v>
      </c>
      <c r="X70" s="229" t="s">
        <v>25</v>
      </c>
      <c r="Y70" s="267"/>
      <c r="Z70" s="267"/>
      <c r="AA70" s="273"/>
      <c r="AB70" s="370">
        <v>1</v>
      </c>
      <c r="AC70" s="229" t="s">
        <v>25</v>
      </c>
      <c r="AD70" s="267"/>
      <c r="AE70" s="267"/>
      <c r="AF70" s="273"/>
      <c r="AG70" s="370">
        <v>1</v>
      </c>
      <c r="AH70" s="229" t="s">
        <v>25</v>
      </c>
      <c r="AI70" s="267"/>
      <c r="AJ70" s="267"/>
      <c r="AK70" s="273"/>
      <c r="AL70" s="370">
        <v>1</v>
      </c>
      <c r="AM70" s="229" t="s">
        <v>25</v>
      </c>
      <c r="AN70" s="267"/>
      <c r="AO70" s="267"/>
      <c r="AP70" s="273"/>
      <c r="AQ70" s="297"/>
      <c r="AR70" s="298"/>
      <c r="AS70" s="310"/>
      <c r="AT70" s="310"/>
      <c r="AU70" s="311"/>
      <c r="AV70" s="370">
        <v>1</v>
      </c>
      <c r="AW70" s="229" t="s">
        <v>25</v>
      </c>
      <c r="AX70" s="267"/>
      <c r="AY70" s="267"/>
      <c r="AZ70" s="273"/>
      <c r="BB70" s="111" t="s">
        <v>91</v>
      </c>
      <c r="BD70" s="214"/>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297"/>
      <c r="S71" s="298"/>
      <c r="T71" s="310"/>
      <c r="U71" s="310"/>
      <c r="V71" s="311"/>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71">
        <v>0.2</v>
      </c>
      <c r="I72" s="229" t="s">
        <v>25</v>
      </c>
      <c r="J72" s="267"/>
      <c r="K72" s="267"/>
      <c r="L72" s="273"/>
      <c r="M72" s="371">
        <v>0.2</v>
      </c>
      <c r="N72" s="229" t="s">
        <v>25</v>
      </c>
      <c r="O72" s="267"/>
      <c r="P72" s="267"/>
      <c r="Q72" s="273"/>
      <c r="R72" s="312"/>
      <c r="S72" s="298"/>
      <c r="T72" s="310"/>
      <c r="U72" s="310"/>
      <c r="V72" s="311"/>
      <c r="W72" s="371">
        <v>0.2</v>
      </c>
      <c r="X72" s="229" t="s">
        <v>25</v>
      </c>
      <c r="Y72" s="267"/>
      <c r="Z72" s="267"/>
      <c r="AA72" s="273"/>
      <c r="AB72" s="371">
        <v>0.2</v>
      </c>
      <c r="AC72" s="229" t="s">
        <v>25</v>
      </c>
      <c r="AD72" s="267"/>
      <c r="AE72" s="267"/>
      <c r="AF72" s="273"/>
      <c r="AG72" s="371">
        <v>0.2</v>
      </c>
      <c r="AH72" s="229" t="s">
        <v>25</v>
      </c>
      <c r="AI72" s="267"/>
      <c r="AJ72" s="267"/>
      <c r="AK72" s="273"/>
      <c r="AL72" s="371">
        <v>0.2</v>
      </c>
      <c r="AM72" s="229" t="s">
        <v>25</v>
      </c>
      <c r="AN72" s="267"/>
      <c r="AO72" s="267"/>
      <c r="AP72" s="273"/>
      <c r="AQ72" s="312"/>
      <c r="AR72" s="298"/>
      <c r="AS72" s="310"/>
      <c r="AT72" s="310"/>
      <c r="AU72" s="311"/>
      <c r="AV72" s="371">
        <v>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9">
        <v>0.2</v>
      </c>
      <c r="I73" s="229" t="s">
        <v>25</v>
      </c>
      <c r="J73" s="267"/>
      <c r="K73" s="267"/>
      <c r="L73" s="273"/>
      <c r="M73" s="279">
        <v>0.2</v>
      </c>
      <c r="N73" s="229" t="s">
        <v>25</v>
      </c>
      <c r="O73" s="267"/>
      <c r="P73" s="267"/>
      <c r="Q73" s="273"/>
      <c r="R73" s="313"/>
      <c r="S73" s="298"/>
      <c r="T73" s="310"/>
      <c r="U73" s="310"/>
      <c r="V73" s="311"/>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0.03</v>
      </c>
      <c r="I74" s="229" t="s">
        <v>25</v>
      </c>
      <c r="J74" s="267"/>
      <c r="K74" s="267"/>
      <c r="L74" s="273"/>
      <c r="M74" s="369">
        <v>0.03</v>
      </c>
      <c r="N74" s="229" t="s">
        <v>25</v>
      </c>
      <c r="O74" s="267"/>
      <c r="P74" s="267"/>
      <c r="Q74" s="273"/>
      <c r="R74" s="300"/>
      <c r="S74" s="298"/>
      <c r="T74" s="310"/>
      <c r="U74" s="310"/>
      <c r="V74" s="311"/>
      <c r="W74" s="369">
        <v>0.03</v>
      </c>
      <c r="X74" s="229" t="s">
        <v>25</v>
      </c>
      <c r="Y74" s="267"/>
      <c r="Z74" s="267"/>
      <c r="AA74" s="273"/>
      <c r="AB74" s="369">
        <v>0.03</v>
      </c>
      <c r="AC74" s="229" t="s">
        <v>25</v>
      </c>
      <c r="AD74" s="267"/>
      <c r="AE74" s="267"/>
      <c r="AF74" s="273"/>
      <c r="AG74" s="369">
        <v>0.03</v>
      </c>
      <c r="AH74" s="229" t="s">
        <v>25</v>
      </c>
      <c r="AI74" s="267"/>
      <c r="AJ74" s="267"/>
      <c r="AK74" s="273"/>
      <c r="AL74" s="369">
        <v>0.03</v>
      </c>
      <c r="AM74" s="229" t="s">
        <v>25</v>
      </c>
      <c r="AN74" s="267"/>
      <c r="AO74" s="267"/>
      <c r="AP74" s="273"/>
      <c r="AQ74" s="300"/>
      <c r="AR74" s="298"/>
      <c r="AS74" s="310"/>
      <c r="AT74" s="310"/>
      <c r="AU74" s="311"/>
      <c r="AV74" s="369">
        <v>0.03</v>
      </c>
      <c r="AW74" s="229" t="s">
        <v>25</v>
      </c>
      <c r="AX74" s="267"/>
      <c r="AY74" s="267"/>
      <c r="AZ74" s="273"/>
      <c r="BB74" s="123" t="s">
        <v>95</v>
      </c>
      <c r="BD74" s="214"/>
    </row>
    <row r="75" spans="1:5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314"/>
      <c r="S75" s="298"/>
      <c r="T75" s="310"/>
      <c r="U75" s="310"/>
      <c r="V75" s="311"/>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297"/>
      <c r="S76" s="298"/>
      <c r="T76" s="310"/>
      <c r="U76" s="310"/>
      <c r="V76" s="311"/>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297"/>
      <c r="S77" s="298"/>
      <c r="T77" s="310"/>
      <c r="U77" s="310"/>
      <c r="V77" s="311"/>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x14ac:dyDescent="0.25">
      <c r="A78" s="228" t="s">
        <v>195</v>
      </c>
      <c r="B78" s="222" t="s">
        <v>24</v>
      </c>
      <c r="C78" s="229"/>
      <c r="D78" s="229"/>
      <c r="E78" s="322">
        <v>3.5</v>
      </c>
      <c r="F78" s="230" t="s">
        <v>22</v>
      </c>
      <c r="G78" s="231">
        <v>5</v>
      </c>
      <c r="H78" s="370">
        <v>2</v>
      </c>
      <c r="I78" s="229" t="s">
        <v>25</v>
      </c>
      <c r="J78" s="267"/>
      <c r="K78" s="267"/>
      <c r="L78" s="273"/>
      <c r="M78" s="370">
        <v>2</v>
      </c>
      <c r="N78" s="229" t="s">
        <v>25</v>
      </c>
      <c r="O78" s="267"/>
      <c r="P78" s="267"/>
      <c r="Q78" s="273"/>
      <c r="R78" s="297"/>
      <c r="S78" s="298"/>
      <c r="T78" s="310"/>
      <c r="U78" s="310"/>
      <c r="V78" s="311"/>
      <c r="W78" s="370">
        <v>2</v>
      </c>
      <c r="X78" s="229" t="s">
        <v>25</v>
      </c>
      <c r="Y78" s="267"/>
      <c r="Z78" s="267"/>
      <c r="AA78" s="273"/>
      <c r="AB78" s="370">
        <v>2</v>
      </c>
      <c r="AC78" s="229" t="s">
        <v>25</v>
      </c>
      <c r="AD78" s="267"/>
      <c r="AE78" s="267"/>
      <c r="AF78" s="273"/>
      <c r="AG78" s="370">
        <v>2</v>
      </c>
      <c r="AH78" s="229" t="s">
        <v>25</v>
      </c>
      <c r="AI78" s="267"/>
      <c r="AJ78" s="267"/>
      <c r="AK78" s="273"/>
      <c r="AL78" s="370">
        <v>2</v>
      </c>
      <c r="AM78" s="229" t="s">
        <v>25</v>
      </c>
      <c r="AN78" s="267"/>
      <c r="AO78" s="267"/>
      <c r="AP78" s="273"/>
      <c r="AQ78" s="297"/>
      <c r="AR78" s="298"/>
      <c r="AS78" s="310"/>
      <c r="AT78" s="310"/>
      <c r="AU78" s="311"/>
      <c r="AV78" s="370">
        <v>2</v>
      </c>
      <c r="AW78" s="229" t="s">
        <v>25</v>
      </c>
      <c r="AX78" s="267"/>
      <c r="AY78" s="267"/>
      <c r="AZ78" s="273"/>
      <c r="BB78" s="111" t="s">
        <v>99</v>
      </c>
      <c r="BD78" s="214"/>
    </row>
    <row r="79" spans="1:56" x14ac:dyDescent="0.25">
      <c r="A79" s="228" t="s">
        <v>100</v>
      </c>
      <c r="B79" s="222" t="s">
        <v>24</v>
      </c>
      <c r="C79" s="229"/>
      <c r="D79" s="229"/>
      <c r="E79" s="322">
        <v>1</v>
      </c>
      <c r="F79" s="230" t="s">
        <v>22</v>
      </c>
      <c r="G79" s="231" t="s">
        <v>22</v>
      </c>
      <c r="H79" s="370">
        <v>1</v>
      </c>
      <c r="I79" s="229" t="s">
        <v>25</v>
      </c>
      <c r="J79" s="267"/>
      <c r="K79" s="267"/>
      <c r="L79" s="273"/>
      <c r="M79" s="370">
        <v>1</v>
      </c>
      <c r="N79" s="229" t="s">
        <v>25</v>
      </c>
      <c r="O79" s="267"/>
      <c r="P79" s="267"/>
      <c r="Q79" s="273"/>
      <c r="R79" s="297"/>
      <c r="S79" s="298"/>
      <c r="T79" s="310"/>
      <c r="U79" s="310"/>
      <c r="V79" s="311"/>
      <c r="W79" s="370">
        <v>1</v>
      </c>
      <c r="X79" s="229" t="s">
        <v>25</v>
      </c>
      <c r="Y79" s="267"/>
      <c r="Z79" s="267"/>
      <c r="AA79" s="273"/>
      <c r="AB79" s="370">
        <v>1</v>
      </c>
      <c r="AC79" s="229" t="s">
        <v>25</v>
      </c>
      <c r="AD79" s="267"/>
      <c r="AE79" s="267"/>
      <c r="AF79" s="273"/>
      <c r="AG79" s="370">
        <v>1</v>
      </c>
      <c r="AH79" s="229" t="s">
        <v>25</v>
      </c>
      <c r="AI79" s="267"/>
      <c r="AJ79" s="267"/>
      <c r="AK79" s="273"/>
      <c r="AL79" s="370">
        <v>1</v>
      </c>
      <c r="AM79" s="229" t="s">
        <v>25</v>
      </c>
      <c r="AN79" s="267"/>
      <c r="AO79" s="267"/>
      <c r="AP79" s="273"/>
      <c r="AQ79" s="297"/>
      <c r="AR79" s="298"/>
      <c r="AS79" s="310"/>
      <c r="AT79" s="310"/>
      <c r="AU79" s="311"/>
      <c r="AV79" s="370">
        <v>1</v>
      </c>
      <c r="AW79" s="229" t="s">
        <v>25</v>
      </c>
      <c r="AX79" s="267"/>
      <c r="AY79" s="267"/>
      <c r="AZ79" s="273"/>
      <c r="BB79" s="123" t="s">
        <v>100</v>
      </c>
      <c r="BD79" s="214"/>
    </row>
    <row r="80" spans="1:56" x14ac:dyDescent="0.25">
      <c r="A80" s="228" t="s">
        <v>101</v>
      </c>
      <c r="B80" s="222" t="s">
        <v>24</v>
      </c>
      <c r="C80" s="229"/>
      <c r="D80" s="229"/>
      <c r="E80" s="322">
        <v>1</v>
      </c>
      <c r="F80" s="239">
        <v>100</v>
      </c>
      <c r="G80" s="231" t="s">
        <v>22</v>
      </c>
      <c r="H80" s="370">
        <v>1</v>
      </c>
      <c r="I80" s="229" t="s">
        <v>25</v>
      </c>
      <c r="J80" s="267"/>
      <c r="K80" s="267"/>
      <c r="L80" s="273"/>
      <c r="M80" s="370">
        <v>1</v>
      </c>
      <c r="N80" s="229" t="s">
        <v>25</v>
      </c>
      <c r="O80" s="267"/>
      <c r="P80" s="267"/>
      <c r="Q80" s="273"/>
      <c r="R80" s="297"/>
      <c r="S80" s="298"/>
      <c r="T80" s="310"/>
      <c r="U80" s="310"/>
      <c r="V80" s="311"/>
      <c r="W80" s="370">
        <v>1</v>
      </c>
      <c r="X80" s="229" t="s">
        <v>25</v>
      </c>
      <c r="Y80" s="267"/>
      <c r="Z80" s="267"/>
      <c r="AA80" s="273"/>
      <c r="AB80" s="370">
        <v>1</v>
      </c>
      <c r="AC80" s="229" t="s">
        <v>25</v>
      </c>
      <c r="AD80" s="267"/>
      <c r="AE80" s="267"/>
      <c r="AF80" s="273"/>
      <c r="AG80" s="370">
        <v>1</v>
      </c>
      <c r="AH80" s="229" t="s">
        <v>25</v>
      </c>
      <c r="AI80" s="267"/>
      <c r="AJ80" s="267"/>
      <c r="AK80" s="273"/>
      <c r="AL80" s="370">
        <v>1</v>
      </c>
      <c r="AM80" s="229" t="s">
        <v>25</v>
      </c>
      <c r="AN80" s="267"/>
      <c r="AO80" s="267"/>
      <c r="AP80" s="273"/>
      <c r="AQ80" s="297"/>
      <c r="AR80" s="298"/>
      <c r="AS80" s="310"/>
      <c r="AT80" s="310"/>
      <c r="AU80" s="311"/>
      <c r="AV80" s="370">
        <v>1</v>
      </c>
      <c r="AW80" s="229" t="s">
        <v>25</v>
      </c>
      <c r="AX80" s="267"/>
      <c r="AY80" s="267"/>
      <c r="AZ80" s="273"/>
      <c r="BB80" s="111" t="s">
        <v>101</v>
      </c>
      <c r="BD80" s="214"/>
    </row>
    <row r="81" spans="1:56" x14ac:dyDescent="0.25">
      <c r="A81" s="228" t="s">
        <v>102</v>
      </c>
      <c r="B81" s="222" t="s">
        <v>202</v>
      </c>
      <c r="C81" s="229"/>
      <c r="D81" s="229"/>
      <c r="E81" s="223" t="s">
        <v>202</v>
      </c>
      <c r="F81" s="239">
        <v>5</v>
      </c>
      <c r="G81" s="231">
        <v>0.8</v>
      </c>
      <c r="H81" s="371">
        <v>0.5</v>
      </c>
      <c r="I81" s="229" t="s">
        <v>25</v>
      </c>
      <c r="J81" s="267"/>
      <c r="K81" s="267"/>
      <c r="L81" s="273"/>
      <c r="M81" s="371">
        <v>0.5</v>
      </c>
      <c r="N81" s="229" t="s">
        <v>25</v>
      </c>
      <c r="O81" s="267"/>
      <c r="P81" s="267"/>
      <c r="Q81" s="273"/>
      <c r="R81" s="312"/>
      <c r="S81" s="298"/>
      <c r="T81" s="310"/>
      <c r="U81" s="310"/>
      <c r="V81" s="311"/>
      <c r="W81" s="371">
        <v>0.5</v>
      </c>
      <c r="X81" s="229" t="s">
        <v>25</v>
      </c>
      <c r="Y81" s="267"/>
      <c r="Z81" s="267"/>
      <c r="AA81" s="273"/>
      <c r="AB81" s="371">
        <v>0.5</v>
      </c>
      <c r="AC81" s="229" t="s">
        <v>25</v>
      </c>
      <c r="AD81" s="267"/>
      <c r="AE81" s="267"/>
      <c r="AF81" s="273"/>
      <c r="AG81" s="371">
        <v>0.5</v>
      </c>
      <c r="AH81" s="229" t="s">
        <v>25</v>
      </c>
      <c r="AI81" s="267"/>
      <c r="AJ81" s="267"/>
      <c r="AK81" s="273"/>
      <c r="AL81" s="371">
        <v>0.5</v>
      </c>
      <c r="AM81" s="229" t="s">
        <v>25</v>
      </c>
      <c r="AN81" s="267"/>
      <c r="AO81" s="267"/>
      <c r="AP81" s="273"/>
      <c r="AQ81" s="312"/>
      <c r="AR81" s="298"/>
      <c r="AS81" s="310"/>
      <c r="AT81" s="310"/>
      <c r="AU81" s="311"/>
      <c r="AV81" s="371">
        <v>0.5</v>
      </c>
      <c r="AW81" s="229" t="s">
        <v>25</v>
      </c>
      <c r="AX81" s="267"/>
      <c r="AY81" s="267"/>
      <c r="AZ81" s="273"/>
      <c r="BB81" s="111" t="s">
        <v>102</v>
      </c>
      <c r="BD81" s="214"/>
    </row>
    <row r="82" spans="1:56" x14ac:dyDescent="0.25">
      <c r="A82" s="228" t="s">
        <v>103</v>
      </c>
      <c r="B82" s="222" t="s">
        <v>24</v>
      </c>
      <c r="C82" s="229"/>
      <c r="D82" s="229"/>
      <c r="E82" s="322">
        <v>1</v>
      </c>
      <c r="F82" s="239">
        <v>1000</v>
      </c>
      <c r="G82" s="231" t="s">
        <v>22</v>
      </c>
      <c r="H82" s="370">
        <v>1</v>
      </c>
      <c r="I82" s="229" t="s">
        <v>25</v>
      </c>
      <c r="J82" s="267"/>
      <c r="K82" s="267"/>
      <c r="L82" s="273"/>
      <c r="M82" s="370">
        <v>1</v>
      </c>
      <c r="N82" s="229" t="s">
        <v>25</v>
      </c>
      <c r="O82" s="267"/>
      <c r="P82" s="267"/>
      <c r="Q82" s="273"/>
      <c r="R82" s="297"/>
      <c r="S82" s="298"/>
      <c r="T82" s="310"/>
      <c r="U82" s="310"/>
      <c r="V82" s="311"/>
      <c r="W82" s="370">
        <v>1</v>
      </c>
      <c r="X82" s="229" t="s">
        <v>25</v>
      </c>
      <c r="Y82" s="267"/>
      <c r="Z82" s="267"/>
      <c r="AA82" s="273"/>
      <c r="AB82" s="370">
        <v>1</v>
      </c>
      <c r="AC82" s="229" t="s">
        <v>25</v>
      </c>
      <c r="AD82" s="267"/>
      <c r="AE82" s="267"/>
      <c r="AF82" s="273"/>
      <c r="AG82" s="370">
        <v>1</v>
      </c>
      <c r="AH82" s="229" t="s">
        <v>25</v>
      </c>
      <c r="AI82" s="267"/>
      <c r="AJ82" s="267"/>
      <c r="AK82" s="273"/>
      <c r="AL82" s="370">
        <v>1</v>
      </c>
      <c r="AM82" s="229" t="s">
        <v>25</v>
      </c>
      <c r="AN82" s="267"/>
      <c r="AO82" s="267"/>
      <c r="AP82" s="273"/>
      <c r="AQ82" s="297"/>
      <c r="AR82" s="298"/>
      <c r="AS82" s="310"/>
      <c r="AT82" s="310"/>
      <c r="AU82" s="311"/>
      <c r="AV82" s="370">
        <v>1</v>
      </c>
      <c r="AW82" s="229" t="s">
        <v>25</v>
      </c>
      <c r="AX82" s="267"/>
      <c r="AY82" s="267"/>
      <c r="AZ82" s="273"/>
      <c r="BB82" s="111" t="s">
        <v>103</v>
      </c>
      <c r="BD82" s="214"/>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297"/>
      <c r="S83" s="298"/>
      <c r="T83" s="310"/>
      <c r="U83" s="310"/>
      <c r="V83" s="311"/>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71">
        <v>0.2</v>
      </c>
      <c r="I84" s="229" t="s">
        <v>25</v>
      </c>
      <c r="J84" s="267"/>
      <c r="K84" s="267"/>
      <c r="L84" s="273"/>
      <c r="M84" s="371">
        <v>0.2</v>
      </c>
      <c r="N84" s="229" t="s">
        <v>25</v>
      </c>
      <c r="O84" s="267"/>
      <c r="P84" s="267"/>
      <c r="Q84" s="273"/>
      <c r="R84" s="312"/>
      <c r="S84" s="298"/>
      <c r="T84" s="310"/>
      <c r="U84" s="310"/>
      <c r="V84" s="311"/>
      <c r="W84" s="371">
        <v>0.2</v>
      </c>
      <c r="X84" s="229" t="s">
        <v>25</v>
      </c>
      <c r="Y84" s="267"/>
      <c r="Z84" s="267"/>
      <c r="AA84" s="273"/>
      <c r="AB84" s="371">
        <v>0.2</v>
      </c>
      <c r="AC84" s="229" t="s">
        <v>25</v>
      </c>
      <c r="AD84" s="267"/>
      <c r="AE84" s="267"/>
      <c r="AF84" s="273"/>
      <c r="AG84" s="371">
        <v>0.2</v>
      </c>
      <c r="AH84" s="229" t="s">
        <v>25</v>
      </c>
      <c r="AI84" s="267"/>
      <c r="AJ84" s="267"/>
      <c r="AK84" s="273"/>
      <c r="AL84" s="371">
        <v>0.2</v>
      </c>
      <c r="AM84" s="229" t="s">
        <v>25</v>
      </c>
      <c r="AN84" s="267"/>
      <c r="AO84" s="267"/>
      <c r="AP84" s="273"/>
      <c r="AQ84" s="312"/>
      <c r="AR84" s="298"/>
      <c r="AS84" s="310"/>
      <c r="AT84" s="310"/>
      <c r="AU84" s="311"/>
      <c r="AV84" s="371">
        <v>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5</v>
      </c>
      <c r="I85" s="229" t="s">
        <v>25</v>
      </c>
      <c r="J85" s="267"/>
      <c r="K85" s="267"/>
      <c r="L85" s="273"/>
      <c r="M85" s="370">
        <v>5</v>
      </c>
      <c r="N85" s="229" t="s">
        <v>25</v>
      </c>
      <c r="O85" s="267"/>
      <c r="P85" s="267"/>
      <c r="Q85" s="273"/>
      <c r="R85" s="297"/>
      <c r="S85" s="298"/>
      <c r="T85" s="310"/>
      <c r="U85" s="310"/>
      <c r="V85" s="311"/>
      <c r="W85" s="370">
        <v>5</v>
      </c>
      <c r="X85" s="229" t="s">
        <v>25</v>
      </c>
      <c r="Y85" s="267"/>
      <c r="Z85" s="267"/>
      <c r="AA85" s="273"/>
      <c r="AB85" s="370">
        <v>5</v>
      </c>
      <c r="AC85" s="229" t="s">
        <v>25</v>
      </c>
      <c r="AD85" s="267"/>
      <c r="AE85" s="267"/>
      <c r="AF85" s="273"/>
      <c r="AG85" s="370">
        <v>5</v>
      </c>
      <c r="AH85" s="229" t="s">
        <v>25</v>
      </c>
      <c r="AI85" s="267"/>
      <c r="AJ85" s="267"/>
      <c r="AK85" s="273"/>
      <c r="AL85" s="370">
        <v>5</v>
      </c>
      <c r="AM85" s="229" t="s">
        <v>25</v>
      </c>
      <c r="AN85" s="267"/>
      <c r="AO85" s="267"/>
      <c r="AP85" s="273"/>
      <c r="AQ85" s="297"/>
      <c r="AR85" s="298"/>
      <c r="AS85" s="310"/>
      <c r="AT85" s="310"/>
      <c r="AU85" s="311"/>
      <c r="AV85" s="370">
        <v>5</v>
      </c>
      <c r="AW85" s="229" t="s">
        <v>25</v>
      </c>
      <c r="AX85" s="267"/>
      <c r="AY85" s="267"/>
      <c r="AZ85" s="273"/>
      <c r="BB85" s="123" t="s">
        <v>106</v>
      </c>
      <c r="BD85" s="214"/>
    </row>
    <row r="86" spans="1:56" x14ac:dyDescent="0.25">
      <c r="A86" s="228" t="s">
        <v>107</v>
      </c>
      <c r="B86" s="222" t="s">
        <v>21</v>
      </c>
      <c r="C86" s="229"/>
      <c r="D86" s="229"/>
      <c r="E86" s="395">
        <v>1.9744999999999999</v>
      </c>
      <c r="F86" s="239">
        <v>5</v>
      </c>
      <c r="G86" s="231">
        <v>3</v>
      </c>
      <c r="H86" s="370">
        <v>1</v>
      </c>
      <c r="I86" s="229" t="s">
        <v>25</v>
      </c>
      <c r="J86" s="267"/>
      <c r="K86" s="267"/>
      <c r="L86" s="273"/>
      <c r="M86" s="370">
        <v>1</v>
      </c>
      <c r="N86" s="229" t="s">
        <v>25</v>
      </c>
      <c r="O86" s="267"/>
      <c r="P86" s="267"/>
      <c r="Q86" s="273"/>
      <c r="R86" s="297"/>
      <c r="S86" s="298"/>
      <c r="T86" s="310"/>
      <c r="U86" s="310"/>
      <c r="V86" s="311"/>
      <c r="W86" s="370">
        <v>1</v>
      </c>
      <c r="X86" s="229" t="s">
        <v>25</v>
      </c>
      <c r="Y86" s="267"/>
      <c r="Z86" s="267"/>
      <c r="AA86" s="273"/>
      <c r="AB86" s="370">
        <v>1</v>
      </c>
      <c r="AC86" s="229" t="s">
        <v>25</v>
      </c>
      <c r="AD86" s="267"/>
      <c r="AE86" s="267"/>
      <c r="AF86" s="273"/>
      <c r="AG86" s="370">
        <v>1</v>
      </c>
      <c r="AH86" s="229" t="s">
        <v>25</v>
      </c>
      <c r="AI86" s="267"/>
      <c r="AJ86" s="267"/>
      <c r="AK86" s="273"/>
      <c r="AL86" s="370">
        <v>1</v>
      </c>
      <c r="AM86" s="229" t="s">
        <v>25</v>
      </c>
      <c r="AN86" s="267"/>
      <c r="AO86" s="267"/>
      <c r="AP86" s="273"/>
      <c r="AQ86" s="297"/>
      <c r="AR86" s="298"/>
      <c r="AS86" s="310"/>
      <c r="AT86" s="310"/>
      <c r="AU86" s="311"/>
      <c r="AV86" s="370">
        <v>1</v>
      </c>
      <c r="AW86" s="229" t="s">
        <v>25</v>
      </c>
      <c r="AX86" s="267"/>
      <c r="AY86" s="267"/>
      <c r="AZ86" s="273"/>
      <c r="BB86" s="123" t="s">
        <v>107</v>
      </c>
      <c r="BD86" s="214"/>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297"/>
      <c r="S87" s="298"/>
      <c r="T87" s="310"/>
      <c r="U87" s="310"/>
      <c r="V87" s="311"/>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297"/>
      <c r="S88" s="298"/>
      <c r="T88" s="310"/>
      <c r="U88" s="310"/>
      <c r="V88" s="311"/>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ht="15.75" thickBot="1" x14ac:dyDescent="0.3">
      <c r="A89" s="376" t="s">
        <v>110</v>
      </c>
      <c r="B89" s="275" t="s">
        <v>24</v>
      </c>
      <c r="C89" s="263"/>
      <c r="D89" s="263"/>
      <c r="E89" s="323">
        <v>0.2</v>
      </c>
      <c r="F89" s="281">
        <v>2</v>
      </c>
      <c r="G89" s="282">
        <v>0.02</v>
      </c>
      <c r="H89" s="377">
        <v>0.01</v>
      </c>
      <c r="I89" s="263" t="s">
        <v>25</v>
      </c>
      <c r="J89" s="275"/>
      <c r="K89" s="275"/>
      <c r="L89" s="276"/>
      <c r="M89" s="377">
        <v>0.01</v>
      </c>
      <c r="N89" s="263" t="s">
        <v>25</v>
      </c>
      <c r="O89" s="275"/>
      <c r="P89" s="275"/>
      <c r="Q89" s="276"/>
      <c r="R89" s="315"/>
      <c r="S89" s="303"/>
      <c r="T89" s="316"/>
      <c r="U89" s="316"/>
      <c r="V89" s="317"/>
      <c r="W89" s="377">
        <v>0.01</v>
      </c>
      <c r="X89" s="263" t="s">
        <v>25</v>
      </c>
      <c r="Y89" s="275"/>
      <c r="Z89" s="275"/>
      <c r="AA89" s="276"/>
      <c r="AB89" s="377">
        <v>1.22</v>
      </c>
      <c r="AC89" s="263"/>
      <c r="AD89" s="275" t="s">
        <v>16</v>
      </c>
      <c r="AE89" s="275" t="s">
        <v>15</v>
      </c>
      <c r="AF89" s="276" t="s">
        <v>247</v>
      </c>
      <c r="AG89" s="377">
        <v>0.01</v>
      </c>
      <c r="AH89" s="263" t="s">
        <v>25</v>
      </c>
      <c r="AI89" s="275"/>
      <c r="AJ89" s="275"/>
      <c r="AK89" s="276"/>
      <c r="AL89" s="377">
        <v>0.01</v>
      </c>
      <c r="AM89" s="263" t="s">
        <v>25</v>
      </c>
      <c r="AN89" s="275"/>
      <c r="AO89" s="275"/>
      <c r="AP89" s="276"/>
      <c r="AQ89" s="315"/>
      <c r="AR89" s="303"/>
      <c r="AS89" s="316"/>
      <c r="AT89" s="316"/>
      <c r="AU89" s="317"/>
      <c r="AV89" s="377">
        <v>0.01</v>
      </c>
      <c r="AW89" s="263" t="s">
        <v>25</v>
      </c>
      <c r="AX89" s="275"/>
      <c r="AY89" s="275"/>
      <c r="AZ89" s="276"/>
      <c r="BB89" s="130" t="s">
        <v>110</v>
      </c>
      <c r="BD89" s="214"/>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30">
    <mergeCell ref="AQ48:AU48"/>
    <mergeCell ref="AV5:AZ5"/>
    <mergeCell ref="R43:V43"/>
    <mergeCell ref="AQ25:AU25"/>
    <mergeCell ref="R48:V48"/>
    <mergeCell ref="A42:AZ42"/>
    <mergeCell ref="AQ43:AU43"/>
    <mergeCell ref="A47:AZ47"/>
    <mergeCell ref="R8:V8"/>
    <mergeCell ref="R25:V25"/>
    <mergeCell ref="AG5:AK5"/>
    <mergeCell ref="A7:AZ7"/>
    <mergeCell ref="AQ8:AU8"/>
    <mergeCell ref="A24:AZ24"/>
    <mergeCell ref="A1:AZ1"/>
    <mergeCell ref="A2:AZ2"/>
    <mergeCell ref="B4:B6"/>
    <mergeCell ref="C4:C6"/>
    <mergeCell ref="D4:D6"/>
    <mergeCell ref="E4:E6"/>
    <mergeCell ref="G4:G6"/>
    <mergeCell ref="H4:AP4"/>
    <mergeCell ref="AQ4:AZ4"/>
    <mergeCell ref="H5:L5"/>
    <mergeCell ref="AL5:AP5"/>
    <mergeCell ref="AQ5:AU5"/>
    <mergeCell ref="M5:Q5"/>
    <mergeCell ref="R5:V5"/>
    <mergeCell ref="W5:AA5"/>
    <mergeCell ref="AB5:AF5"/>
  </mergeCells>
  <conditionalFormatting sqref="AV10">
    <cfRule type="cellIs" dxfId="3461" priority="517" operator="greaterThan">
      <formula>$E$10</formula>
    </cfRule>
  </conditionalFormatting>
  <conditionalFormatting sqref="AV11">
    <cfRule type="cellIs" dxfId="3460" priority="516" operator="greaterThan">
      <formula>$E$11</formula>
    </cfRule>
  </conditionalFormatting>
  <conditionalFormatting sqref="AV12">
    <cfRule type="cellIs" dxfId="3459" priority="515" operator="greaterThan">
      <formula>$E$12</formula>
    </cfRule>
  </conditionalFormatting>
  <conditionalFormatting sqref="AV13:AV14">
    <cfRule type="cellIs" dxfId="3458" priority="513" operator="greaterThan">
      <formula>$E13</formula>
    </cfRule>
    <cfRule type="cellIs" dxfId="3457" priority="514" operator="greaterThan">
      <formula>$G13</formula>
    </cfRule>
  </conditionalFormatting>
  <conditionalFormatting sqref="AV14">
    <cfRule type="cellIs" dxfId="3456" priority="511" operator="greaterThan">
      <formula>$E$14</formula>
    </cfRule>
    <cfRule type="cellIs" dxfId="3455" priority="512" operator="greaterThan">
      <formula>$G$14</formula>
    </cfRule>
  </conditionalFormatting>
  <conditionalFormatting sqref="AV15">
    <cfRule type="cellIs" dxfId="3454" priority="510" operator="greaterThan">
      <formula>$E$15</formula>
    </cfRule>
  </conditionalFormatting>
  <conditionalFormatting sqref="AV19">
    <cfRule type="cellIs" dxfId="3453" priority="509" operator="greaterThan">
      <formula>$E$19</formula>
    </cfRule>
  </conditionalFormatting>
  <conditionalFormatting sqref="AV23">
    <cfRule type="cellIs" dxfId="3452" priority="508" operator="greaterThan">
      <formula>$E$23</formula>
    </cfRule>
  </conditionalFormatting>
  <conditionalFormatting sqref="AV8">
    <cfRule type="cellIs" dxfId="3451" priority="507" operator="greaterThan">
      <formula>$E$8</formula>
    </cfRule>
  </conditionalFormatting>
  <conditionalFormatting sqref="AV9">
    <cfRule type="cellIs" dxfId="3450" priority="506" operator="greaterThan">
      <formula>$E$9</formula>
    </cfRule>
  </conditionalFormatting>
  <conditionalFormatting sqref="AV18">
    <cfRule type="cellIs" dxfId="3449" priority="502" operator="lessThan">
      <formula>$BC$18</formula>
    </cfRule>
    <cfRule type="cellIs" dxfId="3448" priority="503" operator="greaterThan">
      <formula>$BD$18</formula>
    </cfRule>
    <cfRule type="cellIs" dxfId="3447" priority="504" operator="lessThan">
      <formula>$BA$18</formula>
    </cfRule>
    <cfRule type="cellIs" dxfId="3446" priority="505" operator="greaterThan">
      <formula>$BB$18</formula>
    </cfRule>
  </conditionalFormatting>
  <conditionalFormatting sqref="AV48">
    <cfRule type="cellIs" dxfId="3445" priority="471" operator="greaterThan">
      <formula>$F$48</formula>
    </cfRule>
  </conditionalFormatting>
  <conditionalFormatting sqref="AV72">
    <cfRule type="cellIs" dxfId="3444" priority="501" operator="greaterThan">
      <formula>$F$72</formula>
    </cfRule>
  </conditionalFormatting>
  <conditionalFormatting sqref="AV55">
    <cfRule type="cellIs" dxfId="3443" priority="500" operator="greaterThan">
      <formula>$G$55</formula>
    </cfRule>
  </conditionalFormatting>
  <conditionalFormatting sqref="AV60">
    <cfRule type="cellIs" dxfId="3442" priority="499" operator="greaterThan">
      <formula>$G$60</formula>
    </cfRule>
  </conditionalFormatting>
  <conditionalFormatting sqref="AV63">
    <cfRule type="cellIs" dxfId="3441" priority="498" operator="greaterThan">
      <formula>$G$63</formula>
    </cfRule>
  </conditionalFormatting>
  <conditionalFormatting sqref="AV66">
    <cfRule type="cellIs" dxfId="3440" priority="496" operator="greaterThan">
      <formula>$G$66</formula>
    </cfRule>
    <cfRule type="cellIs" dxfId="3439" priority="497" operator="greaterThan">
      <formula>$F$66</formula>
    </cfRule>
  </conditionalFormatting>
  <conditionalFormatting sqref="AV53">
    <cfRule type="cellIs" dxfId="3438" priority="495" operator="greaterThan">
      <formula>$F$53</formula>
    </cfRule>
  </conditionalFormatting>
  <conditionalFormatting sqref="AV52">
    <cfRule type="cellIs" dxfId="3437" priority="493" operator="greaterThan">
      <formula>$F$52</formula>
    </cfRule>
  </conditionalFormatting>
  <conditionalFormatting sqref="AV61">
    <cfRule type="cellIs" dxfId="3436" priority="490" operator="greaterThan">
      <formula>$F$61</formula>
    </cfRule>
  </conditionalFormatting>
  <conditionalFormatting sqref="AV62">
    <cfRule type="cellIs" dxfId="3435" priority="488" operator="greaterThan">
      <formula>$G$62</formula>
    </cfRule>
  </conditionalFormatting>
  <conditionalFormatting sqref="AV54">
    <cfRule type="cellIs" dxfId="3434" priority="491" operator="greaterThan">
      <formula>$G$54</formula>
    </cfRule>
    <cfRule type="cellIs" dxfId="3433" priority="492" operator="greaterThan">
      <formula>$F$54</formula>
    </cfRule>
  </conditionalFormatting>
  <conditionalFormatting sqref="AV61">
    <cfRule type="cellIs" dxfId="3432" priority="489" operator="greaterThan">
      <formula>$G$61</formula>
    </cfRule>
  </conditionalFormatting>
  <conditionalFormatting sqref="AV67">
    <cfRule type="cellIs" dxfId="3431" priority="487" operator="greaterThan">
      <formula>$F$67</formula>
    </cfRule>
  </conditionalFormatting>
  <conditionalFormatting sqref="AV68">
    <cfRule type="cellIs" dxfId="3430" priority="486" operator="greaterThan">
      <formula>$G$68</formula>
    </cfRule>
  </conditionalFormatting>
  <conditionalFormatting sqref="AV70">
    <cfRule type="cellIs" dxfId="3429" priority="485" operator="greaterThan">
      <formula>$G$70</formula>
    </cfRule>
  </conditionalFormatting>
  <conditionalFormatting sqref="AV73">
    <cfRule type="cellIs" dxfId="3428" priority="484" operator="greaterThan">
      <formula>$G$73</formula>
    </cfRule>
  </conditionalFormatting>
  <conditionalFormatting sqref="AV75">
    <cfRule type="cellIs" dxfId="3427" priority="483" operator="greaterThan">
      <formula>$F$75</formula>
    </cfRule>
  </conditionalFormatting>
  <conditionalFormatting sqref="AV76">
    <cfRule type="cellIs" dxfId="3426" priority="482" operator="greaterThan">
      <formula>$F$76</formula>
    </cfRule>
  </conditionalFormatting>
  <conditionalFormatting sqref="AV78">
    <cfRule type="cellIs" dxfId="3425" priority="481" operator="greaterThan">
      <formula>$G$78</formula>
    </cfRule>
  </conditionalFormatting>
  <conditionalFormatting sqref="AV80">
    <cfRule type="cellIs" dxfId="3424" priority="480" operator="greaterThan">
      <formula>$F$80</formula>
    </cfRule>
  </conditionalFormatting>
  <conditionalFormatting sqref="AV82">
    <cfRule type="cellIs" dxfId="3423" priority="479" operator="greaterThan">
      <formula>$F$82</formula>
    </cfRule>
  </conditionalFormatting>
  <conditionalFormatting sqref="AV81">
    <cfRule type="cellIs" dxfId="3422" priority="477" operator="greaterThan">
      <formula>$G$81</formula>
    </cfRule>
    <cfRule type="cellIs" dxfId="3421" priority="478" operator="greaterThan">
      <formula>$F$81</formula>
    </cfRule>
  </conditionalFormatting>
  <conditionalFormatting sqref="AV84">
    <cfRule type="cellIs" dxfId="3420" priority="476" operator="greaterThan">
      <formula>$G$84</formula>
    </cfRule>
  </conditionalFormatting>
  <conditionalFormatting sqref="AV86">
    <cfRule type="cellIs" dxfId="3419" priority="474" operator="greaterThan">
      <formula>$G$86</formula>
    </cfRule>
    <cfRule type="cellIs" dxfId="3418" priority="475" operator="greaterThan">
      <formula>$F$86</formula>
    </cfRule>
  </conditionalFormatting>
  <conditionalFormatting sqref="AV89">
    <cfRule type="cellIs" dxfId="3417" priority="472" operator="greaterThan">
      <formula>$G$89</formula>
    </cfRule>
    <cfRule type="cellIs" dxfId="3416" priority="473" operator="greaterThan">
      <formula>$F$89</formula>
    </cfRule>
  </conditionalFormatting>
  <conditionalFormatting sqref="AV53">
    <cfRule type="cellIs" dxfId="3415" priority="494" operator="greaterThan">
      <formula>$G$53</formula>
    </cfRule>
  </conditionalFormatting>
  <conditionalFormatting sqref="AQ27">
    <cfRule type="cellIs" dxfId="3414" priority="469" operator="greaterThan">
      <formula>$E$27</formula>
    </cfRule>
    <cfRule type="cellIs" dxfId="3413" priority="470" operator="greaterThan">
      <formula>$G$27</formula>
    </cfRule>
  </conditionalFormatting>
  <conditionalFormatting sqref="AQ28">
    <cfRule type="cellIs" dxfId="3412" priority="467" operator="greaterThan">
      <formula>$E$28</formula>
    </cfRule>
    <cfRule type="cellIs" dxfId="3411" priority="468" operator="greaterThan">
      <formula>$G$28</formula>
    </cfRule>
  </conditionalFormatting>
  <conditionalFormatting sqref="AQ30">
    <cfRule type="cellIs" dxfId="3410" priority="465" operator="greaterThan">
      <formula>$E$30</formula>
    </cfRule>
    <cfRule type="cellIs" dxfId="3409" priority="466" operator="greaterThan">
      <formula>$G$30</formula>
    </cfRule>
  </conditionalFormatting>
  <conditionalFormatting sqref="AQ31">
    <cfRule type="cellIs" dxfId="3408" priority="464" operator="greaterThan">
      <formula>$E$31</formula>
    </cfRule>
  </conditionalFormatting>
  <conditionalFormatting sqref="AQ32">
    <cfRule type="cellIs" dxfId="3407" priority="462" operator="greaterThan">
      <formula>$E$32</formula>
    </cfRule>
    <cfRule type="cellIs" dxfId="3406" priority="463" operator="greaterThan">
      <formula>$G$32</formula>
    </cfRule>
  </conditionalFormatting>
  <conditionalFormatting sqref="AQ33">
    <cfRule type="cellIs" dxfId="3405" priority="460" operator="greaterThan">
      <formula>$E$33</formula>
    </cfRule>
    <cfRule type="cellIs" dxfId="3404" priority="461" operator="greaterThan">
      <formula>$G$33</formula>
    </cfRule>
  </conditionalFormatting>
  <conditionalFormatting sqref="AQ34">
    <cfRule type="cellIs" dxfId="3403" priority="457" operator="greaterThan">
      <formula>$E$34</formula>
    </cfRule>
    <cfRule type="cellIs" dxfId="3402" priority="458" operator="greaterThan">
      <formula>$G$34</formula>
    </cfRule>
    <cfRule type="cellIs" dxfId="3401" priority="459" operator="greaterThan">
      <formula>$F$34</formula>
    </cfRule>
  </conditionalFormatting>
  <conditionalFormatting sqref="AQ35">
    <cfRule type="cellIs" dxfId="3400" priority="455" operator="greaterThan">
      <formula>$E$35</formula>
    </cfRule>
    <cfRule type="cellIs" dxfId="3399" priority="456" operator="greaterThan">
      <formula>$G$35</formula>
    </cfRule>
  </conditionalFormatting>
  <conditionalFormatting sqref="AQ36">
    <cfRule type="cellIs" dxfId="3398" priority="453" operator="greaterThan">
      <formula>$E$36</formula>
    </cfRule>
    <cfRule type="cellIs" dxfId="3397" priority="454" operator="greaterThan">
      <formula>$G$36</formula>
    </cfRule>
  </conditionalFormatting>
  <conditionalFormatting sqref="AQ37">
    <cfRule type="cellIs" dxfId="3396" priority="452" operator="greaterThan">
      <formula>$E$37</formula>
    </cfRule>
  </conditionalFormatting>
  <conditionalFormatting sqref="AQ38">
    <cfRule type="cellIs" dxfId="3395" priority="450" operator="greaterThan">
      <formula>$E$38</formula>
    </cfRule>
    <cfRule type="cellIs" dxfId="3394" priority="451" operator="greaterThan">
      <formula>$G$38</formula>
    </cfRule>
  </conditionalFormatting>
  <conditionalFormatting sqref="AQ39">
    <cfRule type="cellIs" dxfId="3393" priority="448" operator="greaterThan">
      <formula>$E$39</formula>
    </cfRule>
    <cfRule type="cellIs" dxfId="3392" priority="449" operator="greaterThan">
      <formula>$G$39</formula>
    </cfRule>
  </conditionalFormatting>
  <conditionalFormatting sqref="AQ40">
    <cfRule type="cellIs" dxfId="3391" priority="446" operator="greaterThan">
      <formula>$E$40</formula>
    </cfRule>
    <cfRule type="cellIs" dxfId="3390" priority="447" operator="greaterThan">
      <formula>$G$40</formula>
    </cfRule>
  </conditionalFormatting>
  <conditionalFormatting sqref="AQ41">
    <cfRule type="cellIs" dxfId="3389" priority="444" operator="greaterThan">
      <formula>$E$41</formula>
    </cfRule>
    <cfRule type="cellIs" dxfId="3388" priority="445" operator="greaterThan">
      <formula>$G$41</formula>
    </cfRule>
  </conditionalFormatting>
  <conditionalFormatting sqref="AQ37">
    <cfRule type="cellIs" dxfId="3387" priority="443" operator="greaterThan">
      <formula>$G$37</formula>
    </cfRule>
  </conditionalFormatting>
  <conditionalFormatting sqref="AQ72">
    <cfRule type="cellIs" dxfId="3386" priority="442" operator="greaterThan">
      <formula>$F$72</formula>
    </cfRule>
  </conditionalFormatting>
  <conditionalFormatting sqref="AQ55">
    <cfRule type="cellIs" dxfId="3385" priority="441" operator="greaterThan">
      <formula>$G$55</formula>
    </cfRule>
  </conditionalFormatting>
  <conditionalFormatting sqref="AQ60">
    <cfRule type="cellIs" dxfId="3384" priority="440" operator="greaterThan">
      <formula>$G$60</formula>
    </cfRule>
  </conditionalFormatting>
  <conditionalFormatting sqref="AQ63">
    <cfRule type="cellIs" dxfId="3383" priority="439" operator="greaterThan">
      <formula>$G$63</formula>
    </cfRule>
  </conditionalFormatting>
  <conditionalFormatting sqref="AQ66">
    <cfRule type="cellIs" dxfId="3382" priority="437" operator="greaterThan">
      <formula>$G$66</formula>
    </cfRule>
    <cfRule type="cellIs" dxfId="3381" priority="438" operator="greaterThan">
      <formula>$F$66</formula>
    </cfRule>
  </conditionalFormatting>
  <conditionalFormatting sqref="AQ53">
    <cfRule type="cellIs" dxfId="3380" priority="436" operator="greaterThan">
      <formula>$F$53</formula>
    </cfRule>
  </conditionalFormatting>
  <conditionalFormatting sqref="AQ52">
    <cfRule type="cellIs" dxfId="3379" priority="434" operator="greaterThan">
      <formula>$F$52</formula>
    </cfRule>
  </conditionalFormatting>
  <conditionalFormatting sqref="AQ61">
    <cfRule type="cellIs" dxfId="3378" priority="431" operator="greaterThan">
      <formula>$F$61</formula>
    </cfRule>
  </conditionalFormatting>
  <conditionalFormatting sqref="AQ62">
    <cfRule type="cellIs" dxfId="3377" priority="429" operator="greaterThan">
      <formula>$G$62</formula>
    </cfRule>
  </conditionalFormatting>
  <conditionalFormatting sqref="AQ54">
    <cfRule type="cellIs" dxfId="3376" priority="432" operator="greaterThan">
      <formula>$G$54</formula>
    </cfRule>
    <cfRule type="cellIs" dxfId="3375" priority="433" operator="greaterThan">
      <formula>$F$54</formula>
    </cfRule>
  </conditionalFormatting>
  <conditionalFormatting sqref="AQ61">
    <cfRule type="cellIs" dxfId="3374" priority="430" operator="greaterThan">
      <formula>$G$61</formula>
    </cfRule>
  </conditionalFormatting>
  <conditionalFormatting sqref="AQ67">
    <cfRule type="cellIs" dxfId="3373" priority="428" operator="greaterThan">
      <formula>$F$67</formula>
    </cfRule>
  </conditionalFormatting>
  <conditionalFormatting sqref="AQ68">
    <cfRule type="cellIs" dxfId="3372" priority="427" operator="greaterThan">
      <formula>$G$68</formula>
    </cfRule>
  </conditionalFormatting>
  <conditionalFormatting sqref="AQ70">
    <cfRule type="cellIs" dxfId="3371" priority="426" operator="greaterThan">
      <formula>$G$70</formula>
    </cfRule>
  </conditionalFormatting>
  <conditionalFormatting sqref="AQ73">
    <cfRule type="cellIs" dxfId="3370" priority="425" operator="greaterThan">
      <formula>$G$73</formula>
    </cfRule>
  </conditionalFormatting>
  <conditionalFormatting sqref="AQ75">
    <cfRule type="cellIs" dxfId="3369" priority="424" operator="greaterThan">
      <formula>$F$75</formula>
    </cfRule>
  </conditionalFormatting>
  <conditionalFormatting sqref="AQ76">
    <cfRule type="cellIs" dxfId="3368" priority="423" operator="greaterThan">
      <formula>$F$76</formula>
    </cfRule>
  </conditionalFormatting>
  <conditionalFormatting sqref="AQ78">
    <cfRule type="cellIs" dxfId="3367" priority="422" operator="greaterThan">
      <formula>$G$78</formula>
    </cfRule>
  </conditionalFormatting>
  <conditionalFormatting sqref="AQ80">
    <cfRule type="cellIs" dxfId="3366" priority="421" operator="greaterThan">
      <formula>$F$80</formula>
    </cfRule>
  </conditionalFormatting>
  <conditionalFormatting sqref="AQ82">
    <cfRule type="cellIs" dxfId="3365" priority="420" operator="greaterThan">
      <formula>$F$82</formula>
    </cfRule>
  </conditionalFormatting>
  <conditionalFormatting sqref="AQ81">
    <cfRule type="cellIs" dxfId="3364" priority="418" operator="greaterThan">
      <formula>$G$81</formula>
    </cfRule>
    <cfRule type="cellIs" dxfId="3363" priority="419" operator="greaterThan">
      <formula>$F$81</formula>
    </cfRule>
  </conditionalFormatting>
  <conditionalFormatting sqref="AQ84">
    <cfRule type="cellIs" dxfId="3362" priority="417" operator="greaterThan">
      <formula>$G$84</formula>
    </cfRule>
  </conditionalFormatting>
  <conditionalFormatting sqref="AQ86">
    <cfRule type="cellIs" dxfId="3361" priority="415" operator="greaterThan">
      <formula>$G$86</formula>
    </cfRule>
    <cfRule type="cellIs" dxfId="3360" priority="416" operator="greaterThan">
      <formula>$F$86</formula>
    </cfRule>
  </conditionalFormatting>
  <conditionalFormatting sqref="AQ89">
    <cfRule type="cellIs" dxfId="3359" priority="413" operator="greaterThan">
      <formula>$G$89</formula>
    </cfRule>
    <cfRule type="cellIs" dxfId="3358" priority="414" operator="greaterThan">
      <formula>$F$89</formula>
    </cfRule>
  </conditionalFormatting>
  <conditionalFormatting sqref="AQ53">
    <cfRule type="cellIs" dxfId="3357" priority="435" operator="greaterThan">
      <formula>$G$53</formula>
    </cfRule>
  </conditionalFormatting>
  <conditionalFormatting sqref="AB48">
    <cfRule type="cellIs" dxfId="3356" priority="384" operator="greaterThan">
      <formula>$F$48</formula>
    </cfRule>
  </conditionalFormatting>
  <conditionalFormatting sqref="AB55">
    <cfRule type="cellIs" dxfId="3355" priority="411" operator="greaterThan">
      <formula>$G$55</formula>
    </cfRule>
  </conditionalFormatting>
  <conditionalFormatting sqref="AB60">
    <cfRule type="cellIs" dxfId="3354" priority="410" operator="greaterThan">
      <formula>$G$60</formula>
    </cfRule>
  </conditionalFormatting>
  <conditionalFormatting sqref="AB63">
    <cfRule type="cellIs" dxfId="3353" priority="409" operator="greaterThan">
      <formula>$G$63</formula>
    </cfRule>
  </conditionalFormatting>
  <conditionalFormatting sqref="AB66">
    <cfRule type="cellIs" dxfId="3352" priority="407" operator="greaterThan">
      <formula>$G$66</formula>
    </cfRule>
    <cfRule type="cellIs" dxfId="3351" priority="408" operator="greaterThan">
      <formula>$F$66</formula>
    </cfRule>
  </conditionalFormatting>
  <conditionalFormatting sqref="AB53">
    <cfRule type="cellIs" dxfId="3350" priority="406" operator="greaterThan">
      <formula>$F$53</formula>
    </cfRule>
  </conditionalFormatting>
  <conditionalFormatting sqref="AB52">
    <cfRule type="cellIs" dxfId="3349" priority="404" operator="greaterThan">
      <formula>$F$52</formula>
    </cfRule>
  </conditionalFormatting>
  <conditionalFormatting sqref="AB61">
    <cfRule type="cellIs" dxfId="3348" priority="401" operator="greaterThan">
      <formula>$F$61</formula>
    </cfRule>
  </conditionalFormatting>
  <conditionalFormatting sqref="AB62">
    <cfRule type="cellIs" dxfId="3347" priority="399" operator="greaterThan">
      <formula>$G$62</formula>
    </cfRule>
  </conditionalFormatting>
  <conditionalFormatting sqref="AB54">
    <cfRule type="cellIs" dxfId="3346" priority="402" operator="greaterThan">
      <formula>$G$54</formula>
    </cfRule>
    <cfRule type="cellIs" dxfId="3345" priority="403" operator="greaterThan">
      <formula>$F$54</formula>
    </cfRule>
  </conditionalFormatting>
  <conditionalFormatting sqref="AB61">
    <cfRule type="cellIs" dxfId="3344" priority="400" operator="greaterThan">
      <formula>$G$61</formula>
    </cfRule>
  </conditionalFormatting>
  <conditionalFormatting sqref="AB67">
    <cfRule type="cellIs" dxfId="3343" priority="398" operator="greaterThan">
      <formula>$F$67</formula>
    </cfRule>
  </conditionalFormatting>
  <conditionalFormatting sqref="AB68">
    <cfRule type="cellIs" dxfId="3342" priority="397" operator="greaterThan">
      <formula>$G$68</formula>
    </cfRule>
  </conditionalFormatting>
  <conditionalFormatting sqref="AB70">
    <cfRule type="cellIs" dxfId="3341" priority="396" operator="greaterThan">
      <formula>$G$70</formula>
    </cfRule>
  </conditionalFormatting>
  <conditionalFormatting sqref="AB73">
    <cfRule type="cellIs" dxfId="3340" priority="395" operator="greaterThan">
      <formula>$G$73</formula>
    </cfRule>
  </conditionalFormatting>
  <conditionalFormatting sqref="AB75">
    <cfRule type="cellIs" dxfId="3339" priority="394" operator="greaterThan">
      <formula>$F$75</formula>
    </cfRule>
  </conditionalFormatting>
  <conditionalFormatting sqref="AB76">
    <cfRule type="cellIs" dxfId="3338" priority="393" operator="greaterThan">
      <formula>$F$76</formula>
    </cfRule>
  </conditionalFormatting>
  <conditionalFormatting sqref="AB78">
    <cfRule type="cellIs" dxfId="3337" priority="392" operator="greaterThan">
      <formula>$G$78</formula>
    </cfRule>
  </conditionalFormatting>
  <conditionalFormatting sqref="AB80">
    <cfRule type="cellIs" dxfId="3336" priority="391" operator="greaterThan">
      <formula>$F$80</formula>
    </cfRule>
  </conditionalFormatting>
  <conditionalFormatting sqref="AB82">
    <cfRule type="cellIs" dxfId="3335" priority="390" operator="greaterThan">
      <formula>$F$82</formula>
    </cfRule>
  </conditionalFormatting>
  <conditionalFormatting sqref="AB81">
    <cfRule type="cellIs" dxfId="3334" priority="388" operator="greaterThan">
      <formula>$G$81</formula>
    </cfRule>
    <cfRule type="cellIs" dxfId="3333" priority="389" operator="greaterThan">
      <formula>$F$81</formula>
    </cfRule>
  </conditionalFormatting>
  <conditionalFormatting sqref="AB84">
    <cfRule type="cellIs" dxfId="3332" priority="387" operator="greaterThan">
      <formula>$G$84</formula>
    </cfRule>
  </conditionalFormatting>
  <conditionalFormatting sqref="AB86">
    <cfRule type="cellIs" dxfId="3331" priority="385" operator="greaterThan">
      <formula>$G$86</formula>
    </cfRule>
    <cfRule type="cellIs" dxfId="3330" priority="386" operator="greaterThan">
      <formula>$F$86</formula>
    </cfRule>
  </conditionalFormatting>
  <conditionalFormatting sqref="AB53">
    <cfRule type="cellIs" dxfId="3329" priority="405" operator="greaterThan">
      <formula>$G$53</formula>
    </cfRule>
  </conditionalFormatting>
  <conditionalFormatting sqref="AL48">
    <cfRule type="cellIs" dxfId="3328" priority="353" operator="greaterThan">
      <formula>$F$48</formula>
    </cfRule>
  </conditionalFormatting>
  <conditionalFormatting sqref="AL72">
    <cfRule type="cellIs" dxfId="3327" priority="383" operator="greaterThan">
      <formula>$F$72</formula>
    </cfRule>
  </conditionalFormatting>
  <conditionalFormatting sqref="AL55">
    <cfRule type="cellIs" dxfId="3326" priority="382" operator="greaterThan">
      <formula>$G$55</formula>
    </cfRule>
  </conditionalFormatting>
  <conditionalFormatting sqref="AL60">
    <cfRule type="cellIs" dxfId="3325" priority="381" operator="greaterThan">
      <formula>$G$60</formula>
    </cfRule>
  </conditionalFormatting>
  <conditionalFormatting sqref="AL63">
    <cfRule type="cellIs" dxfId="3324" priority="380" operator="greaterThan">
      <formula>$G$63</formula>
    </cfRule>
  </conditionalFormatting>
  <conditionalFormatting sqref="AL66">
    <cfRule type="cellIs" dxfId="3323" priority="378" operator="greaterThan">
      <formula>$G$66</formula>
    </cfRule>
    <cfRule type="cellIs" dxfId="3322" priority="379" operator="greaterThan">
      <formula>$F$66</formula>
    </cfRule>
  </conditionalFormatting>
  <conditionalFormatting sqref="AL53">
    <cfRule type="cellIs" dxfId="3321" priority="377" operator="greaterThan">
      <formula>$F$53</formula>
    </cfRule>
  </conditionalFormatting>
  <conditionalFormatting sqref="AL52">
    <cfRule type="cellIs" dxfId="3320" priority="375" operator="greaterThan">
      <formula>$F$52</formula>
    </cfRule>
  </conditionalFormatting>
  <conditionalFormatting sqref="AL61">
    <cfRule type="cellIs" dxfId="3319" priority="372" operator="greaterThan">
      <formula>$F$61</formula>
    </cfRule>
  </conditionalFormatting>
  <conditionalFormatting sqref="AL62">
    <cfRule type="cellIs" dxfId="3318" priority="370" operator="greaterThan">
      <formula>$G$62</formula>
    </cfRule>
  </conditionalFormatting>
  <conditionalFormatting sqref="AL54">
    <cfRule type="cellIs" dxfId="3317" priority="373" operator="greaterThan">
      <formula>$G$54</formula>
    </cfRule>
    <cfRule type="cellIs" dxfId="3316" priority="374" operator="greaterThan">
      <formula>$F$54</formula>
    </cfRule>
  </conditionalFormatting>
  <conditionalFormatting sqref="AL61">
    <cfRule type="cellIs" dxfId="3315" priority="371" operator="greaterThan">
      <formula>$G$61</formula>
    </cfRule>
  </conditionalFormatting>
  <conditionalFormatting sqref="AL67">
    <cfRule type="cellIs" dxfId="3314" priority="369" operator="greaterThan">
      <formula>$F$67</formula>
    </cfRule>
  </conditionalFormatting>
  <conditionalFormatting sqref="AL68">
    <cfRule type="cellIs" dxfId="3313" priority="368" operator="greaterThan">
      <formula>$G$68</formula>
    </cfRule>
  </conditionalFormatting>
  <conditionalFormatting sqref="AL70">
    <cfRule type="cellIs" dxfId="3312" priority="367" operator="greaterThan">
      <formula>$G$70</formula>
    </cfRule>
  </conditionalFormatting>
  <conditionalFormatting sqref="AL73">
    <cfRule type="cellIs" dxfId="3311" priority="366" operator="greaterThan">
      <formula>$G$73</formula>
    </cfRule>
  </conditionalFormatting>
  <conditionalFormatting sqref="AL75">
    <cfRule type="cellIs" dxfId="3310" priority="365" operator="greaterThan">
      <formula>$F$75</formula>
    </cfRule>
  </conditionalFormatting>
  <conditionalFormatting sqref="AL76">
    <cfRule type="cellIs" dxfId="3309" priority="364" operator="greaterThan">
      <formula>$F$76</formula>
    </cfRule>
  </conditionalFormatting>
  <conditionalFormatting sqref="AL78">
    <cfRule type="cellIs" dxfId="3308" priority="363" operator="greaterThan">
      <formula>$G$78</formula>
    </cfRule>
  </conditionalFormatting>
  <conditionalFormatting sqref="AL80">
    <cfRule type="cellIs" dxfId="3307" priority="362" operator="greaterThan">
      <formula>$F$80</formula>
    </cfRule>
  </conditionalFormatting>
  <conditionalFormatting sqref="AL82">
    <cfRule type="cellIs" dxfId="3306" priority="361" operator="greaterThan">
      <formula>$F$82</formula>
    </cfRule>
  </conditionalFormatting>
  <conditionalFormatting sqref="AL81">
    <cfRule type="cellIs" dxfId="3305" priority="359" operator="greaterThan">
      <formula>$G$81</formula>
    </cfRule>
    <cfRule type="cellIs" dxfId="3304" priority="360" operator="greaterThan">
      <formula>$F$81</formula>
    </cfRule>
  </conditionalFormatting>
  <conditionalFormatting sqref="AL84">
    <cfRule type="cellIs" dxfId="3303" priority="358" operator="greaterThan">
      <formula>$G$84</formula>
    </cfRule>
  </conditionalFormatting>
  <conditionalFormatting sqref="AL86">
    <cfRule type="cellIs" dxfId="3302" priority="356" operator="greaterThan">
      <formula>$G$86</formula>
    </cfRule>
    <cfRule type="cellIs" dxfId="3301" priority="357" operator="greaterThan">
      <formula>$F$86</formula>
    </cfRule>
  </conditionalFormatting>
  <conditionalFormatting sqref="AL89">
    <cfRule type="cellIs" dxfId="3300" priority="354" operator="greaterThan">
      <formula>$G$89</formula>
    </cfRule>
    <cfRule type="cellIs" dxfId="3299" priority="355" operator="greaterThan">
      <formula>$F$89</formula>
    </cfRule>
  </conditionalFormatting>
  <conditionalFormatting sqref="AL53">
    <cfRule type="cellIs" dxfId="3298" priority="376" operator="greaterThan">
      <formula>$G$53</formula>
    </cfRule>
  </conditionalFormatting>
  <conditionalFormatting sqref="AG48">
    <cfRule type="cellIs" dxfId="3297" priority="322" operator="greaterThan">
      <formula>$F$48</formula>
    </cfRule>
  </conditionalFormatting>
  <conditionalFormatting sqref="AG72">
    <cfRule type="cellIs" dxfId="3296" priority="352" operator="greaterThan">
      <formula>$F$72</formula>
    </cfRule>
  </conditionalFormatting>
  <conditionalFormatting sqref="AG55">
    <cfRule type="cellIs" dxfId="3295" priority="351" operator="greaterThan">
      <formula>$G$55</formula>
    </cfRule>
  </conditionalFormatting>
  <conditionalFormatting sqref="AG60">
    <cfRule type="cellIs" dxfId="3294" priority="350" operator="greaterThan">
      <formula>$G$60</formula>
    </cfRule>
  </conditionalFormatting>
  <conditionalFormatting sqref="AG63">
    <cfRule type="cellIs" dxfId="3293" priority="349" operator="greaterThan">
      <formula>$G$63</formula>
    </cfRule>
  </conditionalFormatting>
  <conditionalFormatting sqref="AG66">
    <cfRule type="cellIs" dxfId="3292" priority="347" operator="greaterThan">
      <formula>$G$66</formula>
    </cfRule>
    <cfRule type="cellIs" dxfId="3291" priority="348" operator="greaterThan">
      <formula>$F$66</formula>
    </cfRule>
  </conditionalFormatting>
  <conditionalFormatting sqref="AG53">
    <cfRule type="cellIs" dxfId="3290" priority="346" operator="greaterThan">
      <formula>$F$53</formula>
    </cfRule>
  </conditionalFormatting>
  <conditionalFormatting sqref="AG52">
    <cfRule type="cellIs" dxfId="3289" priority="344" operator="greaterThan">
      <formula>$F$52</formula>
    </cfRule>
  </conditionalFormatting>
  <conditionalFormatting sqref="AG61">
    <cfRule type="cellIs" dxfId="3288" priority="341" operator="greaterThan">
      <formula>$F$61</formula>
    </cfRule>
  </conditionalFormatting>
  <conditionalFormatting sqref="AG62">
    <cfRule type="cellIs" dxfId="3287" priority="339" operator="greaterThan">
      <formula>$G$62</formula>
    </cfRule>
  </conditionalFormatting>
  <conditionalFormatting sqref="AG54">
    <cfRule type="cellIs" dxfId="3286" priority="342" operator="greaterThan">
      <formula>$G$54</formula>
    </cfRule>
    <cfRule type="cellIs" dxfId="3285" priority="343" operator="greaterThan">
      <formula>$F$54</formula>
    </cfRule>
  </conditionalFormatting>
  <conditionalFormatting sqref="AG61">
    <cfRule type="cellIs" dxfId="3284" priority="340" operator="greaterThan">
      <formula>$G$61</formula>
    </cfRule>
  </conditionalFormatting>
  <conditionalFormatting sqref="AG67">
    <cfRule type="cellIs" dxfId="3283" priority="338" operator="greaterThan">
      <formula>$F$67</formula>
    </cfRule>
  </conditionalFormatting>
  <conditionalFormatting sqref="AG68">
    <cfRule type="cellIs" dxfId="3282" priority="337" operator="greaterThan">
      <formula>$G$68</formula>
    </cfRule>
  </conditionalFormatting>
  <conditionalFormatting sqref="AG70">
    <cfRule type="cellIs" dxfId="3281" priority="336" operator="greaterThan">
      <formula>$G$70</formula>
    </cfRule>
  </conditionalFormatting>
  <conditionalFormatting sqref="AG73">
    <cfRule type="cellIs" dxfId="3280" priority="335" operator="greaterThan">
      <formula>$G$73</formula>
    </cfRule>
  </conditionalFormatting>
  <conditionalFormatting sqref="AG75">
    <cfRule type="cellIs" dxfId="3279" priority="334" operator="greaterThan">
      <formula>$F$75</formula>
    </cfRule>
  </conditionalFormatting>
  <conditionalFormatting sqref="AG76">
    <cfRule type="cellIs" dxfId="3278" priority="333" operator="greaterThan">
      <formula>$F$76</formula>
    </cfRule>
  </conditionalFormatting>
  <conditionalFormatting sqref="AG78">
    <cfRule type="cellIs" dxfId="3277" priority="332" operator="greaterThan">
      <formula>$G$78</formula>
    </cfRule>
  </conditionalFormatting>
  <conditionalFormatting sqref="AG80">
    <cfRule type="cellIs" dxfId="3276" priority="331" operator="greaterThan">
      <formula>$F$80</formula>
    </cfRule>
  </conditionalFormatting>
  <conditionalFormatting sqref="AG82">
    <cfRule type="cellIs" dxfId="3275" priority="330" operator="greaterThan">
      <formula>$F$82</formula>
    </cfRule>
  </conditionalFormatting>
  <conditionalFormatting sqref="AG81">
    <cfRule type="cellIs" dxfId="3274" priority="328" operator="greaterThan">
      <formula>$G$81</formula>
    </cfRule>
    <cfRule type="cellIs" dxfId="3273" priority="329" operator="greaterThan">
      <formula>$F$81</formula>
    </cfRule>
  </conditionalFormatting>
  <conditionalFormatting sqref="AG84">
    <cfRule type="cellIs" dxfId="3272" priority="327" operator="greaterThan">
      <formula>$G$84</formula>
    </cfRule>
  </conditionalFormatting>
  <conditionalFormatting sqref="AG86">
    <cfRule type="cellIs" dxfId="3271" priority="325" operator="greaterThan">
      <formula>$G$86</formula>
    </cfRule>
    <cfRule type="cellIs" dxfId="3270" priority="326" operator="greaterThan">
      <formula>$F$86</formula>
    </cfRule>
  </conditionalFormatting>
  <conditionalFormatting sqref="AG89">
    <cfRule type="cellIs" dxfId="3269" priority="323" operator="greaterThan">
      <formula>$G$89</formula>
    </cfRule>
    <cfRule type="cellIs" dxfId="3268" priority="324" operator="greaterThan">
      <formula>$F$89</formula>
    </cfRule>
  </conditionalFormatting>
  <conditionalFormatting sqref="AG53">
    <cfRule type="cellIs" dxfId="3267" priority="345" operator="greaterThan">
      <formula>$G$53</formula>
    </cfRule>
  </conditionalFormatting>
  <conditionalFormatting sqref="M48">
    <cfRule type="cellIs" dxfId="3266" priority="291" operator="greaterThan">
      <formula>$F$48</formula>
    </cfRule>
  </conditionalFormatting>
  <conditionalFormatting sqref="M72">
    <cfRule type="cellIs" dxfId="3265" priority="321" operator="greaterThan">
      <formula>$F$72</formula>
    </cfRule>
  </conditionalFormatting>
  <conditionalFormatting sqref="M55">
    <cfRule type="cellIs" dxfId="3264" priority="320" operator="greaterThan">
      <formula>$G$55</formula>
    </cfRule>
  </conditionalFormatting>
  <conditionalFormatting sqref="M60">
    <cfRule type="cellIs" dxfId="3263" priority="319" operator="greaterThan">
      <formula>$G$60</formula>
    </cfRule>
  </conditionalFormatting>
  <conditionalFormatting sqref="M63">
    <cfRule type="cellIs" dxfId="3262" priority="318" operator="greaterThan">
      <formula>$G$63</formula>
    </cfRule>
  </conditionalFormatting>
  <conditionalFormatting sqref="M66">
    <cfRule type="cellIs" dxfId="3261" priority="316" operator="greaterThan">
      <formula>$G$66</formula>
    </cfRule>
    <cfRule type="cellIs" dxfId="3260" priority="317" operator="greaterThan">
      <formula>$F$66</formula>
    </cfRule>
  </conditionalFormatting>
  <conditionalFormatting sqref="M53">
    <cfRule type="cellIs" dxfId="3259" priority="315" operator="greaterThan">
      <formula>$F$53</formula>
    </cfRule>
  </conditionalFormatting>
  <conditionalFormatting sqref="M52">
    <cfRule type="cellIs" dxfId="3258" priority="313" operator="greaterThan">
      <formula>$F$52</formula>
    </cfRule>
  </conditionalFormatting>
  <conditionalFormatting sqref="M61">
    <cfRule type="cellIs" dxfId="3257" priority="310" operator="greaterThan">
      <formula>$F$61</formula>
    </cfRule>
  </conditionalFormatting>
  <conditionalFormatting sqref="M62">
    <cfRule type="cellIs" dxfId="3256" priority="308" operator="greaterThan">
      <formula>$G$62</formula>
    </cfRule>
  </conditionalFormatting>
  <conditionalFormatting sqref="M54">
    <cfRule type="cellIs" dxfId="3255" priority="311" operator="greaterThan">
      <formula>$G$54</formula>
    </cfRule>
    <cfRule type="cellIs" dxfId="3254" priority="312" operator="greaterThan">
      <formula>$F$54</formula>
    </cfRule>
  </conditionalFormatting>
  <conditionalFormatting sqref="M61">
    <cfRule type="cellIs" dxfId="3253" priority="309" operator="greaterThan">
      <formula>$G$61</formula>
    </cfRule>
  </conditionalFormatting>
  <conditionalFormatting sqref="M67">
    <cfRule type="cellIs" dxfId="3252" priority="307" operator="greaterThan">
      <formula>$F$67</formula>
    </cfRule>
  </conditionalFormatting>
  <conditionalFormatting sqref="M68">
    <cfRule type="cellIs" dxfId="3251" priority="306" operator="greaterThan">
      <formula>$G$68</formula>
    </cfRule>
  </conditionalFormatting>
  <conditionalFormatting sqref="M70">
    <cfRule type="cellIs" dxfId="3250" priority="305" operator="greaterThan">
      <formula>$G$70</formula>
    </cfRule>
  </conditionalFormatting>
  <conditionalFormatting sqref="M73">
    <cfRule type="cellIs" dxfId="3249" priority="304" operator="greaterThan">
      <formula>$G$73</formula>
    </cfRule>
  </conditionalFormatting>
  <conditionalFormatting sqref="M75">
    <cfRule type="cellIs" dxfId="3248" priority="303" operator="greaterThan">
      <formula>$F$75</formula>
    </cfRule>
  </conditionalFormatting>
  <conditionalFormatting sqref="M76">
    <cfRule type="cellIs" dxfId="3247" priority="302" operator="greaterThan">
      <formula>$F$76</formula>
    </cfRule>
  </conditionalFormatting>
  <conditionalFormatting sqref="M78">
    <cfRule type="cellIs" dxfId="3246" priority="301" operator="greaterThan">
      <formula>$G$78</formula>
    </cfRule>
  </conditionalFormatting>
  <conditionalFormatting sqref="M80">
    <cfRule type="cellIs" dxfId="3245" priority="300" operator="greaterThan">
      <formula>$F$80</formula>
    </cfRule>
  </conditionalFormatting>
  <conditionalFormatting sqref="M82">
    <cfRule type="cellIs" dxfId="3244" priority="299" operator="greaterThan">
      <formula>$F$82</formula>
    </cfRule>
  </conditionalFormatting>
  <conditionalFormatting sqref="M81">
    <cfRule type="cellIs" dxfId="3243" priority="297" operator="greaterThan">
      <formula>$G$81</formula>
    </cfRule>
    <cfRule type="cellIs" dxfId="3242" priority="298" operator="greaterThan">
      <formula>$F$81</formula>
    </cfRule>
  </conditionalFormatting>
  <conditionalFormatting sqref="M84">
    <cfRule type="cellIs" dxfId="3241" priority="296" operator="greaterThan">
      <formula>$G$84</formula>
    </cfRule>
  </conditionalFormatting>
  <conditionalFormatting sqref="M86">
    <cfRule type="cellIs" dxfId="3240" priority="294" operator="greaterThan">
      <formula>$G$86</formula>
    </cfRule>
    <cfRule type="cellIs" dxfId="3239" priority="295" operator="greaterThan">
      <formula>$F$86</formula>
    </cfRule>
  </conditionalFormatting>
  <conditionalFormatting sqref="M89">
    <cfRule type="cellIs" dxfId="3238" priority="292" operator="greaterThan">
      <formula>$G$89</formula>
    </cfRule>
    <cfRule type="cellIs" dxfId="3237" priority="293" operator="greaterThan">
      <formula>$F$89</formula>
    </cfRule>
  </conditionalFormatting>
  <conditionalFormatting sqref="M53">
    <cfRule type="cellIs" dxfId="3236" priority="314" operator="greaterThan">
      <formula>$G$53</formula>
    </cfRule>
  </conditionalFormatting>
  <conditionalFormatting sqref="H48">
    <cfRule type="cellIs" dxfId="3235" priority="260" operator="greaterThan">
      <formula>$F$48</formula>
    </cfRule>
  </conditionalFormatting>
  <conditionalFormatting sqref="H72">
    <cfRule type="cellIs" dxfId="3234" priority="290" operator="greaterThan">
      <formula>$F$72</formula>
    </cfRule>
  </conditionalFormatting>
  <conditionalFormatting sqref="H55">
    <cfRule type="cellIs" dxfId="3233" priority="289" operator="greaterThan">
      <formula>$G$55</formula>
    </cfRule>
  </conditionalFormatting>
  <conditionalFormatting sqref="H60">
    <cfRule type="cellIs" dxfId="3232" priority="288" operator="greaterThan">
      <formula>$G$60</formula>
    </cfRule>
  </conditionalFormatting>
  <conditionalFormatting sqref="H63">
    <cfRule type="cellIs" dxfId="3231" priority="287" operator="greaterThan">
      <formula>$G$63</formula>
    </cfRule>
  </conditionalFormatting>
  <conditionalFormatting sqref="H66">
    <cfRule type="cellIs" dxfId="3230" priority="285" operator="greaterThan">
      <formula>$G$66</formula>
    </cfRule>
    <cfRule type="cellIs" dxfId="3229" priority="286" operator="greaterThan">
      <formula>$F$66</formula>
    </cfRule>
  </conditionalFormatting>
  <conditionalFormatting sqref="H53">
    <cfRule type="cellIs" dxfId="3228" priority="284" operator="greaterThan">
      <formula>$F$53</formula>
    </cfRule>
  </conditionalFormatting>
  <conditionalFormatting sqref="H52">
    <cfRule type="cellIs" dxfId="3227" priority="282" operator="greaterThan">
      <formula>$F$52</formula>
    </cfRule>
  </conditionalFormatting>
  <conditionalFormatting sqref="H61">
    <cfRule type="cellIs" dxfId="3226" priority="279" operator="greaterThan">
      <formula>$F$61</formula>
    </cfRule>
  </conditionalFormatting>
  <conditionalFormatting sqref="H62">
    <cfRule type="cellIs" dxfId="3225" priority="277" operator="greaterThan">
      <formula>$G$62</formula>
    </cfRule>
  </conditionalFormatting>
  <conditionalFormatting sqref="H54">
    <cfRule type="cellIs" dxfId="3224" priority="280" operator="greaterThan">
      <formula>$G$54</formula>
    </cfRule>
    <cfRule type="cellIs" dxfId="3223" priority="281" operator="greaterThan">
      <formula>$F$54</formula>
    </cfRule>
  </conditionalFormatting>
  <conditionalFormatting sqref="H61">
    <cfRule type="cellIs" dxfId="3222" priority="278" operator="greaterThan">
      <formula>$G$61</formula>
    </cfRule>
  </conditionalFormatting>
  <conditionalFormatting sqref="H67">
    <cfRule type="cellIs" dxfId="3221" priority="276" operator="greaterThan">
      <formula>$F$67</formula>
    </cfRule>
  </conditionalFormatting>
  <conditionalFormatting sqref="H68">
    <cfRule type="cellIs" dxfId="3220" priority="275" operator="greaterThan">
      <formula>$G$68</formula>
    </cfRule>
  </conditionalFormatting>
  <conditionalFormatting sqref="H70">
    <cfRule type="cellIs" dxfId="3219" priority="274" operator="greaterThan">
      <formula>$G$70</formula>
    </cfRule>
  </conditionalFormatting>
  <conditionalFormatting sqref="H73">
    <cfRule type="cellIs" dxfId="3218" priority="273" operator="greaterThan">
      <formula>$G$73</formula>
    </cfRule>
  </conditionalFormatting>
  <conditionalFormatting sqref="H75">
    <cfRule type="cellIs" dxfId="3217" priority="272" operator="greaterThan">
      <formula>$F$75</formula>
    </cfRule>
  </conditionalFormatting>
  <conditionalFormatting sqref="H76">
    <cfRule type="cellIs" dxfId="3216" priority="271" operator="greaterThan">
      <formula>$F$76</formula>
    </cfRule>
  </conditionalFormatting>
  <conditionalFormatting sqref="H78">
    <cfRule type="cellIs" dxfId="3215" priority="270" operator="greaterThan">
      <formula>$G$78</formula>
    </cfRule>
  </conditionalFormatting>
  <conditionalFormatting sqref="H80">
    <cfRule type="cellIs" dxfId="3214" priority="269" operator="greaterThan">
      <formula>$F$80</formula>
    </cfRule>
  </conditionalFormatting>
  <conditionalFormatting sqref="H82">
    <cfRule type="cellIs" dxfId="3213" priority="268" operator="greaterThan">
      <formula>$F$82</formula>
    </cfRule>
  </conditionalFormatting>
  <conditionalFormatting sqref="H81">
    <cfRule type="cellIs" dxfId="3212" priority="266" operator="greaterThan">
      <formula>$G$81</formula>
    </cfRule>
    <cfRule type="cellIs" dxfId="3211" priority="267" operator="greaterThan">
      <formula>$F$81</formula>
    </cfRule>
  </conditionalFormatting>
  <conditionalFormatting sqref="H84">
    <cfRule type="cellIs" dxfId="3210" priority="265" operator="greaterThan">
      <formula>$G$84</formula>
    </cfRule>
  </conditionalFormatting>
  <conditionalFormatting sqref="H86">
    <cfRule type="cellIs" dxfId="3209" priority="263" operator="greaterThan">
      <formula>$G$86</formula>
    </cfRule>
    <cfRule type="cellIs" dxfId="3208" priority="264" operator="greaterThan">
      <formula>$F$86</formula>
    </cfRule>
  </conditionalFormatting>
  <conditionalFormatting sqref="H89">
    <cfRule type="cellIs" dxfId="3207" priority="261" operator="greaterThan">
      <formula>$G$89</formula>
    </cfRule>
    <cfRule type="cellIs" dxfId="3206" priority="262" operator="greaterThan">
      <formula>$F$89</formula>
    </cfRule>
  </conditionalFormatting>
  <conditionalFormatting sqref="H53">
    <cfRule type="cellIs" dxfId="3205" priority="283" operator="greaterThan">
      <formula>$G$53</formula>
    </cfRule>
  </conditionalFormatting>
  <conditionalFormatting sqref="AQ29">
    <cfRule type="cellIs" dxfId="3204" priority="258" operator="greaterThan">
      <formula>$E$29</formula>
    </cfRule>
  </conditionalFormatting>
  <conditionalFormatting sqref="AQ29">
    <cfRule type="cellIs" dxfId="3203" priority="259" operator="greaterThan">
      <formula>$G$29</formula>
    </cfRule>
  </conditionalFormatting>
  <conditionalFormatting sqref="R45">
    <cfRule type="cellIs" dxfId="3202" priority="256" operator="greaterThan">
      <formula>$F$45</formula>
    </cfRule>
  </conditionalFormatting>
  <conditionalFormatting sqref="R46">
    <cfRule type="cellIs" dxfId="3201" priority="255" operator="greaterThan">
      <formula>$G$46</formula>
    </cfRule>
  </conditionalFormatting>
  <conditionalFormatting sqref="R55">
    <cfRule type="cellIs" dxfId="3200" priority="253" operator="greaterThan">
      <formula>$G$55</formula>
    </cfRule>
  </conditionalFormatting>
  <conditionalFormatting sqref="R60">
    <cfRule type="cellIs" dxfId="3199" priority="252" operator="greaterThan">
      <formula>$G$60</formula>
    </cfRule>
  </conditionalFormatting>
  <conditionalFormatting sqref="R63">
    <cfRule type="cellIs" dxfId="3198" priority="251" operator="greaterThan">
      <formula>$G$63</formula>
    </cfRule>
  </conditionalFormatting>
  <conditionalFormatting sqref="R66">
    <cfRule type="cellIs" dxfId="3197" priority="249" operator="greaterThan">
      <formula>$G$66</formula>
    </cfRule>
    <cfRule type="cellIs" dxfId="3196" priority="250" operator="greaterThan">
      <formula>$F$66</formula>
    </cfRule>
  </conditionalFormatting>
  <conditionalFormatting sqref="R53">
    <cfRule type="cellIs" dxfId="3195" priority="248" operator="greaterThan">
      <formula>$F$53</formula>
    </cfRule>
  </conditionalFormatting>
  <conditionalFormatting sqref="R52">
    <cfRule type="cellIs" dxfId="3194" priority="246" operator="greaterThan">
      <formula>$F$52</formula>
    </cfRule>
  </conditionalFormatting>
  <conditionalFormatting sqref="R61">
    <cfRule type="cellIs" dxfId="3193" priority="243" operator="greaterThan">
      <formula>$F$61</formula>
    </cfRule>
  </conditionalFormatting>
  <conditionalFormatting sqref="R62">
    <cfRule type="cellIs" dxfId="3192" priority="241" operator="greaterThan">
      <formula>$G$62</formula>
    </cfRule>
  </conditionalFormatting>
  <conditionalFormatting sqref="R54">
    <cfRule type="cellIs" dxfId="3191" priority="244" operator="greaterThan">
      <formula>$G$54</formula>
    </cfRule>
    <cfRule type="cellIs" dxfId="3190" priority="245" operator="greaterThan">
      <formula>$F$54</formula>
    </cfRule>
  </conditionalFormatting>
  <conditionalFormatting sqref="R61">
    <cfRule type="cellIs" dxfId="3189" priority="242" operator="greaterThan">
      <formula>$G$61</formula>
    </cfRule>
  </conditionalFormatting>
  <conditionalFormatting sqref="R67">
    <cfRule type="cellIs" dxfId="3188" priority="240" operator="greaterThan">
      <formula>$F$67</formula>
    </cfRule>
  </conditionalFormatting>
  <conditionalFormatting sqref="R68">
    <cfRule type="cellIs" dxfId="3187" priority="239" operator="greaterThan">
      <formula>$G$68</formula>
    </cfRule>
  </conditionalFormatting>
  <conditionalFormatting sqref="R70">
    <cfRule type="cellIs" dxfId="3186" priority="238" operator="greaterThan">
      <formula>$G$70</formula>
    </cfRule>
  </conditionalFormatting>
  <conditionalFormatting sqref="R73">
    <cfRule type="cellIs" dxfId="3185" priority="237" operator="greaterThan">
      <formula>$G$73</formula>
    </cfRule>
  </conditionalFormatting>
  <conditionalFormatting sqref="R75">
    <cfRule type="cellIs" dxfId="3184" priority="236" operator="greaterThan">
      <formula>$F$75</formula>
    </cfRule>
  </conditionalFormatting>
  <conditionalFormatting sqref="R76">
    <cfRule type="cellIs" dxfId="3183" priority="235" operator="greaterThan">
      <formula>$F$76</formula>
    </cfRule>
  </conditionalFormatting>
  <conditionalFormatting sqref="R78">
    <cfRule type="cellIs" dxfId="3182" priority="234" operator="greaterThan">
      <formula>$G$78</formula>
    </cfRule>
  </conditionalFormatting>
  <conditionalFormatting sqref="R80">
    <cfRule type="cellIs" dxfId="3181" priority="233" operator="greaterThan">
      <formula>$F$80</formula>
    </cfRule>
  </conditionalFormatting>
  <conditionalFormatting sqref="R82">
    <cfRule type="cellIs" dxfId="3180" priority="232" operator="greaterThan">
      <formula>$F$82</formula>
    </cfRule>
  </conditionalFormatting>
  <conditionalFormatting sqref="R81">
    <cfRule type="cellIs" dxfId="3179" priority="230" operator="greaterThan">
      <formula>$G$81</formula>
    </cfRule>
    <cfRule type="cellIs" dxfId="3178" priority="231" operator="greaterThan">
      <formula>$F$81</formula>
    </cfRule>
  </conditionalFormatting>
  <conditionalFormatting sqref="R84">
    <cfRule type="cellIs" dxfId="3177" priority="229" operator="greaterThan">
      <formula>$G$84</formula>
    </cfRule>
  </conditionalFormatting>
  <conditionalFormatting sqref="R86">
    <cfRule type="cellIs" dxfId="3176" priority="227" operator="greaterThan">
      <formula>$G$86</formula>
    </cfRule>
    <cfRule type="cellIs" dxfId="3175" priority="228" operator="greaterThan">
      <formula>$F$86</formula>
    </cfRule>
  </conditionalFormatting>
  <conditionalFormatting sqref="R53">
    <cfRule type="cellIs" dxfId="3174" priority="247" operator="greaterThan">
      <formula>$G$53</formula>
    </cfRule>
  </conditionalFormatting>
  <conditionalFormatting sqref="W48">
    <cfRule type="cellIs" dxfId="3173" priority="195" operator="greaterThan">
      <formula>$F$48</formula>
    </cfRule>
  </conditionalFormatting>
  <conditionalFormatting sqref="W72">
    <cfRule type="cellIs" dxfId="3172" priority="225" operator="greaterThan">
      <formula>$F$72</formula>
    </cfRule>
  </conditionalFormatting>
  <conditionalFormatting sqref="W55">
    <cfRule type="cellIs" dxfId="3171" priority="224" operator="greaterThan">
      <formula>$G$55</formula>
    </cfRule>
  </conditionalFormatting>
  <conditionalFormatting sqref="W60">
    <cfRule type="cellIs" dxfId="3170" priority="223" operator="greaterThan">
      <formula>$G$60</formula>
    </cfRule>
  </conditionalFormatting>
  <conditionalFormatting sqref="W63">
    <cfRule type="cellIs" dxfId="3169" priority="222" operator="greaterThan">
      <formula>$G$63</formula>
    </cfRule>
  </conditionalFormatting>
  <conditionalFormatting sqref="W66">
    <cfRule type="cellIs" dxfId="3168" priority="220" operator="greaterThan">
      <formula>$G$66</formula>
    </cfRule>
    <cfRule type="cellIs" dxfId="3167" priority="221" operator="greaterThan">
      <formula>$F$66</formula>
    </cfRule>
  </conditionalFormatting>
  <conditionalFormatting sqref="W53">
    <cfRule type="cellIs" dxfId="3166" priority="219" operator="greaterThan">
      <formula>$F$53</formula>
    </cfRule>
  </conditionalFormatting>
  <conditionalFormatting sqref="W52">
    <cfRule type="cellIs" dxfId="3165" priority="217" operator="greaterThan">
      <formula>$F$52</formula>
    </cfRule>
  </conditionalFormatting>
  <conditionalFormatting sqref="W61">
    <cfRule type="cellIs" dxfId="3164" priority="214" operator="greaterThan">
      <formula>$F$61</formula>
    </cfRule>
  </conditionalFormatting>
  <conditionalFormatting sqref="W62">
    <cfRule type="cellIs" dxfId="3163" priority="212" operator="greaterThan">
      <formula>$G$62</formula>
    </cfRule>
  </conditionalFormatting>
  <conditionalFormatting sqref="W54">
    <cfRule type="cellIs" dxfId="3162" priority="215" operator="greaterThan">
      <formula>$G$54</formula>
    </cfRule>
    <cfRule type="cellIs" dxfId="3161" priority="216" operator="greaterThan">
      <formula>$F$54</formula>
    </cfRule>
  </conditionalFormatting>
  <conditionalFormatting sqref="W61">
    <cfRule type="cellIs" dxfId="3160" priority="213" operator="greaterThan">
      <formula>$G$61</formula>
    </cfRule>
  </conditionalFormatting>
  <conditionalFormatting sqref="W67">
    <cfRule type="cellIs" dxfId="3159" priority="211" operator="greaterThan">
      <formula>$F$67</formula>
    </cfRule>
  </conditionalFormatting>
  <conditionalFormatting sqref="W68">
    <cfRule type="cellIs" dxfId="3158" priority="210" operator="greaterThan">
      <formula>$G$68</formula>
    </cfRule>
  </conditionalFormatting>
  <conditionalFormatting sqref="W70">
    <cfRule type="cellIs" dxfId="3157" priority="209" operator="greaterThan">
      <formula>$G$70</formula>
    </cfRule>
  </conditionalFormatting>
  <conditionalFormatting sqref="W73">
    <cfRule type="cellIs" dxfId="3156" priority="208" operator="greaterThan">
      <formula>$G$73</formula>
    </cfRule>
  </conditionalFormatting>
  <conditionalFormatting sqref="W75">
    <cfRule type="cellIs" dxfId="3155" priority="207" operator="greaterThan">
      <formula>$F$75</formula>
    </cfRule>
  </conditionalFormatting>
  <conditionalFormatting sqref="W76">
    <cfRule type="cellIs" dxfId="3154" priority="206" operator="greaterThan">
      <formula>$F$76</formula>
    </cfRule>
  </conditionalFormatting>
  <conditionalFormatting sqref="W78">
    <cfRule type="cellIs" dxfId="3153" priority="205" operator="greaterThan">
      <formula>$G$78</formula>
    </cfRule>
  </conditionalFormatting>
  <conditionalFormatting sqref="W80">
    <cfRule type="cellIs" dxfId="3152" priority="204" operator="greaterThan">
      <formula>$F$80</formula>
    </cfRule>
  </conditionalFormatting>
  <conditionalFormatting sqref="W82">
    <cfRule type="cellIs" dxfId="3151" priority="203" operator="greaterThan">
      <formula>$F$82</formula>
    </cfRule>
  </conditionalFormatting>
  <conditionalFormatting sqref="W81">
    <cfRule type="cellIs" dxfId="3150" priority="201" operator="greaterThan">
      <formula>$G$81</formula>
    </cfRule>
    <cfRule type="cellIs" dxfId="3149" priority="202" operator="greaterThan">
      <formula>$F$81</formula>
    </cfRule>
  </conditionalFormatting>
  <conditionalFormatting sqref="W84">
    <cfRule type="cellIs" dxfId="3148" priority="200" operator="greaterThan">
      <formula>$G$84</formula>
    </cfRule>
  </conditionalFormatting>
  <conditionalFormatting sqref="W86">
    <cfRule type="cellIs" dxfId="3147" priority="198" operator="greaterThan">
      <formula>$G$86</formula>
    </cfRule>
    <cfRule type="cellIs" dxfId="3146" priority="199" operator="greaterThan">
      <formula>$F$86</formula>
    </cfRule>
  </conditionalFormatting>
  <conditionalFormatting sqref="W89">
    <cfRule type="cellIs" dxfId="3145" priority="196" operator="greaterThan">
      <formula>$G$89</formula>
    </cfRule>
    <cfRule type="cellIs" dxfId="3144" priority="197" operator="greaterThan">
      <formula>$F$89</formula>
    </cfRule>
  </conditionalFormatting>
  <conditionalFormatting sqref="W53">
    <cfRule type="cellIs" dxfId="3143" priority="218" operator="greaterThan">
      <formula>$G$53</formula>
    </cfRule>
  </conditionalFormatting>
  <conditionalFormatting sqref="AQ10">
    <cfRule type="cellIs" dxfId="3142" priority="194" operator="greaterThan">
      <formula>$E$10</formula>
    </cfRule>
  </conditionalFormatting>
  <conditionalFormatting sqref="AQ11">
    <cfRule type="cellIs" dxfId="3141" priority="193" operator="greaterThan">
      <formula>$E$11</formula>
    </cfRule>
  </conditionalFormatting>
  <conditionalFormatting sqref="AQ12">
    <cfRule type="cellIs" dxfId="3140" priority="192" operator="greaterThan">
      <formula>$E$12</formula>
    </cfRule>
  </conditionalFormatting>
  <conditionalFormatting sqref="AQ13">
    <cfRule type="cellIs" dxfId="3139" priority="190" operator="greaterThan">
      <formula>$E$13</formula>
    </cfRule>
    <cfRule type="cellIs" dxfId="3138" priority="191" operator="greaterThan">
      <formula>$G$13</formula>
    </cfRule>
  </conditionalFormatting>
  <conditionalFormatting sqref="AQ14">
    <cfRule type="cellIs" dxfId="3137" priority="188" operator="greaterThan">
      <formula>$E$14</formula>
    </cfRule>
    <cfRule type="cellIs" dxfId="3136" priority="189" operator="greaterThan">
      <formula>$G$14</formula>
    </cfRule>
  </conditionalFormatting>
  <conditionalFormatting sqref="AQ15">
    <cfRule type="cellIs" dxfId="3135" priority="187" operator="greaterThan">
      <formula>$E$15</formula>
    </cfRule>
  </conditionalFormatting>
  <conditionalFormatting sqref="AQ16">
    <cfRule type="cellIs" dxfId="3134" priority="186" operator="greaterThan">
      <formula>$E$16</formula>
    </cfRule>
  </conditionalFormatting>
  <conditionalFormatting sqref="AQ16">
    <cfRule type="cellIs" dxfId="3133" priority="185" operator="greaterThan">
      <formula>$G$16</formula>
    </cfRule>
  </conditionalFormatting>
  <conditionalFormatting sqref="AQ17">
    <cfRule type="cellIs" dxfId="3132" priority="183" operator="greaterThan">
      <formula>$E$17</formula>
    </cfRule>
  </conditionalFormatting>
  <conditionalFormatting sqref="AQ17">
    <cfRule type="cellIs" dxfId="3131" priority="184" operator="greaterThan">
      <formula>$G$17</formula>
    </cfRule>
  </conditionalFormatting>
  <conditionalFormatting sqref="AQ19">
    <cfRule type="cellIs" dxfId="3130" priority="182" operator="greaterThan">
      <formula>$E$19</formula>
    </cfRule>
  </conditionalFormatting>
  <conditionalFormatting sqref="AQ20">
    <cfRule type="cellIs" dxfId="3129" priority="180" operator="greaterThan">
      <formula>$E$20</formula>
    </cfRule>
    <cfRule type="cellIs" dxfId="3128" priority="181" operator="greaterThan">
      <formula>$G$20</formula>
    </cfRule>
  </conditionalFormatting>
  <conditionalFormatting sqref="AQ21">
    <cfRule type="cellIs" dxfId="3127" priority="178" operator="greaterThan">
      <formula>$E$21</formula>
    </cfRule>
    <cfRule type="cellIs" dxfId="3126" priority="179" operator="greaterThan">
      <formula>$G$21</formula>
    </cfRule>
  </conditionalFormatting>
  <conditionalFormatting sqref="AQ22">
    <cfRule type="cellIs" dxfId="3125" priority="176" operator="greaterThan">
      <formula>$E$22</formula>
    </cfRule>
    <cfRule type="cellIs" dxfId="3124" priority="177" operator="greaterThan">
      <formula>$G$22</formula>
    </cfRule>
  </conditionalFormatting>
  <conditionalFormatting sqref="AQ23">
    <cfRule type="cellIs" dxfId="3123" priority="175" operator="greaterThan">
      <formula>$E$23</formula>
    </cfRule>
  </conditionalFormatting>
  <conditionalFormatting sqref="AQ9">
    <cfRule type="cellIs" dxfId="3122" priority="174" operator="greaterThan">
      <formula>$E$9</formula>
    </cfRule>
  </conditionalFormatting>
  <conditionalFormatting sqref="AQ18">
    <cfRule type="cellIs" dxfId="3121" priority="170" operator="lessThan">
      <formula>$AS$18</formula>
    </cfRule>
    <cfRule type="cellIs" dxfId="3120" priority="171" operator="greaterThan">
      <formula>$AT$18</formula>
    </cfRule>
    <cfRule type="cellIs" dxfId="3119" priority="172" operator="lessThan">
      <formula>$AQ$18</formula>
    </cfRule>
    <cfRule type="cellIs" dxfId="3118" priority="173" operator="greaterThan">
      <formula>$AR$18</formula>
    </cfRule>
  </conditionalFormatting>
  <conditionalFormatting sqref="M43">
    <cfRule type="cellIs" dxfId="3117" priority="169" operator="greaterThan">
      <formula>$G$43</formula>
    </cfRule>
  </conditionalFormatting>
  <conditionalFormatting sqref="M45 H45">
    <cfRule type="cellIs" dxfId="3116" priority="168" operator="greaterThan">
      <formula>$F$45</formula>
    </cfRule>
  </conditionalFormatting>
  <conditionalFormatting sqref="M46 H46">
    <cfRule type="cellIs" dxfId="3115" priority="167" operator="greaterThan">
      <formula>$G$46</formula>
    </cfRule>
  </conditionalFormatting>
  <conditionalFormatting sqref="AL43 AG43 AB43 W43">
    <cfRule type="cellIs" dxfId="3114" priority="166" operator="greaterThan">
      <formula>$G$43</formula>
    </cfRule>
  </conditionalFormatting>
  <conditionalFormatting sqref="AL45 AG45 AB45 W45">
    <cfRule type="cellIs" dxfId="3113" priority="165" operator="greaterThan">
      <formula>$F$45</formula>
    </cfRule>
  </conditionalFormatting>
  <conditionalFormatting sqref="AL46 AG46 AB46 W46">
    <cfRule type="cellIs" dxfId="3112" priority="164" operator="greaterThan">
      <formula>$G$46</formula>
    </cfRule>
  </conditionalFormatting>
  <conditionalFormatting sqref="AV43">
    <cfRule type="cellIs" dxfId="3111" priority="163" operator="greaterThan">
      <formula>$G$43</formula>
    </cfRule>
  </conditionalFormatting>
  <conditionalFormatting sqref="AV45 AQ45">
    <cfRule type="cellIs" dxfId="3110" priority="162" operator="greaterThan">
      <formula>$F$45</formula>
    </cfRule>
  </conditionalFormatting>
  <conditionalFormatting sqref="AV46 AQ46">
    <cfRule type="cellIs" dxfId="3109" priority="161" operator="greaterThan">
      <formula>$G$46</formula>
    </cfRule>
  </conditionalFormatting>
  <conditionalFormatting sqref="AQ26">
    <cfRule type="cellIs" dxfId="3108" priority="160" operator="greaterThan">
      <formula>$E$9</formula>
    </cfRule>
  </conditionalFormatting>
  <conditionalFormatting sqref="AQ44">
    <cfRule type="cellIs" dxfId="3107" priority="159" operator="greaterThan">
      <formula>$E$9</formula>
    </cfRule>
  </conditionalFormatting>
  <conditionalFormatting sqref="AQ49">
    <cfRule type="cellIs" dxfId="3106" priority="158" operator="greaterThan">
      <formula>$E$9</formula>
    </cfRule>
  </conditionalFormatting>
  <conditionalFormatting sqref="AV20:AV22 AV16:AV17">
    <cfRule type="cellIs" dxfId="3105" priority="154" operator="greaterThan">
      <formula>$E16</formula>
    </cfRule>
    <cfRule type="cellIs" dxfId="3104" priority="155" operator="greaterThan">
      <formula>$G16</formula>
    </cfRule>
  </conditionalFormatting>
  <conditionalFormatting sqref="AL10">
    <cfRule type="cellIs" dxfId="3103" priority="153" operator="greaterThan">
      <formula>$E$10</formula>
    </cfRule>
  </conditionalFormatting>
  <conditionalFormatting sqref="AL11">
    <cfRule type="cellIs" dxfId="3102" priority="152" operator="greaterThan">
      <formula>$E$11</formula>
    </cfRule>
  </conditionalFormatting>
  <conditionalFormatting sqref="AL12">
    <cfRule type="cellIs" dxfId="3101" priority="151" operator="greaterThan">
      <formula>$E$12</formula>
    </cfRule>
  </conditionalFormatting>
  <conditionalFormatting sqref="AL13:AL14">
    <cfRule type="cellIs" dxfId="3100" priority="149" operator="greaterThan">
      <formula>$E13</formula>
    </cfRule>
    <cfRule type="cellIs" dxfId="3099" priority="150" operator="greaterThan">
      <formula>$G13</formula>
    </cfRule>
  </conditionalFormatting>
  <conditionalFormatting sqref="AL14">
    <cfRule type="cellIs" dxfId="3098" priority="147" operator="greaterThan">
      <formula>$E$14</formula>
    </cfRule>
    <cfRule type="cellIs" dxfId="3097" priority="148" operator="greaterThan">
      <formula>$G$14</formula>
    </cfRule>
  </conditionalFormatting>
  <conditionalFormatting sqref="AL15">
    <cfRule type="cellIs" dxfId="3096" priority="146" operator="greaterThan">
      <formula>$E$15</formula>
    </cfRule>
  </conditionalFormatting>
  <conditionalFormatting sqref="AL19">
    <cfRule type="cellIs" dxfId="3095" priority="145" operator="greaterThan">
      <formula>$E$19</formula>
    </cfRule>
  </conditionalFormatting>
  <conditionalFormatting sqref="AL23">
    <cfRule type="cellIs" dxfId="3094" priority="144" operator="greaterThan">
      <formula>$E$23</formula>
    </cfRule>
  </conditionalFormatting>
  <conditionalFormatting sqref="AL8">
    <cfRule type="cellIs" dxfId="3093" priority="143" operator="greaterThan">
      <formula>$E$8</formula>
    </cfRule>
  </conditionalFormatting>
  <conditionalFormatting sqref="AL9">
    <cfRule type="cellIs" dxfId="3092" priority="142" operator="greaterThan">
      <formula>$E$9</formula>
    </cfRule>
  </conditionalFormatting>
  <conditionalFormatting sqref="AL18">
    <cfRule type="cellIs" dxfId="3091" priority="138" operator="lessThan">
      <formula>$BC$18</formula>
    </cfRule>
    <cfRule type="cellIs" dxfId="3090" priority="139" operator="greaterThan">
      <formula>$BD$18</formula>
    </cfRule>
    <cfRule type="cellIs" dxfId="3089" priority="140" operator="lessThan">
      <formula>$BA$18</formula>
    </cfRule>
    <cfRule type="cellIs" dxfId="3088" priority="141" operator="greaterThan">
      <formula>$BB$18</formula>
    </cfRule>
  </conditionalFormatting>
  <conditionalFormatting sqref="AL20:AL22 AL16:AL17">
    <cfRule type="cellIs" dxfId="3087" priority="136" operator="greaterThan">
      <formula>$E16</formula>
    </cfRule>
    <cfRule type="cellIs" dxfId="3086" priority="137" operator="greaterThan">
      <formula>$G16</formula>
    </cfRule>
  </conditionalFormatting>
  <conditionalFormatting sqref="AG10">
    <cfRule type="cellIs" dxfId="3085" priority="135" operator="greaterThan">
      <formula>$E$10</formula>
    </cfRule>
  </conditionalFormatting>
  <conditionalFormatting sqref="AG11">
    <cfRule type="cellIs" dxfId="3084" priority="134" operator="greaterThan">
      <formula>$E$11</formula>
    </cfRule>
  </conditionalFormatting>
  <conditionalFormatting sqref="AG12">
    <cfRule type="cellIs" dxfId="3083" priority="133" operator="greaterThan">
      <formula>$E$12</formula>
    </cfRule>
  </conditionalFormatting>
  <conditionalFormatting sqref="AG13:AG14">
    <cfRule type="cellIs" dxfId="3082" priority="131" operator="greaterThan">
      <formula>$E13</formula>
    </cfRule>
    <cfRule type="cellIs" dxfId="3081" priority="132" operator="greaterThan">
      <formula>$G13</formula>
    </cfRule>
  </conditionalFormatting>
  <conditionalFormatting sqref="AG14">
    <cfRule type="cellIs" dxfId="3080" priority="129" operator="greaterThan">
      <formula>$E$14</formula>
    </cfRule>
    <cfRule type="cellIs" dxfId="3079" priority="130" operator="greaterThan">
      <formula>$G$14</formula>
    </cfRule>
  </conditionalFormatting>
  <conditionalFormatting sqref="AG15">
    <cfRule type="cellIs" dxfId="3078" priority="128" operator="greaterThan">
      <formula>$E$15</formula>
    </cfRule>
  </conditionalFormatting>
  <conditionalFormatting sqref="AG19">
    <cfRule type="cellIs" dxfId="3077" priority="127" operator="greaterThan">
      <formula>$E$19</formula>
    </cfRule>
  </conditionalFormatting>
  <conditionalFormatting sqref="AG23">
    <cfRule type="cellIs" dxfId="3076" priority="126" operator="greaterThan">
      <formula>$E$23</formula>
    </cfRule>
  </conditionalFormatting>
  <conditionalFormatting sqref="AG8">
    <cfRule type="cellIs" dxfId="3075" priority="125" operator="greaterThan">
      <formula>$E$8</formula>
    </cfRule>
  </conditionalFormatting>
  <conditionalFormatting sqref="AG9">
    <cfRule type="cellIs" dxfId="3074" priority="124" operator="greaterThan">
      <formula>$E$9</formula>
    </cfRule>
  </conditionalFormatting>
  <conditionalFormatting sqref="AG18">
    <cfRule type="cellIs" dxfId="3073" priority="120" operator="lessThan">
      <formula>$BC$18</formula>
    </cfRule>
    <cfRule type="cellIs" dxfId="3072" priority="121" operator="greaterThan">
      <formula>$BD$18</formula>
    </cfRule>
    <cfRule type="cellIs" dxfId="3071" priority="122" operator="lessThan">
      <formula>$BA$18</formula>
    </cfRule>
    <cfRule type="cellIs" dxfId="3070" priority="123" operator="greaterThan">
      <formula>$BB$18</formula>
    </cfRule>
  </conditionalFormatting>
  <conditionalFormatting sqref="AG20:AG22 AG16:AG17">
    <cfRule type="cellIs" dxfId="3069" priority="118" operator="greaterThan">
      <formula>$E16</formula>
    </cfRule>
    <cfRule type="cellIs" dxfId="3068" priority="119" operator="greaterThan">
      <formula>$G16</formula>
    </cfRule>
  </conditionalFormatting>
  <conditionalFormatting sqref="AB10">
    <cfRule type="cellIs" dxfId="3067" priority="117" operator="greaterThan">
      <formula>$E$10</formula>
    </cfRule>
  </conditionalFormatting>
  <conditionalFormatting sqref="AB11">
    <cfRule type="cellIs" dxfId="3066" priority="116" operator="greaterThan">
      <formula>$E$11</formula>
    </cfRule>
  </conditionalFormatting>
  <conditionalFormatting sqref="AB12">
    <cfRule type="cellIs" dxfId="3065" priority="115" operator="greaterThan">
      <formula>$E$12</formula>
    </cfRule>
  </conditionalFormatting>
  <conditionalFormatting sqref="AB14">
    <cfRule type="cellIs" dxfId="3064" priority="113" operator="greaterThan">
      <formula>$E$14</formula>
    </cfRule>
    <cfRule type="cellIs" dxfId="3063" priority="114" operator="greaterThan">
      <formula>$G14</formula>
    </cfRule>
  </conditionalFormatting>
  <conditionalFormatting sqref="AB15">
    <cfRule type="cellIs" dxfId="3062" priority="112" operator="greaterThan">
      <formula>$E$15</formula>
    </cfRule>
  </conditionalFormatting>
  <conditionalFormatting sqref="AB19">
    <cfRule type="cellIs" dxfId="3061" priority="111" operator="greaterThan">
      <formula>$E$19</formula>
    </cfRule>
  </conditionalFormatting>
  <conditionalFormatting sqref="AB23">
    <cfRule type="cellIs" dxfId="3060" priority="110" operator="greaterThan">
      <formula>$E$23</formula>
    </cfRule>
  </conditionalFormatting>
  <conditionalFormatting sqref="AB8">
    <cfRule type="cellIs" dxfId="3059" priority="109" operator="greaterThan">
      <formula>$E$8</formula>
    </cfRule>
  </conditionalFormatting>
  <conditionalFormatting sqref="AB9">
    <cfRule type="cellIs" dxfId="3058" priority="108" operator="greaterThan">
      <formula>$E$9</formula>
    </cfRule>
  </conditionalFormatting>
  <conditionalFormatting sqref="AB18">
    <cfRule type="cellIs" dxfId="3057" priority="104" operator="lessThan">
      <formula>$BC$18</formula>
    </cfRule>
    <cfRule type="cellIs" dxfId="3056" priority="105" operator="greaterThan">
      <formula>$BD$18</formula>
    </cfRule>
    <cfRule type="cellIs" dxfId="3055" priority="106" operator="lessThan">
      <formula>$BA$18</formula>
    </cfRule>
    <cfRule type="cellIs" dxfId="3054" priority="107" operator="greaterThan">
      <formula>$BB$18</formula>
    </cfRule>
  </conditionalFormatting>
  <conditionalFormatting sqref="AB20:AB22 AB16:AB17">
    <cfRule type="cellIs" dxfId="3053" priority="102" operator="greaterThan">
      <formula>$E16</formula>
    </cfRule>
    <cfRule type="cellIs" dxfId="3052" priority="103" operator="greaterThan">
      <formula>$G16</formula>
    </cfRule>
  </conditionalFormatting>
  <conditionalFormatting sqref="W10">
    <cfRule type="cellIs" dxfId="3051" priority="101" operator="greaterThan">
      <formula>$E$10</formula>
    </cfRule>
  </conditionalFormatting>
  <conditionalFormatting sqref="W11">
    <cfRule type="cellIs" dxfId="3050" priority="100" operator="greaterThan">
      <formula>$E$11</formula>
    </cfRule>
  </conditionalFormatting>
  <conditionalFormatting sqref="W12">
    <cfRule type="cellIs" dxfId="3049" priority="99" operator="greaterThan">
      <formula>$E$12</formula>
    </cfRule>
  </conditionalFormatting>
  <conditionalFormatting sqref="W13:W14">
    <cfRule type="cellIs" dxfId="3048" priority="97" operator="greaterThan">
      <formula>$E13</formula>
    </cfRule>
    <cfRule type="cellIs" dxfId="3047" priority="98" operator="greaterThan">
      <formula>$G13</formula>
    </cfRule>
  </conditionalFormatting>
  <conditionalFormatting sqref="W14">
    <cfRule type="cellIs" dxfId="3046" priority="95" operator="greaterThan">
      <formula>$E$14</formula>
    </cfRule>
    <cfRule type="cellIs" dxfId="3045" priority="96" operator="greaterThan">
      <formula>$G$14</formula>
    </cfRule>
  </conditionalFormatting>
  <conditionalFormatting sqref="W15">
    <cfRule type="cellIs" dxfId="3044" priority="94" operator="greaterThan">
      <formula>$E$15</formula>
    </cfRule>
  </conditionalFormatting>
  <conditionalFormatting sqref="W19">
    <cfRule type="cellIs" dxfId="3043" priority="93" operator="greaterThan">
      <formula>$E$19</formula>
    </cfRule>
  </conditionalFormatting>
  <conditionalFormatting sqref="W23">
    <cfRule type="cellIs" dxfId="3042" priority="92" operator="greaterThan">
      <formula>$E$23</formula>
    </cfRule>
  </conditionalFormatting>
  <conditionalFormatting sqref="W8">
    <cfRule type="cellIs" dxfId="3041" priority="91" operator="greaterThan">
      <formula>$E$8</formula>
    </cfRule>
  </conditionalFormatting>
  <conditionalFormatting sqref="W9">
    <cfRule type="cellIs" dxfId="3040" priority="90" operator="greaterThan">
      <formula>$E$9</formula>
    </cfRule>
  </conditionalFormatting>
  <conditionalFormatting sqref="W18">
    <cfRule type="cellIs" dxfId="3039" priority="86" operator="lessThan">
      <formula>$BC$18</formula>
    </cfRule>
    <cfRule type="cellIs" dxfId="3038" priority="87" operator="greaterThan">
      <formula>$BD$18</formula>
    </cfRule>
    <cfRule type="cellIs" dxfId="3037" priority="88" operator="lessThan">
      <formula>$BA$18</formula>
    </cfRule>
    <cfRule type="cellIs" dxfId="3036" priority="89" operator="greaterThan">
      <formula>$BB$18</formula>
    </cfRule>
  </conditionalFormatting>
  <conditionalFormatting sqref="W20:W22 W16:W17">
    <cfRule type="cellIs" dxfId="3035" priority="84" operator="greaterThan">
      <formula>$E16</formula>
    </cfRule>
    <cfRule type="cellIs" dxfId="3034" priority="85" operator="greaterThan">
      <formula>$G16</formula>
    </cfRule>
  </conditionalFormatting>
  <conditionalFormatting sqref="R10">
    <cfRule type="cellIs" dxfId="3033" priority="83" operator="greaterThan">
      <formula>$E$10</formula>
    </cfRule>
  </conditionalFormatting>
  <conditionalFormatting sqref="R11">
    <cfRule type="cellIs" dxfId="3032" priority="82" operator="greaterThan">
      <formula>$E$11</formula>
    </cfRule>
  </conditionalFormatting>
  <conditionalFormatting sqref="R12">
    <cfRule type="cellIs" dxfId="3031" priority="81" operator="greaterThan">
      <formula>$E$12</formula>
    </cfRule>
  </conditionalFormatting>
  <conditionalFormatting sqref="R13:R14">
    <cfRule type="cellIs" dxfId="3030" priority="79" operator="greaterThan">
      <formula>$E13</formula>
    </cfRule>
    <cfRule type="cellIs" dxfId="3029" priority="80" operator="greaterThan">
      <formula>$G13</formula>
    </cfRule>
  </conditionalFormatting>
  <conditionalFormatting sqref="R14">
    <cfRule type="cellIs" dxfId="3028" priority="77" operator="greaterThan">
      <formula>$E$14</formula>
    </cfRule>
    <cfRule type="cellIs" dxfId="3027" priority="78" operator="greaterThan">
      <formula>$G$14</formula>
    </cfRule>
  </conditionalFormatting>
  <conditionalFormatting sqref="R15">
    <cfRule type="cellIs" dxfId="3026" priority="76" operator="greaterThan">
      <formula>$E$15</formula>
    </cfRule>
  </conditionalFormatting>
  <conditionalFormatting sqref="R19">
    <cfRule type="cellIs" dxfId="3025" priority="75" operator="greaterThan">
      <formula>$E$19</formula>
    </cfRule>
  </conditionalFormatting>
  <conditionalFormatting sqref="R23">
    <cfRule type="cellIs" dxfId="3024" priority="74" operator="greaterThan">
      <formula>$E$23</formula>
    </cfRule>
  </conditionalFormatting>
  <conditionalFormatting sqref="R9">
    <cfRule type="cellIs" dxfId="3023" priority="72" operator="greaterThan">
      <formula>$E$9</formula>
    </cfRule>
  </conditionalFormatting>
  <conditionalFormatting sqref="R18">
    <cfRule type="cellIs" dxfId="3022" priority="68" operator="lessThan">
      <formula>$BC$18</formula>
    </cfRule>
    <cfRule type="cellIs" dxfId="3021" priority="69" operator="greaterThan">
      <formula>$BD$18</formula>
    </cfRule>
    <cfRule type="cellIs" dxfId="3020" priority="70" operator="lessThan">
      <formula>$BA$18</formula>
    </cfRule>
    <cfRule type="cellIs" dxfId="3019" priority="71" operator="greaterThan">
      <formula>$BB$18</formula>
    </cfRule>
  </conditionalFormatting>
  <conditionalFormatting sqref="R20:R22 R16:R17">
    <cfRule type="cellIs" dxfId="3018" priority="66" operator="greaterThan">
      <formula>$E16</formula>
    </cfRule>
    <cfRule type="cellIs" dxfId="3017" priority="67" operator="greaterThan">
      <formula>$G16</formula>
    </cfRule>
  </conditionalFormatting>
  <conditionalFormatting sqref="M10">
    <cfRule type="cellIs" dxfId="3016" priority="65" operator="greaterThan">
      <formula>$E$10</formula>
    </cfRule>
  </conditionalFormatting>
  <conditionalFormatting sqref="M11">
    <cfRule type="cellIs" dxfId="3015" priority="64" operator="greaterThan">
      <formula>$E$11</formula>
    </cfRule>
  </conditionalFormatting>
  <conditionalFormatting sqref="M12">
    <cfRule type="cellIs" dxfId="3014" priority="63" operator="greaterThan">
      <formula>$E$12</formula>
    </cfRule>
  </conditionalFormatting>
  <conditionalFormatting sqref="M13:M14">
    <cfRule type="cellIs" dxfId="3013" priority="61" operator="greaterThan">
      <formula>$E13</formula>
    </cfRule>
    <cfRule type="cellIs" dxfId="3012" priority="62" operator="greaterThan">
      <formula>$G13</formula>
    </cfRule>
  </conditionalFormatting>
  <conditionalFormatting sqref="M14">
    <cfRule type="cellIs" dxfId="3011" priority="59" operator="greaterThan">
      <formula>$E$14</formula>
    </cfRule>
    <cfRule type="cellIs" dxfId="3010" priority="60" operator="greaterThan">
      <formula>$G$14</formula>
    </cfRule>
  </conditionalFormatting>
  <conditionalFormatting sqref="M15">
    <cfRule type="cellIs" dxfId="3009" priority="58" operator="greaterThan">
      <formula>$E$15</formula>
    </cfRule>
  </conditionalFormatting>
  <conditionalFormatting sqref="M19">
    <cfRule type="cellIs" dxfId="3008" priority="57" operator="greaterThan">
      <formula>$E$19</formula>
    </cfRule>
  </conditionalFormatting>
  <conditionalFormatting sqref="M23">
    <cfRule type="cellIs" dxfId="3007" priority="56" operator="greaterThan">
      <formula>$E$23</formula>
    </cfRule>
  </conditionalFormatting>
  <conditionalFormatting sqref="M8">
    <cfRule type="cellIs" dxfId="3006" priority="55" operator="greaterThan">
      <formula>$E$8</formula>
    </cfRule>
  </conditionalFormatting>
  <conditionalFormatting sqref="M9">
    <cfRule type="cellIs" dxfId="3005" priority="54" operator="greaterThan">
      <formula>$E$9</formula>
    </cfRule>
  </conditionalFormatting>
  <conditionalFormatting sqref="M18">
    <cfRule type="cellIs" dxfId="3004" priority="50" operator="lessThan">
      <formula>$BC$18</formula>
    </cfRule>
    <cfRule type="cellIs" dxfId="3003" priority="51" operator="greaterThan">
      <formula>$BD$18</formula>
    </cfRule>
    <cfRule type="cellIs" dxfId="3002" priority="52" operator="lessThan">
      <formula>$BA$18</formula>
    </cfRule>
    <cfRule type="cellIs" dxfId="3001" priority="53" operator="greaterThan">
      <formula>$BB$18</formula>
    </cfRule>
  </conditionalFormatting>
  <conditionalFormatting sqref="M20:M22 M16:M17">
    <cfRule type="cellIs" dxfId="3000" priority="48" operator="greaterThan">
      <formula>$E16</formula>
    </cfRule>
    <cfRule type="cellIs" dxfId="2999" priority="49" operator="greaterThan">
      <formula>$G16</formula>
    </cfRule>
  </conditionalFormatting>
  <conditionalFormatting sqref="H10">
    <cfRule type="cellIs" dxfId="2998" priority="47" operator="greaterThan">
      <formula>$E$10</formula>
    </cfRule>
  </conditionalFormatting>
  <conditionalFormatting sqref="H11">
    <cfRule type="cellIs" dxfId="2997" priority="46" operator="greaterThan">
      <formula>$E$11</formula>
    </cfRule>
  </conditionalFormatting>
  <conditionalFormatting sqref="H12">
    <cfRule type="cellIs" dxfId="2996" priority="45" operator="greaterThan">
      <formula>$E$12</formula>
    </cfRule>
  </conditionalFormatting>
  <conditionalFormatting sqref="H13:H14">
    <cfRule type="cellIs" dxfId="2995" priority="43" operator="greaterThan">
      <formula>$E13</formula>
    </cfRule>
    <cfRule type="cellIs" dxfId="2994" priority="44" operator="greaterThan">
      <formula>$G13</formula>
    </cfRule>
  </conditionalFormatting>
  <conditionalFormatting sqref="H14">
    <cfRule type="cellIs" dxfId="2993" priority="41" operator="greaterThan">
      <formula>$E$14</formula>
    </cfRule>
    <cfRule type="cellIs" dxfId="2992" priority="42" operator="greaterThan">
      <formula>$G$14</formula>
    </cfRule>
  </conditionalFormatting>
  <conditionalFormatting sqref="H15">
    <cfRule type="cellIs" dxfId="2991" priority="40" operator="greaterThan">
      <formula>$E$15</formula>
    </cfRule>
  </conditionalFormatting>
  <conditionalFormatting sqref="H19">
    <cfRule type="cellIs" dxfId="2990" priority="39" operator="greaterThan">
      <formula>$E$19</formula>
    </cfRule>
  </conditionalFormatting>
  <conditionalFormatting sqref="H23">
    <cfRule type="cellIs" dxfId="2989" priority="38" operator="greaterThan">
      <formula>$E$23</formula>
    </cfRule>
  </conditionalFormatting>
  <conditionalFormatting sqref="H8">
    <cfRule type="cellIs" dxfId="2988" priority="37" operator="greaterThan">
      <formula>$E$8</formula>
    </cfRule>
  </conditionalFormatting>
  <conditionalFormatting sqref="H9">
    <cfRule type="cellIs" dxfId="2987" priority="36" operator="greaterThan">
      <formula>$E$9</formula>
    </cfRule>
  </conditionalFormatting>
  <conditionalFormatting sqref="H18">
    <cfRule type="cellIs" dxfId="2986" priority="32" operator="lessThan">
      <formula>$BC$18</formula>
    </cfRule>
    <cfRule type="cellIs" dxfId="2985" priority="33" operator="greaterThan">
      <formula>$BD$18</formula>
    </cfRule>
    <cfRule type="cellIs" dxfId="2984" priority="34" operator="lessThan">
      <formula>$BA$18</formula>
    </cfRule>
    <cfRule type="cellIs" dxfId="2983" priority="35" operator="greaterThan">
      <formula>$BB$18</formula>
    </cfRule>
  </conditionalFormatting>
  <conditionalFormatting sqref="H20:H22 H16:H17">
    <cfRule type="cellIs" dxfId="2982" priority="30" operator="greaterThan">
      <formula>$E16</formula>
    </cfRule>
    <cfRule type="cellIs" dxfId="2981" priority="31" operator="greaterThan">
      <formula>$G16</formula>
    </cfRule>
  </conditionalFormatting>
  <conditionalFormatting sqref="H31">
    <cfRule type="cellIs" dxfId="2980" priority="27" operator="greaterThan">
      <formula>$E19</formula>
    </cfRule>
  </conditionalFormatting>
  <conditionalFormatting sqref="H25:H30">
    <cfRule type="cellIs" dxfId="2979" priority="28" operator="greaterThan">
      <formula>$E25</formula>
    </cfRule>
    <cfRule type="cellIs" dxfId="2978" priority="29" operator="greaterThan">
      <formula>$G25</formula>
    </cfRule>
  </conditionalFormatting>
  <conditionalFormatting sqref="H26">
    <cfRule type="cellIs" dxfId="2977" priority="25" operator="greaterThan">
      <formula>$E26</formula>
    </cfRule>
    <cfRule type="cellIs" dxfId="2976" priority="26" operator="greaterThan">
      <formula>$G26</formula>
    </cfRule>
  </conditionalFormatting>
  <conditionalFormatting sqref="H41 H32:H39">
    <cfRule type="cellIs" dxfId="2975" priority="23" operator="greaterThan">
      <formula>$E32</formula>
    </cfRule>
    <cfRule type="cellIs" dxfId="2974" priority="24" operator="greaterThan">
      <formula>$G32</formula>
    </cfRule>
  </conditionalFormatting>
  <conditionalFormatting sqref="M31">
    <cfRule type="cellIs" dxfId="2973" priority="20" operator="greaterThan">
      <formula>$E19</formula>
    </cfRule>
  </conditionalFormatting>
  <conditionalFormatting sqref="M25:M30">
    <cfRule type="cellIs" dxfId="2972" priority="21" operator="greaterThan">
      <formula>$E25</formula>
    </cfRule>
    <cfRule type="cellIs" dxfId="2971" priority="22" operator="greaterThan">
      <formula>$G25</formula>
    </cfRule>
  </conditionalFormatting>
  <conditionalFormatting sqref="M26">
    <cfRule type="cellIs" dxfId="2970" priority="18" operator="greaterThan">
      <formula>$E26</formula>
    </cfRule>
    <cfRule type="cellIs" dxfId="2969" priority="19" operator="greaterThan">
      <formula>$G26</formula>
    </cfRule>
  </conditionalFormatting>
  <conditionalFormatting sqref="M41 M32:M39">
    <cfRule type="cellIs" dxfId="2968" priority="16" operator="greaterThan">
      <formula>$E32</formula>
    </cfRule>
    <cfRule type="cellIs" dxfId="2967" priority="17" operator="greaterThan">
      <formula>$G32</formula>
    </cfRule>
  </conditionalFormatting>
  <conditionalFormatting sqref="AV31 AL31 AG31 AB31 W31 R31">
    <cfRule type="cellIs" dxfId="2966" priority="13" operator="greaterThan">
      <formula>$E19</formula>
    </cfRule>
  </conditionalFormatting>
  <conditionalFormatting sqref="AV25:AV30 AL25:AL30 AG25:AG30 AB25:AB30 W25:W30 R26:R30">
    <cfRule type="cellIs" dxfId="2965" priority="14" operator="greaterThan">
      <formula>$E25</formula>
    </cfRule>
    <cfRule type="cellIs" dxfId="2964" priority="15" operator="greaterThan">
      <formula>$G25</formula>
    </cfRule>
  </conditionalFormatting>
  <conditionalFormatting sqref="AV26 AL26 AG26 AB26 W26 R26">
    <cfRule type="cellIs" dxfId="2963" priority="11" operator="greaterThan">
      <formula>$E26</formula>
    </cfRule>
    <cfRule type="cellIs" dxfId="2962" priority="12" operator="greaterThan">
      <formula>$G26</formula>
    </cfRule>
  </conditionalFormatting>
  <conditionalFormatting sqref="AV41 AV32:AV39 AL41 AL32:AL39 AG41 AG32:AG39 AB41 AB32:AB39 W41 W32:W39 R41 R32:R39">
    <cfRule type="cellIs" dxfId="2961" priority="9" operator="greaterThan">
      <formula>$E32</formula>
    </cfRule>
    <cfRule type="cellIs" dxfId="2960" priority="10" operator="greaterThan">
      <formula>$G32</formula>
    </cfRule>
  </conditionalFormatting>
  <conditionalFormatting sqref="H43">
    <cfRule type="cellIs" dxfId="2959" priority="5" operator="greaterThan">
      <formula>$E43</formula>
    </cfRule>
    <cfRule type="cellIs" dxfId="2958" priority="6" operator="greaterThan">
      <formula>$G43</formula>
    </cfRule>
  </conditionalFormatting>
  <conditionalFormatting sqref="R72">
    <cfRule type="cellIs" dxfId="2957" priority="4" operator="greaterThan">
      <formula>$F$72</formula>
    </cfRule>
  </conditionalFormatting>
  <conditionalFormatting sqref="AB72">
    <cfRule type="cellIs" dxfId="2956" priority="3" operator="greaterThan">
      <formula>$F$72</formula>
    </cfRule>
  </conditionalFormatting>
  <conditionalFormatting sqref="AB89 R89">
    <cfRule type="cellIs" dxfId="2955" priority="1" operator="greaterThan">
      <formula>$E$89</formula>
    </cfRule>
    <cfRule type="cellIs" dxfId="2954" priority="2" operator="greaterThan">
      <formula>$G$89</formula>
    </cfRule>
  </conditionalFormatting>
  <printOptions horizontalCentered="1"/>
  <pageMargins left="1" right="1" top="0.6" bottom="0.6" header="0.3" footer="0.3"/>
  <pageSetup paperSize="17" scale="44" orientation="landscape" r:id="rId1"/>
  <headerFooter>
    <oddFooter>&amp;L&amp;8&amp;Z&amp;F&amp;RPage &amp;P of &amp;N</oddFooter>
  </headerFooter>
  <rowBreaks count="1" manualBreakCount="1">
    <brk id="46" max="51"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C0383-3691-440C-BCCE-1FDB362D878A}">
  <dimension ref="A1:BD1048558"/>
  <sheetViews>
    <sheetView view="pageBreakPreview" topLeftCell="A4" zoomScaleNormal="145" zoomScaleSheetLayoutView="100" workbookViewId="0">
      <pane xSplit="6885" ySplit="1230" activePane="bottomRight"/>
      <selection activeCell="AO12" sqref="AO12"/>
      <selection pane="topRight" activeCell="AO12" sqref="AO12"/>
      <selection pane="bottomLeft" activeCell="AO12" sqref="AO12"/>
      <selection pane="bottomRight" activeCell="A2" sqref="A2:AP2"/>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276</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44278</v>
      </c>
      <c r="I6" s="219" t="s">
        <v>15</v>
      </c>
      <c r="J6" s="219" t="s">
        <v>16</v>
      </c>
      <c r="K6" s="219" t="s">
        <v>190</v>
      </c>
      <c r="L6" s="220" t="s">
        <v>191</v>
      </c>
      <c r="M6" s="218">
        <v>44278</v>
      </c>
      <c r="N6" s="219" t="s">
        <v>15</v>
      </c>
      <c r="O6" s="219" t="s">
        <v>16</v>
      </c>
      <c r="P6" s="219" t="s">
        <v>190</v>
      </c>
      <c r="Q6" s="220" t="s">
        <v>191</v>
      </c>
      <c r="R6" s="218">
        <v>44278</v>
      </c>
      <c r="S6" s="219" t="s">
        <v>15</v>
      </c>
      <c r="T6" s="219" t="s">
        <v>16</v>
      </c>
      <c r="U6" s="219" t="s">
        <v>190</v>
      </c>
      <c r="V6" s="220" t="s">
        <v>191</v>
      </c>
      <c r="W6" s="218">
        <v>44279</v>
      </c>
      <c r="X6" s="219" t="s">
        <v>15</v>
      </c>
      <c r="Y6" s="219" t="s">
        <v>16</v>
      </c>
      <c r="Z6" s="219" t="s">
        <v>190</v>
      </c>
      <c r="AA6" s="220" t="s">
        <v>191</v>
      </c>
      <c r="AB6" s="218">
        <v>44278</v>
      </c>
      <c r="AC6" s="219" t="s">
        <v>15</v>
      </c>
      <c r="AD6" s="219" t="s">
        <v>16</v>
      </c>
      <c r="AE6" s="219" t="s">
        <v>190</v>
      </c>
      <c r="AF6" s="220" t="s">
        <v>191</v>
      </c>
      <c r="AG6" s="218"/>
      <c r="AH6" s="219" t="s">
        <v>15</v>
      </c>
      <c r="AI6" s="219" t="s">
        <v>16</v>
      </c>
      <c r="AJ6" s="219" t="s">
        <v>190</v>
      </c>
      <c r="AK6" s="220" t="s">
        <v>191</v>
      </c>
      <c r="AL6" s="218">
        <v>44279</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30</v>
      </c>
      <c r="C8" s="223"/>
      <c r="D8" s="223"/>
      <c r="E8" s="324">
        <v>43.618099999999998</v>
      </c>
      <c r="F8" s="224" t="s">
        <v>22</v>
      </c>
      <c r="G8" s="225" t="s">
        <v>22</v>
      </c>
      <c r="H8" s="370">
        <v>80</v>
      </c>
      <c r="I8" s="223"/>
      <c r="J8" s="223"/>
      <c r="K8" s="223" t="s">
        <v>233</v>
      </c>
      <c r="L8" s="227" t="s">
        <v>247</v>
      </c>
      <c r="M8" s="370">
        <v>34</v>
      </c>
      <c r="N8" s="223"/>
      <c r="O8" s="223"/>
      <c r="P8" s="223"/>
      <c r="Q8" s="227"/>
      <c r="R8" s="370">
        <v>60</v>
      </c>
      <c r="S8" s="223"/>
      <c r="T8" s="223"/>
      <c r="U8" s="223"/>
      <c r="V8" s="227"/>
      <c r="W8" s="370">
        <v>430</v>
      </c>
      <c r="X8" s="223"/>
      <c r="Y8" s="223"/>
      <c r="Z8" s="223"/>
      <c r="AA8" s="348"/>
      <c r="AB8" s="355">
        <v>44</v>
      </c>
      <c r="AC8" s="404"/>
      <c r="AD8" s="404"/>
      <c r="AE8" s="404"/>
      <c r="AF8" s="405"/>
      <c r="AG8" s="505" t="s">
        <v>205</v>
      </c>
      <c r="AH8" s="505"/>
      <c r="AI8" s="505"/>
      <c r="AJ8" s="505"/>
      <c r="AK8" s="506"/>
      <c r="AL8" s="355">
        <v>22</v>
      </c>
      <c r="AM8" s="404"/>
      <c r="AN8" s="404"/>
      <c r="AO8" s="404"/>
      <c r="AP8" s="405"/>
      <c r="AU8" s="20" t="s">
        <v>20</v>
      </c>
    </row>
    <row r="9" spans="1:47" s="214" customFormat="1" x14ac:dyDescent="0.25">
      <c r="A9" s="228" t="s">
        <v>23</v>
      </c>
      <c r="B9" s="222" t="s">
        <v>24</v>
      </c>
      <c r="C9" s="229"/>
      <c r="D9" s="229"/>
      <c r="E9" s="325">
        <v>2.4E-2</v>
      </c>
      <c r="F9" s="230" t="s">
        <v>22</v>
      </c>
      <c r="G9" s="231" t="s">
        <v>22</v>
      </c>
      <c r="H9" s="368">
        <v>2.1999999999999999E-2</v>
      </c>
      <c r="I9" s="229"/>
      <c r="J9" s="229"/>
      <c r="K9" s="223"/>
      <c r="L9" s="233"/>
      <c r="M9" s="368">
        <v>0.32900000000000001</v>
      </c>
      <c r="N9" s="229"/>
      <c r="O9" s="229"/>
      <c r="P9" s="229"/>
      <c r="Q9" s="233"/>
      <c r="R9" s="369">
        <v>1.68</v>
      </c>
      <c r="S9" s="229"/>
      <c r="T9" s="229"/>
      <c r="U9" s="229" t="s">
        <v>233</v>
      </c>
      <c r="V9" s="233" t="s">
        <v>247</v>
      </c>
      <c r="W9" s="371">
        <v>42.5</v>
      </c>
      <c r="X9" s="229"/>
      <c r="Y9" s="229"/>
      <c r="Z9" s="229"/>
      <c r="AA9" s="349"/>
      <c r="AB9" s="368">
        <v>3.5000000000000003E-2</v>
      </c>
      <c r="AC9" s="229"/>
      <c r="AD9" s="229"/>
      <c r="AE9" s="229"/>
      <c r="AF9" s="233"/>
      <c r="AG9" s="351"/>
      <c r="AH9" s="298"/>
      <c r="AI9" s="298"/>
      <c r="AJ9" s="298"/>
      <c r="AK9" s="299"/>
      <c r="AL9" s="368">
        <v>2.3E-2</v>
      </c>
      <c r="AM9" s="229"/>
      <c r="AN9" s="229"/>
      <c r="AO9" s="229"/>
      <c r="AP9" s="233"/>
      <c r="AU9" s="33" t="s">
        <v>23</v>
      </c>
    </row>
    <row r="10" spans="1:47" s="214" customFormat="1" x14ac:dyDescent="0.25">
      <c r="A10" s="228" t="s">
        <v>26</v>
      </c>
      <c r="B10" s="222" t="s">
        <v>30</v>
      </c>
      <c r="C10" s="223"/>
      <c r="D10" s="223"/>
      <c r="E10" s="330">
        <v>43.506900000000002</v>
      </c>
      <c r="F10" s="235" t="s">
        <v>22</v>
      </c>
      <c r="G10" s="231" t="s">
        <v>22</v>
      </c>
      <c r="H10" s="370">
        <v>80</v>
      </c>
      <c r="I10" s="229"/>
      <c r="J10" s="229"/>
      <c r="K10" s="223" t="s">
        <v>233</v>
      </c>
      <c r="L10" s="227" t="s">
        <v>247</v>
      </c>
      <c r="M10" s="370">
        <v>34</v>
      </c>
      <c r="N10" s="229"/>
      <c r="O10" s="229"/>
      <c r="P10" s="229"/>
      <c r="Q10" s="233"/>
      <c r="R10" s="370">
        <v>60</v>
      </c>
      <c r="S10" s="229"/>
      <c r="T10" s="229"/>
      <c r="U10" s="229"/>
      <c r="V10" s="233"/>
      <c r="W10" s="370">
        <v>430</v>
      </c>
      <c r="X10" s="229"/>
      <c r="Y10" s="229"/>
      <c r="Z10" s="229"/>
      <c r="AA10" s="349"/>
      <c r="AB10" s="370">
        <v>44</v>
      </c>
      <c r="AC10" s="229"/>
      <c r="AD10" s="229"/>
      <c r="AE10" s="229"/>
      <c r="AF10" s="233"/>
      <c r="AG10" s="352"/>
      <c r="AH10" s="298"/>
      <c r="AI10" s="298"/>
      <c r="AJ10" s="298"/>
      <c r="AK10" s="299"/>
      <c r="AL10" s="370">
        <v>22</v>
      </c>
      <c r="AM10" s="229"/>
      <c r="AN10" s="229"/>
      <c r="AO10" s="229"/>
      <c r="AP10" s="233"/>
      <c r="AU10" s="33" t="s">
        <v>26</v>
      </c>
    </row>
    <row r="11" spans="1:47" s="214" customFormat="1" x14ac:dyDescent="0.25">
      <c r="A11" s="228" t="s">
        <v>27</v>
      </c>
      <c r="B11" s="222" t="s">
        <v>21</v>
      </c>
      <c r="C11" s="229"/>
      <c r="D11" s="229"/>
      <c r="E11" s="325">
        <v>17.273900000000001</v>
      </c>
      <c r="F11" s="230" t="s">
        <v>22</v>
      </c>
      <c r="G11" s="231" t="s">
        <v>22</v>
      </c>
      <c r="H11" s="371">
        <v>11.9</v>
      </c>
      <c r="I11" s="229"/>
      <c r="J11" s="229"/>
      <c r="K11" s="229"/>
      <c r="L11" s="233"/>
      <c r="M11" s="371">
        <v>11.8</v>
      </c>
      <c r="N11" s="229"/>
      <c r="O11" s="229"/>
      <c r="P11" s="229"/>
      <c r="Q11" s="233"/>
      <c r="R11" s="371">
        <v>10.3</v>
      </c>
      <c r="S11" s="229"/>
      <c r="T11" s="229"/>
      <c r="U11" s="229"/>
      <c r="V11" s="233"/>
      <c r="W11" s="371">
        <v>56</v>
      </c>
      <c r="X11" s="229"/>
      <c r="Y11" s="229"/>
      <c r="Z11" s="229"/>
      <c r="AA11" s="349" t="s">
        <v>246</v>
      </c>
      <c r="AB11" s="369">
        <v>9.74</v>
      </c>
      <c r="AC11" s="229"/>
      <c r="AD11" s="229"/>
      <c r="AE11" s="229"/>
      <c r="AF11" s="233"/>
      <c r="AG11" s="353"/>
      <c r="AH11" s="298"/>
      <c r="AI11" s="298"/>
      <c r="AJ11" s="298"/>
      <c r="AK11" s="299"/>
      <c r="AL11" s="369">
        <v>8.91</v>
      </c>
      <c r="AM11" s="229"/>
      <c r="AN11" s="229"/>
      <c r="AO11" s="229"/>
      <c r="AP11" s="233"/>
      <c r="AU11" s="33" t="s">
        <v>27</v>
      </c>
    </row>
    <row r="12" spans="1:47" s="214" customFormat="1" x14ac:dyDescent="0.25">
      <c r="A12" s="238" t="s">
        <v>28</v>
      </c>
      <c r="B12" s="222" t="s">
        <v>24</v>
      </c>
      <c r="C12" s="229"/>
      <c r="D12" s="229"/>
      <c r="E12" s="325">
        <v>13</v>
      </c>
      <c r="F12" s="230" t="s">
        <v>22</v>
      </c>
      <c r="G12" s="231" t="s">
        <v>22</v>
      </c>
      <c r="H12" s="370">
        <v>10</v>
      </c>
      <c r="I12" s="229" t="s">
        <v>25</v>
      </c>
      <c r="J12" s="229"/>
      <c r="K12" s="229"/>
      <c r="L12" s="233"/>
      <c r="M12" s="370">
        <v>10</v>
      </c>
      <c r="N12" s="229" t="s">
        <v>25</v>
      </c>
      <c r="O12" s="229"/>
      <c r="P12" s="229"/>
      <c r="Q12" s="233"/>
      <c r="R12" s="370">
        <v>12</v>
      </c>
      <c r="S12" s="229"/>
      <c r="T12" s="229"/>
      <c r="U12" s="229"/>
      <c r="V12" s="233"/>
      <c r="W12" s="370">
        <v>26</v>
      </c>
      <c r="X12" s="229"/>
      <c r="Y12" s="229"/>
      <c r="Z12" s="229"/>
      <c r="AA12" s="349"/>
      <c r="AB12" s="370">
        <v>10</v>
      </c>
      <c r="AC12" s="229" t="s">
        <v>25</v>
      </c>
      <c r="AD12" s="229"/>
      <c r="AE12" s="229"/>
      <c r="AF12" s="233"/>
      <c r="AG12" s="352"/>
      <c r="AH12" s="298"/>
      <c r="AI12" s="298"/>
      <c r="AJ12" s="298"/>
      <c r="AK12" s="299"/>
      <c r="AL12" s="370">
        <v>10</v>
      </c>
      <c r="AM12" s="229" t="s">
        <v>25</v>
      </c>
      <c r="AN12" s="229"/>
      <c r="AO12" s="229"/>
      <c r="AP12" s="233"/>
      <c r="AU12" s="50" t="s">
        <v>28</v>
      </c>
    </row>
    <row r="13" spans="1:47" s="214" customFormat="1" x14ac:dyDescent="0.25">
      <c r="A13" s="228" t="s">
        <v>29</v>
      </c>
      <c r="B13" s="222" t="s">
        <v>21</v>
      </c>
      <c r="C13" s="229"/>
      <c r="D13" s="229"/>
      <c r="E13" s="325">
        <v>22.492100000000001</v>
      </c>
      <c r="F13" s="239">
        <v>250</v>
      </c>
      <c r="G13" s="231">
        <v>250</v>
      </c>
      <c r="H13" s="369">
        <v>7.98</v>
      </c>
      <c r="I13" s="229"/>
      <c r="J13" s="229"/>
      <c r="K13" s="229"/>
      <c r="L13" s="233"/>
      <c r="M13" s="371">
        <v>22.1</v>
      </c>
      <c r="N13" s="229"/>
      <c r="O13" s="229"/>
      <c r="P13" s="229"/>
      <c r="Q13" s="233" t="s">
        <v>246</v>
      </c>
      <c r="R13" s="369">
        <v>1.96</v>
      </c>
      <c r="S13" s="229"/>
      <c r="T13" s="229"/>
      <c r="U13" s="229"/>
      <c r="V13" s="233"/>
      <c r="W13" s="371">
        <v>22.9</v>
      </c>
      <c r="X13" s="229"/>
      <c r="Y13" s="229"/>
      <c r="Z13" s="229"/>
      <c r="AA13" s="349"/>
      <c r="AB13" s="369">
        <v>7.64</v>
      </c>
      <c r="AC13" s="229"/>
      <c r="AD13" s="229"/>
      <c r="AE13" s="229"/>
      <c r="AF13" s="233"/>
      <c r="AG13" s="353"/>
      <c r="AH13" s="298"/>
      <c r="AI13" s="298"/>
      <c r="AJ13" s="298"/>
      <c r="AK13" s="299"/>
      <c r="AL13" s="369">
        <v>8.17</v>
      </c>
      <c r="AM13" s="229"/>
      <c r="AN13" s="229"/>
      <c r="AO13" s="229"/>
      <c r="AP13" s="233"/>
      <c r="AU13" s="33" t="s">
        <v>29</v>
      </c>
    </row>
    <row r="14" spans="1:47" s="214" customFormat="1" x14ac:dyDescent="0.25">
      <c r="A14" s="228" t="s">
        <v>31</v>
      </c>
      <c r="B14" s="222" t="s">
        <v>21</v>
      </c>
      <c r="C14" s="223"/>
      <c r="D14" s="223"/>
      <c r="E14" s="325">
        <v>306.93020000000001</v>
      </c>
      <c r="F14" s="230" t="s">
        <v>22</v>
      </c>
      <c r="G14" s="240">
        <v>700</v>
      </c>
      <c r="H14" s="370">
        <v>200</v>
      </c>
      <c r="I14" s="229"/>
      <c r="J14" s="229"/>
      <c r="K14" s="229"/>
      <c r="L14" s="233"/>
      <c r="M14" s="370">
        <v>170</v>
      </c>
      <c r="N14" s="229"/>
      <c r="O14" s="229"/>
      <c r="P14" s="229"/>
      <c r="Q14" s="233"/>
      <c r="R14" s="370">
        <v>140</v>
      </c>
      <c r="S14" s="229"/>
      <c r="T14" s="229"/>
      <c r="U14" s="229"/>
      <c r="V14" s="233"/>
      <c r="W14" s="370">
        <v>940</v>
      </c>
      <c r="X14" s="229"/>
      <c r="Y14" s="229"/>
      <c r="Z14" s="229"/>
      <c r="AA14" s="349"/>
      <c r="AB14" s="370">
        <v>130</v>
      </c>
      <c r="AC14" s="229"/>
      <c r="AD14" s="229"/>
      <c r="AE14" s="229"/>
      <c r="AF14" s="233"/>
      <c r="AG14" s="352"/>
      <c r="AH14" s="298"/>
      <c r="AI14" s="298"/>
      <c r="AJ14" s="298"/>
      <c r="AK14" s="299"/>
      <c r="AL14" s="370">
        <v>140</v>
      </c>
      <c r="AM14" s="229"/>
      <c r="AN14" s="229"/>
      <c r="AO14" s="229"/>
      <c r="AP14" s="233"/>
      <c r="AU14" s="33" t="s">
        <v>31</v>
      </c>
    </row>
    <row r="15" spans="1:47" s="214" customFormat="1" x14ac:dyDescent="0.25">
      <c r="A15" s="228" t="s">
        <v>32</v>
      </c>
      <c r="B15" s="222" t="s">
        <v>21</v>
      </c>
      <c r="C15" s="229"/>
      <c r="D15" s="229"/>
      <c r="E15" s="325">
        <v>6.0526999999999997</v>
      </c>
      <c r="F15" s="230" t="s">
        <v>22</v>
      </c>
      <c r="G15" s="231" t="s">
        <v>22</v>
      </c>
      <c r="H15" s="371">
        <v>10.5</v>
      </c>
      <c r="I15" s="229"/>
      <c r="J15" s="229"/>
      <c r="K15" s="229"/>
      <c r="L15" s="233"/>
      <c r="M15" s="369">
        <v>4.16</v>
      </c>
      <c r="N15" s="229"/>
      <c r="O15" s="229"/>
      <c r="P15" s="229" t="s">
        <v>233</v>
      </c>
      <c r="Q15" s="233" t="s">
        <v>247</v>
      </c>
      <c r="R15" s="369">
        <v>4.76</v>
      </c>
      <c r="S15" s="229"/>
      <c r="T15" s="229"/>
      <c r="U15" s="229"/>
      <c r="V15" s="233"/>
      <c r="W15" s="371">
        <v>14.4</v>
      </c>
      <c r="X15" s="229"/>
      <c r="Y15" s="229"/>
      <c r="Z15" s="229"/>
      <c r="AA15" s="349"/>
      <c r="AB15" s="369">
        <v>4.82</v>
      </c>
      <c r="AC15" s="229"/>
      <c r="AD15" s="229"/>
      <c r="AE15" s="229"/>
      <c r="AF15" s="233"/>
      <c r="AG15" s="353"/>
      <c r="AH15" s="298"/>
      <c r="AI15" s="298"/>
      <c r="AJ15" s="298"/>
      <c r="AK15" s="299"/>
      <c r="AL15" s="369">
        <v>4.42</v>
      </c>
      <c r="AM15" s="229"/>
      <c r="AN15" s="229"/>
      <c r="AO15" s="229"/>
      <c r="AP15" s="233"/>
      <c r="AU15" s="33" t="s">
        <v>32</v>
      </c>
    </row>
    <row r="16" spans="1:47" s="214" customFormat="1" x14ac:dyDescent="0.25">
      <c r="A16" s="228" t="s">
        <v>33</v>
      </c>
      <c r="B16" s="222" t="s">
        <v>30</v>
      </c>
      <c r="C16" s="229"/>
      <c r="D16" s="229"/>
      <c r="E16" s="325">
        <v>19.383099999999999</v>
      </c>
      <c r="F16" s="239">
        <v>10</v>
      </c>
      <c r="G16" s="240">
        <v>10</v>
      </c>
      <c r="H16" s="369">
        <v>0.01</v>
      </c>
      <c r="I16" s="229" t="s">
        <v>25</v>
      </c>
      <c r="J16" s="229"/>
      <c r="K16" s="229" t="s">
        <v>15</v>
      </c>
      <c r="L16" s="233" t="s">
        <v>247</v>
      </c>
      <c r="M16" s="369">
        <v>0.01</v>
      </c>
      <c r="N16" s="229" t="s">
        <v>25</v>
      </c>
      <c r="O16" s="229"/>
      <c r="P16" s="229"/>
      <c r="Q16" s="233"/>
      <c r="R16" s="369">
        <v>0.01</v>
      </c>
      <c r="S16" s="229" t="s">
        <v>25</v>
      </c>
      <c r="T16" s="229"/>
      <c r="U16" s="229"/>
      <c r="V16" s="233"/>
      <c r="W16" s="369">
        <v>0.01</v>
      </c>
      <c r="X16" s="229" t="s">
        <v>25</v>
      </c>
      <c r="Y16" s="229"/>
      <c r="Z16" s="229"/>
      <c r="AA16" s="349"/>
      <c r="AB16" s="369">
        <v>0.41</v>
      </c>
      <c r="AC16" s="229"/>
      <c r="AD16" s="229"/>
      <c r="AE16" s="229" t="s">
        <v>15</v>
      </c>
      <c r="AF16" s="233" t="s">
        <v>247</v>
      </c>
      <c r="AG16" s="353"/>
      <c r="AH16" s="298"/>
      <c r="AI16" s="298"/>
      <c r="AJ16" s="298"/>
      <c r="AK16" s="299"/>
      <c r="AL16" s="371">
        <v>3.6</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2E-3</v>
      </c>
      <c r="N17" s="229" t="s">
        <v>25</v>
      </c>
      <c r="O17" s="229"/>
      <c r="P17" s="229"/>
      <c r="Q17" s="233"/>
      <c r="R17" s="368">
        <v>2E-3</v>
      </c>
      <c r="S17" s="229"/>
      <c r="T17" s="229"/>
      <c r="U17" s="229"/>
      <c r="V17" s="233"/>
      <c r="W17" s="368">
        <v>8.0000000000000002E-3</v>
      </c>
      <c r="X17" s="229"/>
      <c r="Y17" s="229"/>
      <c r="Z17" s="229"/>
      <c r="AA17" s="349"/>
      <c r="AB17" s="368">
        <v>2E-3</v>
      </c>
      <c r="AC17" s="229" t="s">
        <v>25</v>
      </c>
      <c r="AD17" s="229"/>
      <c r="AE17" s="229"/>
      <c r="AF17" s="233"/>
      <c r="AG17" s="351"/>
      <c r="AH17" s="298"/>
      <c r="AI17" s="298"/>
      <c r="AJ17" s="298"/>
      <c r="AK17" s="299"/>
      <c r="AL17" s="368">
        <v>2E-3</v>
      </c>
      <c r="AM17" s="229" t="s">
        <v>25</v>
      </c>
      <c r="AN17" s="229"/>
      <c r="AO17" s="229"/>
      <c r="AP17" s="233"/>
      <c r="AU17" s="33" t="s">
        <v>34</v>
      </c>
    </row>
    <row r="18" spans="1:47" s="214" customFormat="1" x14ac:dyDescent="0.25">
      <c r="A18" s="228" t="s">
        <v>35</v>
      </c>
      <c r="B18" s="222" t="s">
        <v>21</v>
      </c>
      <c r="C18" s="229"/>
      <c r="D18" s="229"/>
      <c r="E18" s="325" t="s">
        <v>274</v>
      </c>
      <c r="F18" s="239" t="s">
        <v>37</v>
      </c>
      <c r="G18" s="240" t="s">
        <v>37</v>
      </c>
      <c r="H18" s="369">
        <v>6.9</v>
      </c>
      <c r="I18" s="229"/>
      <c r="J18" s="229"/>
      <c r="K18" s="229"/>
      <c r="L18" s="233"/>
      <c r="M18" s="369">
        <v>6.34</v>
      </c>
      <c r="N18" s="229"/>
      <c r="O18" s="229"/>
      <c r="P18" s="229" t="s">
        <v>233</v>
      </c>
      <c r="Q18" s="233" t="s">
        <v>246</v>
      </c>
      <c r="R18" s="369">
        <v>6.68</v>
      </c>
      <c r="S18" s="229"/>
      <c r="T18" s="229"/>
      <c r="U18" s="229" t="s">
        <v>233</v>
      </c>
      <c r="V18" s="233" t="s">
        <v>247</v>
      </c>
      <c r="W18" s="369">
        <v>6.66</v>
      </c>
      <c r="X18" s="229"/>
      <c r="Y18" s="229"/>
      <c r="Z18" s="229"/>
      <c r="AA18" s="349"/>
      <c r="AB18" s="369">
        <v>6.14</v>
      </c>
      <c r="AC18" s="229"/>
      <c r="AD18" s="229"/>
      <c r="AE18" s="229" t="s">
        <v>233</v>
      </c>
      <c r="AF18" s="233" t="s">
        <v>246</v>
      </c>
      <c r="AG18" s="353"/>
      <c r="AH18" s="298"/>
      <c r="AI18" s="298"/>
      <c r="AJ18" s="298"/>
      <c r="AK18" s="299"/>
      <c r="AL18" s="369">
        <v>5.65</v>
      </c>
      <c r="AM18" s="229"/>
      <c r="AN18" s="229"/>
      <c r="AO18" s="229"/>
      <c r="AP18" s="233"/>
      <c r="AQ18" s="340">
        <v>6.5</v>
      </c>
      <c r="AR18" s="341">
        <v>8.5</v>
      </c>
      <c r="AS18" s="341">
        <v>4.84</v>
      </c>
      <c r="AT18" s="340">
        <v>6.33</v>
      </c>
      <c r="AU18" s="33" t="s">
        <v>35</v>
      </c>
    </row>
    <row r="19" spans="1:47" s="214" customFormat="1" x14ac:dyDescent="0.25">
      <c r="A19" s="228" t="s">
        <v>38</v>
      </c>
      <c r="B19" s="222" t="s">
        <v>30</v>
      </c>
      <c r="C19" s="229"/>
      <c r="D19" s="229"/>
      <c r="E19" s="325">
        <v>3.7471999999999999</v>
      </c>
      <c r="F19" s="230" t="s">
        <v>22</v>
      </c>
      <c r="G19" s="231" t="s">
        <v>22</v>
      </c>
      <c r="H19" s="369">
        <v>1.22</v>
      </c>
      <c r="I19" s="229"/>
      <c r="J19" s="229"/>
      <c r="K19" s="229"/>
      <c r="L19" s="233"/>
      <c r="M19" s="369">
        <v>1.82</v>
      </c>
      <c r="N19" s="229"/>
      <c r="O19" s="229"/>
      <c r="P19" s="229"/>
      <c r="Q19" s="233"/>
      <c r="R19" s="369">
        <v>4.17</v>
      </c>
      <c r="S19" s="229"/>
      <c r="T19" s="229"/>
      <c r="U19" s="229"/>
      <c r="V19" s="233" t="s">
        <v>246</v>
      </c>
      <c r="W19" s="371">
        <v>36.299999999999997</v>
      </c>
      <c r="X19" s="229"/>
      <c r="Y19" s="229"/>
      <c r="Z19" s="229"/>
      <c r="AA19" s="349"/>
      <c r="AB19" s="369">
        <v>0.69</v>
      </c>
      <c r="AC19" s="229"/>
      <c r="AD19" s="229"/>
      <c r="AE19" s="229"/>
      <c r="AF19" s="233"/>
      <c r="AG19" s="353"/>
      <c r="AH19" s="298"/>
      <c r="AI19" s="298"/>
      <c r="AJ19" s="298"/>
      <c r="AK19" s="299"/>
      <c r="AL19" s="369">
        <v>0.98</v>
      </c>
      <c r="AM19" s="229"/>
      <c r="AN19" s="229"/>
      <c r="AO19" s="229"/>
      <c r="AP19" s="233"/>
      <c r="AU19" s="33" t="s">
        <v>38</v>
      </c>
    </row>
    <row r="20" spans="1:47" s="214" customFormat="1" x14ac:dyDescent="0.25">
      <c r="A20" s="228" t="s">
        <v>39</v>
      </c>
      <c r="B20" s="222" t="s">
        <v>21</v>
      </c>
      <c r="C20" s="229"/>
      <c r="D20" s="229"/>
      <c r="E20" s="325">
        <v>32.301600000000001</v>
      </c>
      <c r="F20" s="230" t="s">
        <v>22</v>
      </c>
      <c r="G20" s="240">
        <v>20</v>
      </c>
      <c r="H20" s="369">
        <v>9.64</v>
      </c>
      <c r="I20" s="229"/>
      <c r="J20" s="229"/>
      <c r="K20" s="229" t="s">
        <v>233</v>
      </c>
      <c r="L20" s="233" t="s">
        <v>247</v>
      </c>
      <c r="M20" s="369">
        <v>5.66</v>
      </c>
      <c r="N20" s="229"/>
      <c r="O20" s="229"/>
      <c r="P20" s="229"/>
      <c r="Q20" s="233"/>
      <c r="R20" s="369">
        <v>2.9</v>
      </c>
      <c r="S20" s="229"/>
      <c r="T20" s="229"/>
      <c r="U20" s="229"/>
      <c r="V20" s="233"/>
      <c r="W20" s="371">
        <v>18.3</v>
      </c>
      <c r="X20" s="229"/>
      <c r="Y20" s="229"/>
      <c r="Z20" s="229"/>
      <c r="AA20" s="349"/>
      <c r="AB20" s="369">
        <v>5.84</v>
      </c>
      <c r="AC20" s="229"/>
      <c r="AD20" s="229"/>
      <c r="AE20" s="229"/>
      <c r="AF20" s="233"/>
      <c r="AG20" s="352"/>
      <c r="AH20" s="298"/>
      <c r="AI20" s="298"/>
      <c r="AJ20" s="298"/>
      <c r="AK20" s="299"/>
      <c r="AL20" s="369">
        <v>6.02</v>
      </c>
      <c r="AM20" s="229"/>
      <c r="AN20" s="229"/>
      <c r="AO20" s="229" t="s">
        <v>15</v>
      </c>
      <c r="AP20" s="233" t="s">
        <v>246</v>
      </c>
      <c r="AU20" s="33" t="s">
        <v>39</v>
      </c>
    </row>
    <row r="21" spans="1:47" s="214" customFormat="1" x14ac:dyDescent="0.25">
      <c r="A21" s="228" t="s">
        <v>40</v>
      </c>
      <c r="B21" s="222" t="s">
        <v>21</v>
      </c>
      <c r="C21" s="229"/>
      <c r="D21" s="229"/>
      <c r="E21" s="325">
        <v>34.928100000000001</v>
      </c>
      <c r="F21" s="239">
        <v>250</v>
      </c>
      <c r="G21" s="240">
        <v>250</v>
      </c>
      <c r="H21" s="369">
        <v>7.74</v>
      </c>
      <c r="I21" s="229"/>
      <c r="J21" s="229"/>
      <c r="K21" s="229" t="s">
        <v>15</v>
      </c>
      <c r="L21" s="233" t="s">
        <v>247</v>
      </c>
      <c r="M21" s="369">
        <v>5.1100000000000003</v>
      </c>
      <c r="N21" s="229"/>
      <c r="O21" s="229"/>
      <c r="P21" s="229"/>
      <c r="Q21" s="233"/>
      <c r="R21" s="369">
        <v>4.46</v>
      </c>
      <c r="S21" s="229"/>
      <c r="T21" s="229"/>
      <c r="U21" s="229"/>
      <c r="V21" s="233"/>
      <c r="W21" s="369">
        <v>3.59</v>
      </c>
      <c r="X21" s="229"/>
      <c r="Y21" s="229"/>
      <c r="Z21" s="229"/>
      <c r="AA21" s="349"/>
      <c r="AB21" s="369">
        <v>6.91</v>
      </c>
      <c r="AC21" s="229"/>
      <c r="AD21" s="229"/>
      <c r="AE21" s="229"/>
      <c r="AF21" s="233"/>
      <c r="AG21" s="353"/>
      <c r="AH21" s="298"/>
      <c r="AI21" s="298"/>
      <c r="AJ21" s="298"/>
      <c r="AK21" s="299"/>
      <c r="AL21" s="371">
        <v>15.9</v>
      </c>
      <c r="AM21" s="229"/>
      <c r="AN21" s="229"/>
      <c r="AO21" s="229"/>
      <c r="AP21" s="233"/>
      <c r="AU21" s="33" t="s">
        <v>40</v>
      </c>
    </row>
    <row r="22" spans="1:47" s="214" customFormat="1" x14ac:dyDescent="0.25">
      <c r="A22" s="228" t="s">
        <v>41</v>
      </c>
      <c r="B22" s="222" t="s">
        <v>21</v>
      </c>
      <c r="C22" s="229"/>
      <c r="D22" s="229"/>
      <c r="E22" s="330">
        <v>228.25530000000001</v>
      </c>
      <c r="F22" s="242">
        <v>500</v>
      </c>
      <c r="G22" s="231">
        <v>500</v>
      </c>
      <c r="H22" s="370">
        <v>130</v>
      </c>
      <c r="I22" s="229"/>
      <c r="J22" s="229"/>
      <c r="K22" s="229"/>
      <c r="L22" s="233"/>
      <c r="M22" s="370">
        <v>100</v>
      </c>
      <c r="N22" s="229"/>
      <c r="O22" s="229"/>
      <c r="P22" s="229"/>
      <c r="Q22" s="233"/>
      <c r="R22" s="370">
        <v>94</v>
      </c>
      <c r="S22" s="229"/>
      <c r="T22" s="229"/>
      <c r="U22" s="229"/>
      <c r="V22" s="233"/>
      <c r="W22" s="370">
        <v>360</v>
      </c>
      <c r="X22" s="229"/>
      <c r="Y22" s="229"/>
      <c r="Z22" s="229"/>
      <c r="AA22" s="349"/>
      <c r="AB22" s="370">
        <v>73</v>
      </c>
      <c r="AC22" s="229"/>
      <c r="AD22" s="229"/>
      <c r="AE22" s="229"/>
      <c r="AF22" s="233"/>
      <c r="AG22" s="352"/>
      <c r="AH22" s="298"/>
      <c r="AI22" s="298"/>
      <c r="AJ22" s="298"/>
      <c r="AK22" s="299"/>
      <c r="AL22" s="370">
        <v>87</v>
      </c>
      <c r="AM22" s="229"/>
      <c r="AN22" s="229"/>
      <c r="AO22" s="229"/>
      <c r="AP22" s="233"/>
      <c r="AU22" s="33" t="s">
        <v>41</v>
      </c>
    </row>
    <row r="23" spans="1:47" s="214" customFormat="1" ht="15.75" thickBot="1" x14ac:dyDescent="0.3">
      <c r="A23" s="243" t="s">
        <v>42</v>
      </c>
      <c r="B23" s="222" t="s">
        <v>24</v>
      </c>
      <c r="C23" s="229"/>
      <c r="D23" s="244"/>
      <c r="E23" s="328">
        <v>12</v>
      </c>
      <c r="F23" s="245" t="s">
        <v>22</v>
      </c>
      <c r="G23" s="246" t="s">
        <v>22</v>
      </c>
      <c r="H23" s="378">
        <v>1</v>
      </c>
      <c r="I23" s="244"/>
      <c r="J23" s="244"/>
      <c r="K23" s="244"/>
      <c r="L23" s="248"/>
      <c r="M23" s="378">
        <v>3.8</v>
      </c>
      <c r="N23" s="244"/>
      <c r="O23" s="244"/>
      <c r="P23" s="244"/>
      <c r="Q23" s="248"/>
      <c r="R23" s="378">
        <v>9.1</v>
      </c>
      <c r="S23" s="244"/>
      <c r="T23" s="244"/>
      <c r="U23" s="244" t="s">
        <v>233</v>
      </c>
      <c r="V23" s="248" t="s">
        <v>246</v>
      </c>
      <c r="W23" s="403">
        <v>11</v>
      </c>
      <c r="X23" s="244"/>
      <c r="Y23" s="244"/>
      <c r="Z23" s="244"/>
      <c r="AA23" s="350"/>
      <c r="AB23" s="378">
        <v>1.3</v>
      </c>
      <c r="AC23" s="263"/>
      <c r="AD23" s="263"/>
      <c r="AE23" s="263"/>
      <c r="AF23" s="264"/>
      <c r="AG23" s="354"/>
      <c r="AH23" s="303"/>
      <c r="AI23" s="303"/>
      <c r="AJ23" s="303"/>
      <c r="AK23" s="304"/>
      <c r="AL23" s="378">
        <v>1.8</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4.0000000000000002E-4</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19">
        <v>2.9999999999999997E-4</v>
      </c>
      <c r="AC25" s="229" t="s">
        <v>25</v>
      </c>
      <c r="AD25" s="404"/>
      <c r="AE25" s="404"/>
      <c r="AF25" s="405"/>
      <c r="AG25" s="504" t="s">
        <v>205</v>
      </c>
      <c r="AH25" s="505"/>
      <c r="AI25" s="505"/>
      <c r="AJ25" s="505"/>
      <c r="AK25" s="506"/>
      <c r="AL25" s="319">
        <v>2.9999999999999997E-4</v>
      </c>
      <c r="AM25" s="404" t="s">
        <v>25</v>
      </c>
      <c r="AN25" s="404"/>
      <c r="AO25" s="404"/>
      <c r="AP25" s="405"/>
      <c r="AU25" s="72" t="s">
        <v>45</v>
      </c>
    </row>
    <row r="26" spans="1:47" s="214" customFormat="1" x14ac:dyDescent="0.25">
      <c r="A26" s="228" t="s">
        <v>46</v>
      </c>
      <c r="B26" s="222" t="s">
        <v>30</v>
      </c>
      <c r="C26" s="229"/>
      <c r="D26" s="229"/>
      <c r="E26" s="325">
        <v>8.3000000000000001E-3</v>
      </c>
      <c r="F26" s="239">
        <v>0.01</v>
      </c>
      <c r="G26" s="231">
        <v>5.0000000000000002E-5</v>
      </c>
      <c r="H26" s="374">
        <v>4.2999999999999999E-4</v>
      </c>
      <c r="I26" s="375"/>
      <c r="J26" s="229"/>
      <c r="K26" s="229"/>
      <c r="L26" s="233"/>
      <c r="M26" s="374">
        <v>3.79E-3</v>
      </c>
      <c r="N26" s="375"/>
      <c r="O26" s="229"/>
      <c r="P26" s="229" t="s">
        <v>233</v>
      </c>
      <c r="Q26" s="233" t="s">
        <v>247</v>
      </c>
      <c r="R26" s="373">
        <v>6.1000000000000004E-3</v>
      </c>
      <c r="S26" s="375"/>
      <c r="T26" s="229"/>
      <c r="U26" s="229" t="s">
        <v>233</v>
      </c>
      <c r="V26" s="233" t="s">
        <v>247</v>
      </c>
      <c r="W26" s="373">
        <v>1.26E-2</v>
      </c>
      <c r="X26" s="375"/>
      <c r="Y26" s="229"/>
      <c r="Z26" s="229" t="s">
        <v>233</v>
      </c>
      <c r="AA26" s="233" t="s">
        <v>247</v>
      </c>
      <c r="AB26" s="374">
        <v>6.0000000000000002E-5</v>
      </c>
      <c r="AC26" s="229" t="s">
        <v>25</v>
      </c>
      <c r="AD26" s="229"/>
      <c r="AE26" s="229"/>
      <c r="AF26" s="233"/>
      <c r="AG26" s="305"/>
      <c r="AH26" s="298"/>
      <c r="AI26" s="298"/>
      <c r="AJ26" s="298"/>
      <c r="AK26" s="299"/>
      <c r="AL26" s="374">
        <v>6.0000000000000002E-5</v>
      </c>
      <c r="AM26" s="229" t="s">
        <v>25</v>
      </c>
      <c r="AN26" s="229"/>
      <c r="AO26" s="229"/>
      <c r="AP26" s="233"/>
      <c r="AU26" s="77" t="s">
        <v>46</v>
      </c>
    </row>
    <row r="27" spans="1:47" s="214" customFormat="1" x14ac:dyDescent="0.25">
      <c r="A27" s="228" t="s">
        <v>47</v>
      </c>
      <c r="B27" s="222" t="s">
        <v>30</v>
      </c>
      <c r="C27" s="229"/>
      <c r="D27" s="229"/>
      <c r="E27" s="325">
        <v>6.7500000000000004E-2</v>
      </c>
      <c r="F27" s="239">
        <v>2</v>
      </c>
      <c r="G27" s="231">
        <v>1</v>
      </c>
      <c r="H27" s="373">
        <v>7.4000000000000003E-3</v>
      </c>
      <c r="I27" s="375"/>
      <c r="J27" s="229"/>
      <c r="K27" s="229"/>
      <c r="L27" s="233"/>
      <c r="M27" s="373">
        <v>1.18E-2</v>
      </c>
      <c r="N27" s="375"/>
      <c r="O27" s="229"/>
      <c r="P27" s="229"/>
      <c r="Q27" s="233"/>
      <c r="R27" s="373">
        <v>1.43E-2</v>
      </c>
      <c r="S27" s="375"/>
      <c r="T27" s="229"/>
      <c r="U27" s="229"/>
      <c r="V27" s="233"/>
      <c r="W27" s="368">
        <v>0.77200000000000002</v>
      </c>
      <c r="X27" s="375"/>
      <c r="Y27" s="229"/>
      <c r="Z27" s="229" t="s">
        <v>233</v>
      </c>
      <c r="AA27" s="233" t="s">
        <v>247</v>
      </c>
      <c r="AB27" s="373">
        <v>5.1000000000000004E-3</v>
      </c>
      <c r="AC27" s="229"/>
      <c r="AD27" s="229"/>
      <c r="AE27" s="229"/>
      <c r="AF27" s="233"/>
      <c r="AG27" s="306"/>
      <c r="AH27" s="298"/>
      <c r="AI27" s="298"/>
      <c r="AJ27" s="298"/>
      <c r="AK27" s="299"/>
      <c r="AL27" s="373">
        <v>2.1700000000000001E-2</v>
      </c>
      <c r="AM27" s="229"/>
      <c r="AN27" s="229"/>
      <c r="AO27" s="229"/>
      <c r="AP27" s="233"/>
      <c r="AU27" s="77" t="s">
        <v>47</v>
      </c>
    </row>
    <row r="28" spans="1:4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385" t="s">
        <v>25</v>
      </c>
      <c r="O28" s="229"/>
      <c r="P28" s="229"/>
      <c r="Q28" s="233"/>
      <c r="R28" s="368">
        <v>5.0000000000000001E-3</v>
      </c>
      <c r="S28" s="385" t="s">
        <v>25</v>
      </c>
      <c r="T28" s="229"/>
      <c r="U28" s="229"/>
      <c r="V28" s="233"/>
      <c r="W28" s="368">
        <v>5.0000000000000001E-3</v>
      </c>
      <c r="X28" s="385" t="s">
        <v>25</v>
      </c>
      <c r="Y28" s="229"/>
      <c r="Z28" s="229"/>
      <c r="AA28" s="233"/>
      <c r="AB28" s="368">
        <v>5.0000000000000001E-3</v>
      </c>
      <c r="AC28" s="229" t="s">
        <v>25</v>
      </c>
      <c r="AD28" s="229"/>
      <c r="AE28" s="229"/>
      <c r="AF28" s="233"/>
      <c r="AG28" s="306"/>
      <c r="AH28" s="298"/>
      <c r="AI28" s="298"/>
      <c r="AJ28" s="298"/>
      <c r="AK28" s="299"/>
      <c r="AL28" s="368">
        <v>5.0000000000000001E-3</v>
      </c>
      <c r="AM28" s="229" t="s">
        <v>25</v>
      </c>
      <c r="AN28" s="229"/>
      <c r="AO28" s="229"/>
      <c r="AP28" s="233"/>
      <c r="AU28" s="77" t="s">
        <v>48</v>
      </c>
    </row>
    <row r="29" spans="1:47" s="214" customFormat="1" x14ac:dyDescent="0.25">
      <c r="A29" s="228" t="s">
        <v>49</v>
      </c>
      <c r="B29" s="222" t="s">
        <v>24</v>
      </c>
      <c r="C29" s="229"/>
      <c r="D29" s="229"/>
      <c r="E29" s="325">
        <v>2.0000000000000001E-4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74">
        <v>5.0000000000000002E-5</v>
      </c>
      <c r="AM29" s="229" t="s">
        <v>25</v>
      </c>
      <c r="AN29" s="229"/>
      <c r="AO29" s="229" t="s">
        <v>15</v>
      </c>
      <c r="AP29" s="233" t="s">
        <v>246</v>
      </c>
      <c r="AU29" s="77" t="s">
        <v>49</v>
      </c>
    </row>
    <row r="30" spans="1:47" s="214" customFormat="1" x14ac:dyDescent="0.25">
      <c r="A30" s="228" t="s">
        <v>50</v>
      </c>
      <c r="B30" s="222" t="s">
        <v>24</v>
      </c>
      <c r="C30" s="229"/>
      <c r="D30" s="229"/>
      <c r="E30" s="325">
        <v>4.3E-3</v>
      </c>
      <c r="F30" s="239">
        <v>0.1</v>
      </c>
      <c r="G30" s="345">
        <v>0.05</v>
      </c>
      <c r="H30" s="369">
        <v>0.01</v>
      </c>
      <c r="I30" s="375" t="s">
        <v>25</v>
      </c>
      <c r="J30" s="229"/>
      <c r="K30" s="229"/>
      <c r="L30" s="233"/>
      <c r="M30" s="369">
        <v>0.01</v>
      </c>
      <c r="N30" s="385" t="s">
        <v>25</v>
      </c>
      <c r="O30" s="229"/>
      <c r="P30" s="229"/>
      <c r="Q30" s="233"/>
      <c r="R30" s="369">
        <v>0.01</v>
      </c>
      <c r="S30" s="385" t="s">
        <v>25</v>
      </c>
      <c r="T30" s="229"/>
      <c r="U30" s="229"/>
      <c r="V30" s="233"/>
      <c r="W30" s="369">
        <v>0.01</v>
      </c>
      <c r="X30" s="375" t="s">
        <v>25</v>
      </c>
      <c r="Y30" s="229"/>
      <c r="Z30" s="229"/>
      <c r="AA30" s="233"/>
      <c r="AB30" s="369">
        <v>0.01</v>
      </c>
      <c r="AC30" s="229" t="s">
        <v>25</v>
      </c>
      <c r="AD30" s="229"/>
      <c r="AE30" s="229"/>
      <c r="AF30" s="233"/>
      <c r="AG30" s="301"/>
      <c r="AH30" s="298"/>
      <c r="AI30" s="298"/>
      <c r="AJ30" s="298"/>
      <c r="AK30" s="299"/>
      <c r="AL30" s="369">
        <v>0.01</v>
      </c>
      <c r="AM30" s="229" t="s">
        <v>25</v>
      </c>
      <c r="AN30" s="229"/>
      <c r="AO30" s="229"/>
      <c r="AP30" s="233"/>
      <c r="AU30" s="77" t="s">
        <v>50</v>
      </c>
    </row>
    <row r="31" spans="1:47" s="214" customFormat="1" x14ac:dyDescent="0.25">
      <c r="A31" s="228" t="s">
        <v>51</v>
      </c>
      <c r="B31" s="222" t="s">
        <v>24</v>
      </c>
      <c r="C31" s="229"/>
      <c r="D31" s="229"/>
      <c r="E31" s="325">
        <v>2E-3</v>
      </c>
      <c r="F31" s="239" t="s">
        <v>22</v>
      </c>
      <c r="G31" s="231" t="s">
        <v>22</v>
      </c>
      <c r="H31" s="369">
        <v>0.01</v>
      </c>
      <c r="I31" s="375" t="s">
        <v>25</v>
      </c>
      <c r="J31" s="229"/>
      <c r="K31" s="229"/>
      <c r="L31" s="233"/>
      <c r="M31" s="369">
        <v>0.01</v>
      </c>
      <c r="N31" s="385" t="s">
        <v>25</v>
      </c>
      <c r="O31" s="229"/>
      <c r="P31" s="229"/>
      <c r="Q31" s="233"/>
      <c r="R31" s="369">
        <v>0.01</v>
      </c>
      <c r="S31" s="375" t="s">
        <v>25</v>
      </c>
      <c r="T31" s="229"/>
      <c r="U31" s="229"/>
      <c r="V31" s="233"/>
      <c r="W31" s="369">
        <v>0.01</v>
      </c>
      <c r="X31" s="385" t="s">
        <v>25</v>
      </c>
      <c r="Y31" s="229"/>
      <c r="Z31" s="229"/>
      <c r="AA31" s="233"/>
      <c r="AB31" s="369">
        <v>0.01</v>
      </c>
      <c r="AC31" s="229" t="s">
        <v>25</v>
      </c>
      <c r="AD31" s="229"/>
      <c r="AE31" s="229"/>
      <c r="AF31" s="233"/>
      <c r="AG31" s="301"/>
      <c r="AH31" s="298"/>
      <c r="AI31" s="298"/>
      <c r="AJ31" s="298"/>
      <c r="AK31" s="299"/>
      <c r="AL31" s="369">
        <v>0.01</v>
      </c>
      <c r="AM31" s="229" t="s">
        <v>25</v>
      </c>
      <c r="AN31" s="229"/>
      <c r="AO31" s="229"/>
      <c r="AP31" s="233"/>
      <c r="AU31" s="77" t="s">
        <v>51</v>
      </c>
    </row>
    <row r="32" spans="1:47" s="214" customFormat="1" x14ac:dyDescent="0.25">
      <c r="A32" s="228" t="s">
        <v>52</v>
      </c>
      <c r="B32" s="222" t="s">
        <v>21</v>
      </c>
      <c r="C32" s="229"/>
      <c r="D32" s="229"/>
      <c r="E32" s="325">
        <v>1.04E-2</v>
      </c>
      <c r="F32" s="239">
        <v>1.3</v>
      </c>
      <c r="G32" s="231">
        <v>1</v>
      </c>
      <c r="H32" s="367">
        <v>0.02</v>
      </c>
      <c r="I32" s="375" t="s">
        <v>25</v>
      </c>
      <c r="J32" s="229"/>
      <c r="K32" s="229"/>
      <c r="L32" s="233"/>
      <c r="M32" s="367">
        <v>0.02</v>
      </c>
      <c r="N32" s="375" t="s">
        <v>25</v>
      </c>
      <c r="O32" s="229"/>
      <c r="P32" s="229"/>
      <c r="Q32" s="233"/>
      <c r="R32" s="367">
        <v>0.02</v>
      </c>
      <c r="S32" s="375" t="s">
        <v>25</v>
      </c>
      <c r="T32" s="229"/>
      <c r="U32" s="229"/>
      <c r="V32" s="233"/>
      <c r="W32" s="367">
        <v>0.02</v>
      </c>
      <c r="X32" s="385" t="s">
        <v>25</v>
      </c>
      <c r="Y32" s="229"/>
      <c r="Z32" s="229"/>
      <c r="AA32" s="233"/>
      <c r="AB32" s="369">
        <v>0.02</v>
      </c>
      <c r="AC32" s="229" t="s">
        <v>25</v>
      </c>
      <c r="AD32" s="229"/>
      <c r="AE32" s="229"/>
      <c r="AF32" s="233"/>
      <c r="AG32" s="301"/>
      <c r="AH32" s="298"/>
      <c r="AI32" s="298"/>
      <c r="AJ32" s="298"/>
      <c r="AK32" s="299"/>
      <c r="AL32" s="369">
        <v>0.02</v>
      </c>
      <c r="AM32" s="229" t="s">
        <v>25</v>
      </c>
      <c r="AN32" s="229"/>
      <c r="AO32" s="229"/>
      <c r="AP32" s="233"/>
      <c r="AU32" s="77" t="s">
        <v>52</v>
      </c>
    </row>
    <row r="33" spans="1:47" s="214" customFormat="1" x14ac:dyDescent="0.25">
      <c r="A33" s="228" t="s">
        <v>53</v>
      </c>
      <c r="B33" s="222" t="s">
        <v>30</v>
      </c>
      <c r="C33" s="229"/>
      <c r="D33" s="229"/>
      <c r="E33" s="325">
        <v>9.7741000000000007</v>
      </c>
      <c r="F33" s="239">
        <v>0.3</v>
      </c>
      <c r="G33" s="231">
        <v>0.3</v>
      </c>
      <c r="H33" s="369">
        <v>0.02</v>
      </c>
      <c r="I33" s="375" t="s">
        <v>25</v>
      </c>
      <c r="J33" s="229"/>
      <c r="K33" s="229"/>
      <c r="L33" s="233"/>
      <c r="M33" s="369">
        <v>3.03</v>
      </c>
      <c r="N33" s="375"/>
      <c r="O33" s="229"/>
      <c r="P33" s="229" t="s">
        <v>233</v>
      </c>
      <c r="Q33" s="233" t="s">
        <v>247</v>
      </c>
      <c r="R33" s="369">
        <v>1.08</v>
      </c>
      <c r="S33" s="375"/>
      <c r="T33" s="229"/>
      <c r="U33" s="229" t="s">
        <v>233</v>
      </c>
      <c r="V33" s="233" t="s">
        <v>247</v>
      </c>
      <c r="W33" s="371">
        <v>12.8</v>
      </c>
      <c r="X33" s="375"/>
      <c r="Y33" s="229"/>
      <c r="Z33" s="229" t="s">
        <v>233</v>
      </c>
      <c r="AA33" s="233" t="s">
        <v>247</v>
      </c>
      <c r="AB33" s="369">
        <v>0.02</v>
      </c>
      <c r="AC33" s="229" t="s">
        <v>25</v>
      </c>
      <c r="AD33" s="229"/>
      <c r="AE33" s="229"/>
      <c r="AF33" s="233"/>
      <c r="AG33" s="301"/>
      <c r="AH33" s="298"/>
      <c r="AI33" s="298"/>
      <c r="AJ33" s="298"/>
      <c r="AK33" s="299"/>
      <c r="AL33" s="369">
        <v>0.02</v>
      </c>
      <c r="AM33" s="229" t="s">
        <v>25</v>
      </c>
      <c r="AN33" s="229"/>
      <c r="AO33" s="229"/>
      <c r="AP33" s="233"/>
      <c r="AU33" s="77" t="s">
        <v>53</v>
      </c>
    </row>
    <row r="34" spans="1:47" s="214" customFormat="1" x14ac:dyDescent="0.25">
      <c r="A34" s="228" t="s">
        <v>54</v>
      </c>
      <c r="B34" s="222" t="s">
        <v>24</v>
      </c>
      <c r="C34" s="229"/>
      <c r="D34" s="229"/>
      <c r="E34" s="325">
        <v>4.0000000000000002E-4</v>
      </c>
      <c r="F34" s="239">
        <v>1.4999999999999999E-2</v>
      </c>
      <c r="G34" s="231">
        <v>0.05</v>
      </c>
      <c r="H34" s="372">
        <v>1.21E-4</v>
      </c>
      <c r="I34" s="375"/>
      <c r="J34" s="229"/>
      <c r="K34" s="229"/>
      <c r="L34" s="233"/>
      <c r="M34" s="372">
        <v>3.5599999999999998E-4</v>
      </c>
      <c r="N34" s="385"/>
      <c r="O34" s="229"/>
      <c r="P34" s="229"/>
      <c r="Q34" s="233"/>
      <c r="R34" s="372">
        <v>1.56E-4</v>
      </c>
      <c r="S34" s="375"/>
      <c r="T34" s="229"/>
      <c r="U34" s="229"/>
      <c r="V34" s="233"/>
      <c r="W34" s="373">
        <v>1E-4</v>
      </c>
      <c r="X34" s="385" t="s">
        <v>25</v>
      </c>
      <c r="Y34" s="229"/>
      <c r="Z34" s="229"/>
      <c r="AA34" s="233"/>
      <c r="AB34" s="372">
        <v>3.4299999999999999E-4</v>
      </c>
      <c r="AC34" s="229"/>
      <c r="AD34" s="229"/>
      <c r="AE34" s="229"/>
      <c r="AF34" s="233"/>
      <c r="AG34" s="305"/>
      <c r="AH34" s="298"/>
      <c r="AI34" s="298"/>
      <c r="AJ34" s="298"/>
      <c r="AK34" s="299"/>
      <c r="AL34" s="372">
        <v>1.5100000000000001E-4</v>
      </c>
      <c r="AM34" s="229"/>
      <c r="AN34" s="229"/>
      <c r="AO34" s="229"/>
      <c r="AP34" s="233"/>
      <c r="AU34" s="77" t="s">
        <v>54</v>
      </c>
    </row>
    <row r="35" spans="1:47" s="214" customFormat="1" x14ac:dyDescent="0.25">
      <c r="A35" s="228" t="s">
        <v>55</v>
      </c>
      <c r="B35" s="222" t="s">
        <v>30</v>
      </c>
      <c r="C35" s="229"/>
      <c r="D35" s="229"/>
      <c r="E35" s="325">
        <v>0.4491</v>
      </c>
      <c r="F35" s="239">
        <v>0.05</v>
      </c>
      <c r="G35" s="231">
        <v>0.05</v>
      </c>
      <c r="H35" s="368">
        <v>7.5999999999999998E-2</v>
      </c>
      <c r="I35" s="375"/>
      <c r="J35" s="229"/>
      <c r="K35" s="229" t="s">
        <v>233</v>
      </c>
      <c r="L35" s="233" t="s">
        <v>247</v>
      </c>
      <c r="M35" s="368">
        <v>0.58499999999999996</v>
      </c>
      <c r="N35" s="375"/>
      <c r="O35" s="229"/>
      <c r="P35" s="229"/>
      <c r="Q35" s="233"/>
      <c r="R35" s="368">
        <v>0.57399999999999995</v>
      </c>
      <c r="S35" s="375"/>
      <c r="T35" s="229"/>
      <c r="U35" s="229"/>
      <c r="V35" s="233"/>
      <c r="W35" s="369">
        <v>4.1399999999999997</v>
      </c>
      <c r="X35" s="375"/>
      <c r="Y35" s="229"/>
      <c r="Z35" s="229"/>
      <c r="AA35" s="233"/>
      <c r="AB35" s="368">
        <v>5.0000000000000001E-3</v>
      </c>
      <c r="AC35" s="229" t="s">
        <v>25</v>
      </c>
      <c r="AD35" s="229"/>
      <c r="AE35" s="229"/>
      <c r="AF35" s="233"/>
      <c r="AG35" s="306"/>
      <c r="AH35" s="298"/>
      <c r="AI35" s="298"/>
      <c r="AJ35" s="298"/>
      <c r="AK35" s="299"/>
      <c r="AL35" s="368">
        <v>1.6E-2</v>
      </c>
      <c r="AM35" s="229"/>
      <c r="AN35" s="229"/>
      <c r="AO35" s="229"/>
      <c r="AP35" s="233"/>
      <c r="AU35" s="77" t="s">
        <v>55</v>
      </c>
    </row>
    <row r="36" spans="1:47" s="214" customFormat="1" x14ac:dyDescent="0.25">
      <c r="A36" s="228" t="s">
        <v>56</v>
      </c>
      <c r="B36" s="222" t="s">
        <v>24</v>
      </c>
      <c r="C36" s="229"/>
      <c r="D36" s="229"/>
      <c r="E36" s="325">
        <v>0.01</v>
      </c>
      <c r="F36" s="239" t="s">
        <v>22</v>
      </c>
      <c r="G36" s="231">
        <v>0.1</v>
      </c>
      <c r="H36" s="369">
        <v>0.01</v>
      </c>
      <c r="I36" s="375" t="s">
        <v>25</v>
      </c>
      <c r="J36" s="229"/>
      <c r="K36" s="229"/>
      <c r="L36" s="233"/>
      <c r="M36" s="369">
        <v>0.01</v>
      </c>
      <c r="N36" s="385" t="s">
        <v>25</v>
      </c>
      <c r="O36" s="229"/>
      <c r="P36" s="229"/>
      <c r="Q36" s="233"/>
      <c r="R36" s="369">
        <v>0.01</v>
      </c>
      <c r="S36" s="385" t="s">
        <v>25</v>
      </c>
      <c r="T36" s="229"/>
      <c r="U36" s="229"/>
      <c r="V36" s="233"/>
      <c r="W36" s="369">
        <v>0.01</v>
      </c>
      <c r="X36" s="385"/>
      <c r="Y36" s="229"/>
      <c r="Z36" s="229"/>
      <c r="AA36" s="233"/>
      <c r="AB36" s="369">
        <v>0.01</v>
      </c>
      <c r="AC36" s="229" t="s">
        <v>25</v>
      </c>
      <c r="AD36" s="229"/>
      <c r="AE36" s="229"/>
      <c r="AF36" s="233"/>
      <c r="AG36" s="301"/>
      <c r="AH36" s="298"/>
      <c r="AI36" s="298"/>
      <c r="AJ36" s="298"/>
      <c r="AK36" s="299"/>
      <c r="AL36" s="369">
        <v>0.01</v>
      </c>
      <c r="AM36" s="229" t="s">
        <v>25</v>
      </c>
      <c r="AN36" s="229"/>
      <c r="AO36" s="229"/>
      <c r="AP36" s="233"/>
      <c r="AU36" s="77" t="s">
        <v>56</v>
      </c>
    </row>
    <row r="37" spans="1:47" s="214" customFormat="1" x14ac:dyDescent="0.25">
      <c r="A37" s="228" t="s">
        <v>57</v>
      </c>
      <c r="B37" s="222" t="s">
        <v>24</v>
      </c>
      <c r="C37" s="229"/>
      <c r="D37" s="229"/>
      <c r="E37" s="325">
        <v>6.9999999999999999E-4</v>
      </c>
      <c r="F37" s="230">
        <v>0.05</v>
      </c>
      <c r="G37" s="231">
        <v>0.01</v>
      </c>
      <c r="H37" s="373">
        <v>5.0000000000000001E-4</v>
      </c>
      <c r="I37" s="375" t="s">
        <v>25</v>
      </c>
      <c r="J37" s="229"/>
      <c r="K37" s="229"/>
      <c r="L37" s="233"/>
      <c r="M37" s="373">
        <v>5.0000000000000001E-4</v>
      </c>
      <c r="N37" s="385" t="s">
        <v>25</v>
      </c>
      <c r="O37" s="229"/>
      <c r="P37" s="229"/>
      <c r="Q37" s="233"/>
      <c r="R37" s="373">
        <v>5.0000000000000001E-4</v>
      </c>
      <c r="S37" s="375" t="s">
        <v>25</v>
      </c>
      <c r="T37" s="229"/>
      <c r="U37" s="229"/>
      <c r="V37" s="233"/>
      <c r="W37" s="373">
        <v>5.0000000000000001E-4</v>
      </c>
      <c r="X37" s="375" t="s">
        <v>25</v>
      </c>
      <c r="Y37" s="229"/>
      <c r="Z37" s="229"/>
      <c r="AA37" s="233"/>
      <c r="AB37" s="373">
        <v>5.0000000000000001E-4</v>
      </c>
      <c r="AC37" s="229" t="s">
        <v>25</v>
      </c>
      <c r="AD37" s="229"/>
      <c r="AE37" s="229"/>
      <c r="AF37" s="233"/>
      <c r="AG37" s="307"/>
      <c r="AH37" s="298"/>
      <c r="AI37" s="298"/>
      <c r="AJ37" s="298"/>
      <c r="AK37" s="299"/>
      <c r="AL37" s="373">
        <v>5.0000000000000001E-4</v>
      </c>
      <c r="AM37" s="229" t="s">
        <v>25</v>
      </c>
      <c r="AN37" s="229"/>
      <c r="AO37" s="229"/>
      <c r="AP37" s="233"/>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73">
        <v>1E-4</v>
      </c>
      <c r="AM38" s="229" t="s">
        <v>25</v>
      </c>
      <c r="AN38" s="229"/>
      <c r="AO38" s="229"/>
      <c r="AP38" s="233"/>
      <c r="AU38" s="77" t="s">
        <v>58</v>
      </c>
    </row>
    <row r="39" spans="1:47" s="214" customFormat="1" x14ac:dyDescent="0.25">
      <c r="A39" s="228" t="s">
        <v>59</v>
      </c>
      <c r="B39" s="222" t="s">
        <v>24</v>
      </c>
      <c r="C39" s="229"/>
      <c r="D39" s="229"/>
      <c r="E39" s="325">
        <v>2.0000000000000001E-4</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74">
        <v>5.0000000000000002E-5</v>
      </c>
      <c r="AM39" s="229" t="s">
        <v>25</v>
      </c>
      <c r="AN39" s="229"/>
      <c r="AO39" s="229"/>
      <c r="AP39" s="233"/>
      <c r="AU39" s="77" t="s">
        <v>59</v>
      </c>
    </row>
    <row r="40" spans="1:47" s="214" customFormat="1" x14ac:dyDescent="0.25">
      <c r="A40" s="228" t="s">
        <v>60</v>
      </c>
      <c r="B40" s="222" t="s">
        <v>24</v>
      </c>
      <c r="C40" s="229"/>
      <c r="D40" s="229"/>
      <c r="E40" s="325">
        <v>5.0000000000000001E-3</v>
      </c>
      <c r="F40" s="239" t="s">
        <v>22</v>
      </c>
      <c r="G40" s="231" t="s">
        <v>22</v>
      </c>
      <c r="H40" s="369">
        <v>0.01</v>
      </c>
      <c r="I40" s="375" t="s">
        <v>25</v>
      </c>
      <c r="J40" s="229"/>
      <c r="K40" s="229"/>
      <c r="L40" s="233"/>
      <c r="M40" s="369">
        <v>0.01</v>
      </c>
      <c r="N40" s="385" t="s">
        <v>25</v>
      </c>
      <c r="O40" s="229"/>
      <c r="P40" s="229"/>
      <c r="Q40" s="233"/>
      <c r="R40" s="368">
        <v>3.2000000000000001E-2</v>
      </c>
      <c r="S40" s="385"/>
      <c r="T40" s="229"/>
      <c r="U40" s="229"/>
      <c r="V40" s="233"/>
      <c r="W40" s="369">
        <v>0.01</v>
      </c>
      <c r="X40" s="385" t="s">
        <v>25</v>
      </c>
      <c r="Y40" s="229"/>
      <c r="Z40" s="229"/>
      <c r="AA40" s="233"/>
      <c r="AB40" s="369">
        <v>0.01</v>
      </c>
      <c r="AC40" s="229" t="s">
        <v>25</v>
      </c>
      <c r="AD40" s="229"/>
      <c r="AE40" s="229"/>
      <c r="AF40" s="233"/>
      <c r="AG40" s="300"/>
      <c r="AH40" s="298"/>
      <c r="AI40" s="298"/>
      <c r="AJ40" s="298"/>
      <c r="AK40" s="299"/>
      <c r="AL40" s="369">
        <v>0.01</v>
      </c>
      <c r="AM40" s="229" t="s">
        <v>25</v>
      </c>
      <c r="AN40" s="229"/>
      <c r="AO40" s="229"/>
      <c r="AP40" s="233"/>
      <c r="AU40" s="77" t="s">
        <v>60</v>
      </c>
    </row>
    <row r="41" spans="1:47" s="214" customFormat="1" ht="15.75" thickBot="1" x14ac:dyDescent="0.3">
      <c r="A41" s="243" t="s">
        <v>61</v>
      </c>
      <c r="B41" s="222" t="s">
        <v>24</v>
      </c>
      <c r="C41" s="244"/>
      <c r="D41" s="244"/>
      <c r="E41" s="328">
        <v>8.9999999999999993E-3</v>
      </c>
      <c r="F41" s="245">
        <v>5</v>
      </c>
      <c r="G41" s="246">
        <v>5</v>
      </c>
      <c r="H41" s="367">
        <v>0.01</v>
      </c>
      <c r="I41" s="384" t="s">
        <v>25</v>
      </c>
      <c r="J41" s="263"/>
      <c r="K41" s="263"/>
      <c r="L41" s="264"/>
      <c r="M41" s="367">
        <v>0.01</v>
      </c>
      <c r="N41" s="386" t="s">
        <v>25</v>
      </c>
      <c r="O41" s="244"/>
      <c r="P41" s="244"/>
      <c r="Q41" s="248"/>
      <c r="R41" s="367">
        <v>0.01</v>
      </c>
      <c r="S41" s="375" t="s">
        <v>25</v>
      </c>
      <c r="T41" s="244"/>
      <c r="U41" s="244"/>
      <c r="V41" s="248"/>
      <c r="W41" s="367">
        <v>0.01</v>
      </c>
      <c r="X41" s="386" t="s">
        <v>25</v>
      </c>
      <c r="Y41" s="244"/>
      <c r="Z41" s="244"/>
      <c r="AA41" s="248"/>
      <c r="AB41" s="377">
        <v>0.01</v>
      </c>
      <c r="AC41" s="263" t="s">
        <v>25</v>
      </c>
      <c r="AD41" s="263"/>
      <c r="AE41" s="263"/>
      <c r="AF41" s="264"/>
      <c r="AG41" s="308"/>
      <c r="AH41" s="303"/>
      <c r="AI41" s="303"/>
      <c r="AJ41" s="303"/>
      <c r="AK41" s="304"/>
      <c r="AL41" s="377">
        <v>0.01</v>
      </c>
      <c r="AM41" s="263" t="s">
        <v>25</v>
      </c>
      <c r="AN41" s="263"/>
      <c r="AO41" s="263"/>
      <c r="AP41" s="26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404"/>
      <c r="AO43" s="404"/>
      <c r="AP43" s="405"/>
      <c r="AR43" s="101" t="s">
        <v>64</v>
      </c>
      <c r="AT43" s="214"/>
      <c r="AU43" s="214">
        <v>1</v>
      </c>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c r="AU44" s="214">
        <v>1</v>
      </c>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c r="AU45" s="214">
        <v>1</v>
      </c>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c r="AU46" s="214">
        <v>1</v>
      </c>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428">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c r="AU48" s="214">
        <v>1</v>
      </c>
    </row>
    <row r="49" spans="1:47"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c r="AU49" s="214">
        <v>1</v>
      </c>
    </row>
    <row r="50" spans="1:47" x14ac:dyDescent="0.25">
      <c r="A50" s="228" t="s">
        <v>71</v>
      </c>
      <c r="B50" s="222" t="s">
        <v>202</v>
      </c>
      <c r="C50" s="229"/>
      <c r="D50" s="229"/>
      <c r="E50" s="223" t="s">
        <v>202</v>
      </c>
      <c r="F50" s="239">
        <v>0.2</v>
      </c>
      <c r="G50" s="231">
        <v>0.2</v>
      </c>
      <c r="H50" s="271">
        <v>0.05</v>
      </c>
      <c r="I50" s="229" t="s">
        <v>25</v>
      </c>
      <c r="J50" s="267"/>
      <c r="K50" s="267"/>
      <c r="L50" s="273"/>
      <c r="M50" s="271">
        <v>0.05</v>
      </c>
      <c r="N50" s="229" t="s">
        <v>25</v>
      </c>
      <c r="O50" s="267"/>
      <c r="P50" s="267"/>
      <c r="Q50" s="273"/>
      <c r="R50" s="271">
        <v>0.05</v>
      </c>
      <c r="S50" s="229" t="s">
        <v>25</v>
      </c>
      <c r="T50" s="267"/>
      <c r="U50" s="267"/>
      <c r="V50" s="273"/>
      <c r="W50" s="271">
        <v>0.05</v>
      </c>
      <c r="X50" s="229" t="s">
        <v>25</v>
      </c>
      <c r="Y50" s="267"/>
      <c r="Z50" s="267"/>
      <c r="AA50" s="273"/>
      <c r="AB50" s="271">
        <v>0.05</v>
      </c>
      <c r="AC50" s="229" t="s">
        <v>25</v>
      </c>
      <c r="AD50" s="267"/>
      <c r="AE50" s="267"/>
      <c r="AF50" s="273"/>
      <c r="AG50" s="309"/>
      <c r="AH50" s="298"/>
      <c r="AI50" s="310"/>
      <c r="AJ50" s="310"/>
      <c r="AK50" s="311"/>
      <c r="AL50" s="271">
        <v>0.05</v>
      </c>
      <c r="AM50" s="229" t="s">
        <v>25</v>
      </c>
      <c r="AN50" s="267"/>
      <c r="AO50" s="267"/>
      <c r="AP50" s="273"/>
      <c r="AR50" s="123" t="s">
        <v>71</v>
      </c>
      <c r="AT50" s="214"/>
      <c r="AU50" s="214">
        <v>0.01</v>
      </c>
    </row>
    <row r="51" spans="1:47"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c r="AU51" s="214">
        <v>0.01</v>
      </c>
    </row>
    <row r="52" spans="1:47"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c r="AU52" s="214">
        <v>1</v>
      </c>
    </row>
    <row r="53" spans="1:47" x14ac:dyDescent="0.25">
      <c r="A53" s="228" t="s">
        <v>74</v>
      </c>
      <c r="B53" s="222" t="s">
        <v>24</v>
      </c>
      <c r="C53" s="229"/>
      <c r="D53" s="229"/>
      <c r="E53" s="322">
        <v>0.5</v>
      </c>
      <c r="F53" s="239">
        <v>5</v>
      </c>
      <c r="G53" s="231">
        <v>0.5</v>
      </c>
      <c r="H53" s="271">
        <v>0.03</v>
      </c>
      <c r="I53" s="229" t="s">
        <v>25</v>
      </c>
      <c r="J53" s="267"/>
      <c r="K53" s="267"/>
      <c r="L53" s="273"/>
      <c r="M53" s="271">
        <v>0.03</v>
      </c>
      <c r="N53" s="229" t="s">
        <v>25</v>
      </c>
      <c r="O53" s="267"/>
      <c r="P53" s="267"/>
      <c r="Q53" s="273"/>
      <c r="R53" s="271">
        <v>0.03</v>
      </c>
      <c r="S53" s="229" t="s">
        <v>25</v>
      </c>
      <c r="T53" s="267"/>
      <c r="U53" s="267"/>
      <c r="V53" s="273"/>
      <c r="W53" s="356">
        <v>0.09</v>
      </c>
      <c r="X53" s="229"/>
      <c r="Y53" s="267"/>
      <c r="Z53" s="267"/>
      <c r="AA53" s="273"/>
      <c r="AB53" s="271">
        <v>0.03</v>
      </c>
      <c r="AC53" s="229" t="s">
        <v>25</v>
      </c>
      <c r="AD53" s="267"/>
      <c r="AE53" s="267"/>
      <c r="AF53" s="273"/>
      <c r="AG53" s="309"/>
      <c r="AH53" s="298"/>
      <c r="AI53" s="310"/>
      <c r="AJ53" s="310"/>
      <c r="AK53" s="311"/>
      <c r="AL53" s="271">
        <v>0.03</v>
      </c>
      <c r="AM53" s="229" t="s">
        <v>25</v>
      </c>
      <c r="AN53" s="267"/>
      <c r="AO53" s="267"/>
      <c r="AP53" s="273"/>
      <c r="AR53" s="111" t="s">
        <v>74</v>
      </c>
      <c r="AT53" s="214"/>
      <c r="AU53" s="214">
        <v>0.5</v>
      </c>
    </row>
    <row r="54" spans="1:47" x14ac:dyDescent="0.25">
      <c r="A54" s="228" t="s">
        <v>75</v>
      </c>
      <c r="B54" s="222" t="s">
        <v>202</v>
      </c>
      <c r="C54" s="229"/>
      <c r="D54" s="229"/>
      <c r="E54" s="223" t="s">
        <v>202</v>
      </c>
      <c r="F54" s="230">
        <v>5</v>
      </c>
      <c r="G54" s="231">
        <v>0.6</v>
      </c>
      <c r="H54" s="271">
        <v>0.02</v>
      </c>
      <c r="I54" s="229" t="s">
        <v>25</v>
      </c>
      <c r="J54" s="267"/>
      <c r="K54" s="267"/>
      <c r="L54" s="273"/>
      <c r="M54" s="271">
        <v>0.02</v>
      </c>
      <c r="N54" s="229" t="s">
        <v>25</v>
      </c>
      <c r="O54" s="267"/>
      <c r="P54" s="267"/>
      <c r="Q54" s="273"/>
      <c r="R54" s="271">
        <v>0.02</v>
      </c>
      <c r="S54" s="229" t="s">
        <v>25</v>
      </c>
      <c r="T54" s="267"/>
      <c r="U54" s="267"/>
      <c r="V54" s="273"/>
      <c r="W54" s="271">
        <v>0.02</v>
      </c>
      <c r="X54" s="229" t="s">
        <v>25</v>
      </c>
      <c r="Y54" s="267"/>
      <c r="Z54" s="267"/>
      <c r="AA54" s="273"/>
      <c r="AB54" s="271">
        <v>0.02</v>
      </c>
      <c r="AC54" s="229" t="s">
        <v>25</v>
      </c>
      <c r="AD54" s="267"/>
      <c r="AE54" s="267"/>
      <c r="AF54" s="273"/>
      <c r="AG54" s="309"/>
      <c r="AH54" s="298"/>
      <c r="AI54" s="310"/>
      <c r="AJ54" s="310"/>
      <c r="AK54" s="311"/>
      <c r="AL54" s="271">
        <v>0.02</v>
      </c>
      <c r="AM54" s="229" t="s">
        <v>25</v>
      </c>
      <c r="AN54" s="267"/>
      <c r="AO54" s="267"/>
      <c r="AP54" s="273"/>
      <c r="AR54" s="111" t="s">
        <v>75</v>
      </c>
      <c r="AT54" s="214"/>
      <c r="AU54" s="214">
        <v>0.6</v>
      </c>
    </row>
    <row r="55" spans="1:47" x14ac:dyDescent="0.25">
      <c r="A55" s="228" t="s">
        <v>76</v>
      </c>
      <c r="B55" s="222" t="s">
        <v>24</v>
      </c>
      <c r="C55" s="229"/>
      <c r="D55" s="229"/>
      <c r="E55" s="322">
        <v>1</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c r="AU55" s="214">
        <v>1</v>
      </c>
    </row>
    <row r="56" spans="1:47"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363" t="s">
        <v>77</v>
      </c>
      <c r="AU56" s="214">
        <v>5</v>
      </c>
    </row>
    <row r="57" spans="1:47"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363" t="s">
        <v>78</v>
      </c>
      <c r="AU57" s="214">
        <v>5</v>
      </c>
    </row>
    <row r="58" spans="1:47"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363" t="s">
        <v>79</v>
      </c>
      <c r="AU58" s="214">
        <v>5</v>
      </c>
    </row>
    <row r="59" spans="1:47"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363" t="s">
        <v>80</v>
      </c>
      <c r="AU59" s="214">
        <v>5</v>
      </c>
    </row>
    <row r="60" spans="1:47" s="214" customFormat="1" x14ac:dyDescent="0.25">
      <c r="A60" s="228" t="s">
        <v>81</v>
      </c>
      <c r="B60" s="222" t="s">
        <v>202</v>
      </c>
      <c r="C60" s="229"/>
      <c r="D60" s="229"/>
      <c r="E60" s="223" t="s">
        <v>202</v>
      </c>
      <c r="F60" s="230" t="s">
        <v>22</v>
      </c>
      <c r="G60" s="231">
        <v>7.0000000000000007E-2</v>
      </c>
      <c r="H60" s="271">
        <v>0.03</v>
      </c>
      <c r="I60" s="229" t="s">
        <v>25</v>
      </c>
      <c r="J60" s="267"/>
      <c r="K60" s="267"/>
      <c r="L60" s="273"/>
      <c r="M60" s="271">
        <v>0.03</v>
      </c>
      <c r="N60" s="229" t="s">
        <v>25</v>
      </c>
      <c r="O60" s="267"/>
      <c r="P60" s="267"/>
      <c r="Q60" s="273"/>
      <c r="R60" s="271">
        <v>0.03</v>
      </c>
      <c r="S60" s="229" t="s">
        <v>25</v>
      </c>
      <c r="T60" s="267"/>
      <c r="U60" s="267"/>
      <c r="V60" s="273"/>
      <c r="W60" s="271">
        <v>0.03</v>
      </c>
      <c r="X60" s="229" t="s">
        <v>25</v>
      </c>
      <c r="Y60" s="267"/>
      <c r="Z60" s="267"/>
      <c r="AA60" s="273"/>
      <c r="AB60" s="271">
        <v>0.03</v>
      </c>
      <c r="AC60" s="229" t="s">
        <v>25</v>
      </c>
      <c r="AD60" s="267"/>
      <c r="AE60" s="267"/>
      <c r="AF60" s="273"/>
      <c r="AG60" s="309"/>
      <c r="AH60" s="298"/>
      <c r="AI60" s="310"/>
      <c r="AJ60" s="310"/>
      <c r="AK60" s="311"/>
      <c r="AL60" s="271">
        <v>0.03</v>
      </c>
      <c r="AM60" s="229" t="s">
        <v>25</v>
      </c>
      <c r="AN60" s="267"/>
      <c r="AO60" s="267"/>
      <c r="AP60" s="273"/>
      <c r="AR60" s="364" t="s">
        <v>81</v>
      </c>
      <c r="AU60" s="214">
        <v>0.01</v>
      </c>
    </row>
    <row r="61" spans="1:47"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363" t="s">
        <v>82</v>
      </c>
      <c r="AU61" s="214">
        <v>1</v>
      </c>
    </row>
    <row r="62" spans="1:47" s="214" customFormat="1" x14ac:dyDescent="0.25">
      <c r="A62" s="228" t="s">
        <v>83</v>
      </c>
      <c r="B62" s="222" t="s">
        <v>24</v>
      </c>
      <c r="C62" s="229"/>
      <c r="D62" s="229"/>
      <c r="E62" s="322">
        <v>0.3</v>
      </c>
      <c r="F62" s="230" t="s">
        <v>22</v>
      </c>
      <c r="G62" s="231">
        <v>0.3</v>
      </c>
      <c r="H62" s="271">
        <v>0.02</v>
      </c>
      <c r="I62" s="229" t="s">
        <v>25</v>
      </c>
      <c r="J62" s="267"/>
      <c r="K62" s="267"/>
      <c r="L62" s="273"/>
      <c r="M62" s="271">
        <v>0.02</v>
      </c>
      <c r="N62" s="229" t="s">
        <v>25</v>
      </c>
      <c r="O62" s="267"/>
      <c r="P62" s="267"/>
      <c r="Q62" s="273"/>
      <c r="R62" s="271">
        <v>0.02</v>
      </c>
      <c r="S62" s="229" t="s">
        <v>25</v>
      </c>
      <c r="T62" s="267"/>
      <c r="U62" s="267"/>
      <c r="V62" s="273"/>
      <c r="W62" s="271">
        <v>0.02</v>
      </c>
      <c r="X62" s="229" t="s">
        <v>25</v>
      </c>
      <c r="Y62" s="267"/>
      <c r="Z62" s="267"/>
      <c r="AA62" s="273"/>
      <c r="AB62" s="271">
        <v>0.02</v>
      </c>
      <c r="AC62" s="229" t="s">
        <v>25</v>
      </c>
      <c r="AD62" s="267"/>
      <c r="AE62" s="267"/>
      <c r="AF62" s="273"/>
      <c r="AG62" s="309"/>
      <c r="AH62" s="298"/>
      <c r="AI62" s="310"/>
      <c r="AJ62" s="310"/>
      <c r="AK62" s="311"/>
      <c r="AL62" s="271">
        <v>0.02</v>
      </c>
      <c r="AM62" s="229" t="s">
        <v>25</v>
      </c>
      <c r="AN62" s="267"/>
      <c r="AO62" s="267"/>
      <c r="AP62" s="273"/>
      <c r="AR62" s="363" t="s">
        <v>83</v>
      </c>
      <c r="AU62" s="214">
        <v>0.3</v>
      </c>
    </row>
    <row r="63" spans="1:47"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363" t="s">
        <v>84</v>
      </c>
      <c r="AU63" s="214">
        <v>1</v>
      </c>
    </row>
    <row r="64" spans="1:47"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363" t="s">
        <v>85</v>
      </c>
      <c r="AU64" s="214">
        <v>1</v>
      </c>
    </row>
    <row r="65" spans="1:47" s="214" customFormat="1" x14ac:dyDescent="0.25">
      <c r="A65" s="228" t="s">
        <v>86</v>
      </c>
      <c r="B65" s="222" t="s">
        <v>202</v>
      </c>
      <c r="C65" s="229"/>
      <c r="D65" s="229"/>
      <c r="E65" s="223" t="s">
        <v>202</v>
      </c>
      <c r="F65" s="230" t="s">
        <v>22</v>
      </c>
      <c r="G65" s="231" t="s">
        <v>22</v>
      </c>
      <c r="H65" s="271">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363" t="s">
        <v>86</v>
      </c>
      <c r="AU65" s="214">
        <v>1</v>
      </c>
    </row>
    <row r="66" spans="1:47" s="214" customFormat="1" x14ac:dyDescent="0.25">
      <c r="A66" s="228" t="s">
        <v>87</v>
      </c>
      <c r="B66" s="222" t="s">
        <v>202</v>
      </c>
      <c r="C66" s="229"/>
      <c r="D66" s="229"/>
      <c r="E66" s="223" t="s">
        <v>202</v>
      </c>
      <c r="F66" s="239">
        <v>5</v>
      </c>
      <c r="G66" s="231">
        <v>0.3</v>
      </c>
      <c r="H66" s="271">
        <v>0.02</v>
      </c>
      <c r="I66" s="229" t="s">
        <v>25</v>
      </c>
      <c r="J66" s="267"/>
      <c r="K66" s="267"/>
      <c r="L66" s="273"/>
      <c r="M66" s="271">
        <v>0.02</v>
      </c>
      <c r="N66" s="229" t="s">
        <v>25</v>
      </c>
      <c r="O66" s="267"/>
      <c r="P66" s="267"/>
      <c r="Q66" s="273"/>
      <c r="R66" s="271">
        <v>0.02</v>
      </c>
      <c r="S66" s="229" t="s">
        <v>25</v>
      </c>
      <c r="T66" s="267"/>
      <c r="U66" s="267"/>
      <c r="V66" s="273"/>
      <c r="W66" s="271">
        <v>0.02</v>
      </c>
      <c r="X66" s="229" t="s">
        <v>25</v>
      </c>
      <c r="Y66" s="267"/>
      <c r="Z66" s="267"/>
      <c r="AA66" s="273"/>
      <c r="AB66" s="271">
        <v>0.02</v>
      </c>
      <c r="AC66" s="229" t="s">
        <v>25</v>
      </c>
      <c r="AD66" s="267"/>
      <c r="AE66" s="267"/>
      <c r="AF66" s="273"/>
      <c r="AG66" s="309"/>
      <c r="AH66" s="298"/>
      <c r="AI66" s="310"/>
      <c r="AJ66" s="310"/>
      <c r="AK66" s="311"/>
      <c r="AL66" s="271">
        <v>0.02</v>
      </c>
      <c r="AM66" s="229" t="s">
        <v>25</v>
      </c>
      <c r="AN66" s="267"/>
      <c r="AO66" s="267"/>
      <c r="AP66" s="273"/>
      <c r="AR66" s="363" t="s">
        <v>87</v>
      </c>
      <c r="AU66" s="214">
        <v>0.3</v>
      </c>
    </row>
    <row r="67" spans="1:47" s="214" customFormat="1" x14ac:dyDescent="0.25">
      <c r="A67" s="228" t="s">
        <v>88</v>
      </c>
      <c r="B67" s="222" t="s">
        <v>24</v>
      </c>
      <c r="C67" s="229"/>
      <c r="D67" s="229"/>
      <c r="E67" s="322">
        <v>0.2</v>
      </c>
      <c r="F67" s="239">
        <v>100</v>
      </c>
      <c r="G67" s="231" t="s">
        <v>22</v>
      </c>
      <c r="H67" s="271">
        <v>0.03</v>
      </c>
      <c r="I67" s="229" t="s">
        <v>25</v>
      </c>
      <c r="J67" s="267"/>
      <c r="K67" s="267"/>
      <c r="L67" s="273"/>
      <c r="M67" s="356">
        <v>0.22</v>
      </c>
      <c r="N67" s="229"/>
      <c r="O67" s="267"/>
      <c r="P67" s="267"/>
      <c r="Q67" s="273"/>
      <c r="R67" s="356">
        <v>0.5</v>
      </c>
      <c r="S67" s="229"/>
      <c r="T67" s="267"/>
      <c r="U67" s="267" t="s">
        <v>233</v>
      </c>
      <c r="V67" s="273" t="s">
        <v>247</v>
      </c>
      <c r="W67" s="271">
        <v>1.95</v>
      </c>
      <c r="X67" s="229"/>
      <c r="Y67" s="267"/>
      <c r="Z67" s="267" t="s">
        <v>233</v>
      </c>
      <c r="AA67" s="273" t="s">
        <v>247</v>
      </c>
      <c r="AB67" s="271">
        <v>0.03</v>
      </c>
      <c r="AC67" s="229" t="s">
        <v>25</v>
      </c>
      <c r="AD67" s="267"/>
      <c r="AE67" s="267"/>
      <c r="AF67" s="273"/>
      <c r="AG67" s="312"/>
      <c r="AH67" s="298"/>
      <c r="AI67" s="310"/>
      <c r="AJ67" s="310"/>
      <c r="AK67" s="311"/>
      <c r="AL67" s="271">
        <v>0.03</v>
      </c>
      <c r="AM67" s="229" t="s">
        <v>25</v>
      </c>
      <c r="AN67" s="267"/>
      <c r="AO67" s="267"/>
      <c r="AP67" s="273"/>
      <c r="AR67" s="363" t="s">
        <v>88</v>
      </c>
      <c r="AU67" s="214">
        <v>0.2</v>
      </c>
    </row>
    <row r="68" spans="1:47" s="214" customFormat="1" x14ac:dyDescent="0.25">
      <c r="A68" s="228" t="s">
        <v>89</v>
      </c>
      <c r="B68" s="222" t="s">
        <v>202</v>
      </c>
      <c r="C68" s="229"/>
      <c r="D68" s="229"/>
      <c r="E68" s="223" t="s">
        <v>202</v>
      </c>
      <c r="F68" s="230" t="s">
        <v>22</v>
      </c>
      <c r="G68" s="231">
        <v>0.5</v>
      </c>
      <c r="H68" s="271">
        <v>0.5</v>
      </c>
      <c r="I68" s="229" t="s">
        <v>25</v>
      </c>
      <c r="J68" s="267"/>
      <c r="K68" s="267"/>
      <c r="L68" s="273"/>
      <c r="M68" s="271">
        <v>0.5</v>
      </c>
      <c r="N68" s="229" t="s">
        <v>25</v>
      </c>
      <c r="O68" s="267"/>
      <c r="P68" s="267"/>
      <c r="Q68" s="273"/>
      <c r="R68" s="271">
        <v>0.5</v>
      </c>
      <c r="S68" s="229" t="s">
        <v>25</v>
      </c>
      <c r="T68" s="267"/>
      <c r="U68" s="267"/>
      <c r="V68" s="273"/>
      <c r="W68" s="271">
        <v>0.5</v>
      </c>
      <c r="X68" s="229" t="s">
        <v>25</v>
      </c>
      <c r="Y68" s="267"/>
      <c r="Z68" s="267"/>
      <c r="AA68" s="273"/>
      <c r="AB68" s="271">
        <v>0.5</v>
      </c>
      <c r="AC68" s="229" t="s">
        <v>25</v>
      </c>
      <c r="AD68" s="267"/>
      <c r="AE68" s="267"/>
      <c r="AF68" s="273"/>
      <c r="AG68" s="312"/>
      <c r="AH68" s="298"/>
      <c r="AI68" s="310"/>
      <c r="AJ68" s="310"/>
      <c r="AK68" s="311"/>
      <c r="AL68" s="271">
        <v>0.5</v>
      </c>
      <c r="AM68" s="229" t="s">
        <v>25</v>
      </c>
      <c r="AN68" s="267"/>
      <c r="AO68" s="267"/>
      <c r="AP68" s="273"/>
      <c r="AR68" s="364" t="s">
        <v>89</v>
      </c>
      <c r="AU68" s="214">
        <v>0.5</v>
      </c>
    </row>
    <row r="69" spans="1:47"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370">
        <v>1</v>
      </c>
      <c r="AM69" s="229" t="s">
        <v>25</v>
      </c>
      <c r="AN69" s="267"/>
      <c r="AO69" s="267"/>
      <c r="AP69" s="273"/>
      <c r="AR69" s="363" t="s">
        <v>90</v>
      </c>
      <c r="AU69" s="214">
        <v>1</v>
      </c>
    </row>
    <row r="70" spans="1:47" s="214" customFormat="1" x14ac:dyDescent="0.25">
      <c r="A70" s="228" t="s">
        <v>91</v>
      </c>
      <c r="B70" s="222" t="s">
        <v>24</v>
      </c>
      <c r="C70" s="229"/>
      <c r="D70" s="229"/>
      <c r="E70" s="329">
        <v>1.7</v>
      </c>
      <c r="F70" s="230" t="s">
        <v>22</v>
      </c>
      <c r="G70" s="231">
        <v>7</v>
      </c>
      <c r="H70" s="271">
        <v>1</v>
      </c>
      <c r="I70" s="229" t="s">
        <v>25</v>
      </c>
      <c r="J70" s="267"/>
      <c r="K70" s="267"/>
      <c r="L70" s="273"/>
      <c r="M70" s="271">
        <v>1</v>
      </c>
      <c r="N70" s="229" t="s">
        <v>25</v>
      </c>
      <c r="O70" s="267"/>
      <c r="P70" s="267"/>
      <c r="Q70" s="273"/>
      <c r="R70" s="271">
        <v>1</v>
      </c>
      <c r="S70" s="229" t="s">
        <v>25</v>
      </c>
      <c r="T70" s="267"/>
      <c r="U70" s="267"/>
      <c r="V70" s="273"/>
      <c r="W70" s="271">
        <v>1</v>
      </c>
      <c r="X70" s="229" t="s">
        <v>25</v>
      </c>
      <c r="Y70" s="267"/>
      <c r="Z70" s="267"/>
      <c r="AA70" s="273"/>
      <c r="AB70" s="271">
        <v>1</v>
      </c>
      <c r="AC70" s="229" t="s">
        <v>25</v>
      </c>
      <c r="AD70" s="267"/>
      <c r="AE70" s="267"/>
      <c r="AF70" s="273"/>
      <c r="AG70" s="297"/>
      <c r="AH70" s="298"/>
      <c r="AI70" s="310"/>
      <c r="AJ70" s="310"/>
      <c r="AK70" s="311"/>
      <c r="AL70" s="271">
        <v>1</v>
      </c>
      <c r="AM70" s="229" t="s">
        <v>25</v>
      </c>
      <c r="AN70" s="267"/>
      <c r="AO70" s="267"/>
      <c r="AP70" s="273"/>
      <c r="AR70" s="363" t="s">
        <v>91</v>
      </c>
      <c r="AU70" s="214">
        <v>1</v>
      </c>
    </row>
    <row r="71" spans="1:47"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370">
        <v>1</v>
      </c>
      <c r="AM71" s="229" t="s">
        <v>25</v>
      </c>
      <c r="AN71" s="267"/>
      <c r="AO71" s="267"/>
      <c r="AP71" s="273"/>
      <c r="AR71" s="363" t="s">
        <v>92</v>
      </c>
      <c r="AU71" s="214">
        <v>1</v>
      </c>
    </row>
    <row r="72" spans="1:47" s="214" customFormat="1" x14ac:dyDescent="0.25">
      <c r="A72" s="228" t="s">
        <v>93</v>
      </c>
      <c r="B72" s="222" t="s">
        <v>24</v>
      </c>
      <c r="C72" s="229"/>
      <c r="D72" s="229"/>
      <c r="E72" s="322">
        <v>0.2</v>
      </c>
      <c r="F72" s="239">
        <v>70</v>
      </c>
      <c r="G72" s="231" t="s">
        <v>22</v>
      </c>
      <c r="H72" s="271">
        <v>0.02</v>
      </c>
      <c r="I72" s="229" t="s">
        <v>25</v>
      </c>
      <c r="J72" s="267"/>
      <c r="K72" s="267"/>
      <c r="L72" s="273"/>
      <c r="M72" s="271">
        <v>0.02</v>
      </c>
      <c r="N72" s="229" t="s">
        <v>25</v>
      </c>
      <c r="O72" s="267"/>
      <c r="P72" s="267"/>
      <c r="Q72" s="273"/>
      <c r="R72" s="271">
        <v>0.02</v>
      </c>
      <c r="S72" s="229" t="s">
        <v>25</v>
      </c>
      <c r="T72" s="267"/>
      <c r="U72" s="267"/>
      <c r="V72" s="273"/>
      <c r="W72" s="271">
        <v>0.02</v>
      </c>
      <c r="X72" s="229" t="s">
        <v>25</v>
      </c>
      <c r="Y72" s="267"/>
      <c r="Z72" s="267"/>
      <c r="AA72" s="273"/>
      <c r="AB72" s="271">
        <v>0.02</v>
      </c>
      <c r="AC72" s="229" t="s">
        <v>25</v>
      </c>
      <c r="AD72" s="267"/>
      <c r="AE72" s="267"/>
      <c r="AF72" s="273"/>
      <c r="AG72" s="312"/>
      <c r="AH72" s="298"/>
      <c r="AI72" s="310"/>
      <c r="AJ72" s="310"/>
      <c r="AK72" s="311"/>
      <c r="AL72" s="271">
        <v>0.02</v>
      </c>
      <c r="AM72" s="229" t="s">
        <v>25</v>
      </c>
      <c r="AN72" s="267"/>
      <c r="AO72" s="267"/>
      <c r="AP72" s="273"/>
      <c r="AR72" s="364" t="s">
        <v>93</v>
      </c>
      <c r="AU72" s="214">
        <v>0.2</v>
      </c>
    </row>
    <row r="73" spans="1:47" s="214" customFormat="1" x14ac:dyDescent="0.25">
      <c r="A73" s="228" t="s">
        <v>94</v>
      </c>
      <c r="B73" s="222" t="s">
        <v>24</v>
      </c>
      <c r="C73" s="229"/>
      <c r="D73" s="229"/>
      <c r="E73" s="322">
        <v>0.2</v>
      </c>
      <c r="F73" s="230" t="s">
        <v>22</v>
      </c>
      <c r="G73" s="231">
        <v>0.2</v>
      </c>
      <c r="H73" s="271">
        <v>0.03</v>
      </c>
      <c r="I73" s="229" t="s">
        <v>25</v>
      </c>
      <c r="J73" s="267"/>
      <c r="K73" s="267"/>
      <c r="L73" s="273"/>
      <c r="M73" s="271">
        <v>0.03</v>
      </c>
      <c r="N73" s="229" t="s">
        <v>25</v>
      </c>
      <c r="O73" s="267"/>
      <c r="P73" s="267"/>
      <c r="Q73" s="273"/>
      <c r="R73" s="271">
        <v>0.03</v>
      </c>
      <c r="S73" s="229" t="s">
        <v>25</v>
      </c>
      <c r="T73" s="267"/>
      <c r="U73" s="267"/>
      <c r="V73" s="273"/>
      <c r="W73" s="271">
        <v>0.03</v>
      </c>
      <c r="X73" s="229" t="s">
        <v>25</v>
      </c>
      <c r="Y73" s="267"/>
      <c r="Z73" s="267"/>
      <c r="AA73" s="273"/>
      <c r="AB73" s="271">
        <v>0.03</v>
      </c>
      <c r="AC73" s="229" t="s">
        <v>25</v>
      </c>
      <c r="AD73" s="267"/>
      <c r="AE73" s="267"/>
      <c r="AF73" s="273"/>
      <c r="AG73" s="313"/>
      <c r="AH73" s="298"/>
      <c r="AI73" s="310"/>
      <c r="AJ73" s="310"/>
      <c r="AK73" s="311"/>
      <c r="AL73" s="271">
        <v>0.03</v>
      </c>
      <c r="AM73" s="229" t="s">
        <v>25</v>
      </c>
      <c r="AN73" s="267"/>
      <c r="AO73" s="267"/>
      <c r="AP73" s="273"/>
      <c r="AR73" s="364" t="s">
        <v>94</v>
      </c>
      <c r="AU73" s="214">
        <v>0.2</v>
      </c>
    </row>
    <row r="74" spans="1:47" s="214" customFormat="1" x14ac:dyDescent="0.25">
      <c r="A74" s="228" t="s">
        <v>95</v>
      </c>
      <c r="B74" s="222" t="s">
        <v>202</v>
      </c>
      <c r="C74" s="229"/>
      <c r="D74" s="229"/>
      <c r="E74" s="223" t="s">
        <v>202</v>
      </c>
      <c r="F74" s="230" t="s">
        <v>22</v>
      </c>
      <c r="G74" s="231" t="s">
        <v>22</v>
      </c>
      <c r="H74" s="369">
        <v>0.02</v>
      </c>
      <c r="I74" s="229" t="s">
        <v>25</v>
      </c>
      <c r="J74" s="267"/>
      <c r="K74" s="267"/>
      <c r="L74" s="273"/>
      <c r="M74" s="369">
        <v>0.02</v>
      </c>
      <c r="N74" s="229" t="s">
        <v>25</v>
      </c>
      <c r="O74" s="267"/>
      <c r="P74" s="267"/>
      <c r="Q74" s="273"/>
      <c r="R74" s="369">
        <v>0.02</v>
      </c>
      <c r="S74" s="229" t="s">
        <v>25</v>
      </c>
      <c r="T74" s="267"/>
      <c r="U74" s="267"/>
      <c r="V74" s="273"/>
      <c r="W74" s="369">
        <v>0.02</v>
      </c>
      <c r="X74" s="229" t="s">
        <v>25</v>
      </c>
      <c r="Y74" s="267"/>
      <c r="Z74" s="267"/>
      <c r="AA74" s="273"/>
      <c r="AB74" s="369">
        <v>0.02</v>
      </c>
      <c r="AC74" s="229" t="s">
        <v>25</v>
      </c>
      <c r="AD74" s="267"/>
      <c r="AE74" s="267"/>
      <c r="AF74" s="273"/>
      <c r="AG74" s="300"/>
      <c r="AH74" s="298"/>
      <c r="AI74" s="310"/>
      <c r="AJ74" s="310"/>
      <c r="AK74" s="311"/>
      <c r="AL74" s="369">
        <v>0.02</v>
      </c>
      <c r="AM74" s="229" t="s">
        <v>25</v>
      </c>
      <c r="AN74" s="267"/>
      <c r="AO74" s="267"/>
      <c r="AP74" s="273"/>
      <c r="AR74" s="364" t="s">
        <v>95</v>
      </c>
      <c r="AU74" s="214">
        <v>0.03</v>
      </c>
    </row>
    <row r="75" spans="1:47" s="214" customFormat="1" x14ac:dyDescent="0.25">
      <c r="A75" s="228" t="s">
        <v>203</v>
      </c>
      <c r="B75" s="222" t="s">
        <v>24</v>
      </c>
      <c r="C75" s="229"/>
      <c r="D75" s="229"/>
      <c r="E75" s="322">
        <v>1</v>
      </c>
      <c r="F75" s="239">
        <v>700</v>
      </c>
      <c r="G75" s="231" t="s">
        <v>22</v>
      </c>
      <c r="H75" s="271">
        <v>1</v>
      </c>
      <c r="I75" s="229" t="s">
        <v>25</v>
      </c>
      <c r="J75" s="267"/>
      <c r="K75" s="267"/>
      <c r="L75" s="273"/>
      <c r="M75" s="271">
        <v>1</v>
      </c>
      <c r="N75" s="229" t="s">
        <v>25</v>
      </c>
      <c r="O75" s="267"/>
      <c r="P75" s="267"/>
      <c r="Q75" s="273"/>
      <c r="R75" s="271">
        <v>1</v>
      </c>
      <c r="S75" s="229" t="s">
        <v>25</v>
      </c>
      <c r="T75" s="267"/>
      <c r="U75" s="267"/>
      <c r="V75" s="273"/>
      <c r="W75" s="271">
        <v>1</v>
      </c>
      <c r="X75" s="229" t="s">
        <v>25</v>
      </c>
      <c r="Y75" s="267"/>
      <c r="Z75" s="267"/>
      <c r="AA75" s="273"/>
      <c r="AB75" s="271">
        <v>1</v>
      </c>
      <c r="AC75" s="229" t="s">
        <v>25</v>
      </c>
      <c r="AD75" s="267"/>
      <c r="AE75" s="267"/>
      <c r="AF75" s="273"/>
      <c r="AG75" s="314"/>
      <c r="AH75" s="298"/>
      <c r="AI75" s="310"/>
      <c r="AJ75" s="310"/>
      <c r="AK75" s="311"/>
      <c r="AL75" s="271">
        <v>1</v>
      </c>
      <c r="AM75" s="229" t="s">
        <v>25</v>
      </c>
      <c r="AN75" s="267"/>
      <c r="AO75" s="267"/>
      <c r="AP75" s="273"/>
      <c r="AR75" s="363" t="s">
        <v>96</v>
      </c>
      <c r="AU75" s="214">
        <v>1</v>
      </c>
    </row>
    <row r="76" spans="1:47"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370">
        <v>1</v>
      </c>
      <c r="AM76" s="229" t="s">
        <v>25</v>
      </c>
      <c r="AN76" s="267"/>
      <c r="AO76" s="267"/>
      <c r="AP76" s="273"/>
      <c r="AR76" s="364" t="s">
        <v>97</v>
      </c>
      <c r="AU76" s="214">
        <v>1</v>
      </c>
    </row>
    <row r="77" spans="1:47"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370">
        <v>1</v>
      </c>
      <c r="AM77" s="229" t="s">
        <v>25</v>
      </c>
      <c r="AN77" s="267"/>
      <c r="AO77" s="267"/>
      <c r="AP77" s="273"/>
      <c r="AR77" s="364" t="s">
        <v>98</v>
      </c>
      <c r="AU77" s="214">
        <v>1</v>
      </c>
    </row>
    <row r="78" spans="1:47" s="214" customFormat="1" x14ac:dyDescent="0.25">
      <c r="A78" s="228" t="s">
        <v>195</v>
      </c>
      <c r="B78" s="222" t="s">
        <v>24</v>
      </c>
      <c r="C78" s="229"/>
      <c r="D78" s="229"/>
      <c r="E78" s="322">
        <v>4.4000000000000004</v>
      </c>
      <c r="F78" s="230" t="s">
        <v>22</v>
      </c>
      <c r="G78" s="231">
        <v>5</v>
      </c>
      <c r="H78" s="271">
        <v>2</v>
      </c>
      <c r="I78" s="229" t="s">
        <v>25</v>
      </c>
      <c r="J78" s="267"/>
      <c r="K78" s="267"/>
      <c r="L78" s="273"/>
      <c r="M78" s="271">
        <v>2</v>
      </c>
      <c r="N78" s="229" t="s">
        <v>25</v>
      </c>
      <c r="O78" s="267"/>
      <c r="P78" s="267"/>
      <c r="Q78" s="273"/>
      <c r="R78" s="271">
        <v>2</v>
      </c>
      <c r="S78" s="229" t="s">
        <v>25</v>
      </c>
      <c r="T78" s="267"/>
      <c r="U78" s="267"/>
      <c r="V78" s="273"/>
      <c r="W78" s="271">
        <v>2</v>
      </c>
      <c r="X78" s="229" t="s">
        <v>25</v>
      </c>
      <c r="Y78" s="267"/>
      <c r="Z78" s="267"/>
      <c r="AA78" s="273"/>
      <c r="AB78" s="271">
        <v>2</v>
      </c>
      <c r="AC78" s="229" t="s">
        <v>25</v>
      </c>
      <c r="AD78" s="267"/>
      <c r="AE78" s="267"/>
      <c r="AF78" s="273"/>
      <c r="AG78" s="297"/>
      <c r="AH78" s="298"/>
      <c r="AI78" s="310"/>
      <c r="AJ78" s="310"/>
      <c r="AK78" s="311"/>
      <c r="AL78" s="271">
        <v>2</v>
      </c>
      <c r="AM78" s="229" t="s">
        <v>25</v>
      </c>
      <c r="AN78" s="267"/>
      <c r="AO78" s="267"/>
      <c r="AP78" s="273"/>
      <c r="AR78" s="363" t="s">
        <v>99</v>
      </c>
      <c r="AU78" s="214">
        <v>2</v>
      </c>
    </row>
    <row r="79" spans="1:47" s="214" customFormat="1" x14ac:dyDescent="0.25">
      <c r="A79" s="228" t="s">
        <v>100</v>
      </c>
      <c r="B79" s="222" t="s">
        <v>24</v>
      </c>
      <c r="C79" s="229"/>
      <c r="D79" s="229"/>
      <c r="E79" s="329">
        <v>1.2</v>
      </c>
      <c r="F79" s="230" t="s">
        <v>22</v>
      </c>
      <c r="G79" s="231" t="s">
        <v>22</v>
      </c>
      <c r="H79" s="271">
        <v>1</v>
      </c>
      <c r="I79" s="229" t="s">
        <v>25</v>
      </c>
      <c r="J79" s="267"/>
      <c r="K79" s="267"/>
      <c r="L79" s="273"/>
      <c r="M79" s="271">
        <v>1</v>
      </c>
      <c r="N79" s="229" t="s">
        <v>25</v>
      </c>
      <c r="O79" s="267"/>
      <c r="P79" s="267"/>
      <c r="Q79" s="273"/>
      <c r="R79" s="271">
        <v>1</v>
      </c>
      <c r="S79" s="229" t="s">
        <v>25</v>
      </c>
      <c r="T79" s="267"/>
      <c r="U79" s="267"/>
      <c r="V79" s="273"/>
      <c r="W79" s="271">
        <v>1</v>
      </c>
      <c r="X79" s="229" t="s">
        <v>25</v>
      </c>
      <c r="Y79" s="267"/>
      <c r="Z79" s="267"/>
      <c r="AA79" s="273"/>
      <c r="AB79" s="271">
        <v>1</v>
      </c>
      <c r="AC79" s="229" t="s">
        <v>25</v>
      </c>
      <c r="AD79" s="267"/>
      <c r="AE79" s="267"/>
      <c r="AF79" s="273"/>
      <c r="AG79" s="297"/>
      <c r="AH79" s="298"/>
      <c r="AI79" s="310"/>
      <c r="AJ79" s="310"/>
      <c r="AK79" s="311"/>
      <c r="AL79" s="271">
        <v>1</v>
      </c>
      <c r="AM79" s="229" t="s">
        <v>25</v>
      </c>
      <c r="AN79" s="267"/>
      <c r="AO79" s="267"/>
      <c r="AP79" s="273"/>
      <c r="AR79" s="364" t="s">
        <v>100</v>
      </c>
      <c r="AU79" s="214">
        <v>1</v>
      </c>
    </row>
    <row r="80" spans="1:47" s="214" customFormat="1" x14ac:dyDescent="0.25">
      <c r="A80" s="228" t="s">
        <v>101</v>
      </c>
      <c r="B80" s="222" t="s">
        <v>24</v>
      </c>
      <c r="C80" s="229"/>
      <c r="D80" s="229"/>
      <c r="E80" s="322">
        <v>1</v>
      </c>
      <c r="F80" s="239">
        <v>100</v>
      </c>
      <c r="G80" s="231" t="s">
        <v>22</v>
      </c>
      <c r="H80" s="271">
        <v>1</v>
      </c>
      <c r="I80" s="229" t="s">
        <v>25</v>
      </c>
      <c r="J80" s="267"/>
      <c r="K80" s="267"/>
      <c r="L80" s="273"/>
      <c r="M80" s="271">
        <v>1</v>
      </c>
      <c r="N80" s="229" t="s">
        <v>25</v>
      </c>
      <c r="O80" s="267"/>
      <c r="P80" s="267"/>
      <c r="Q80" s="273"/>
      <c r="R80" s="271">
        <v>1</v>
      </c>
      <c r="S80" s="229" t="s">
        <v>25</v>
      </c>
      <c r="T80" s="267"/>
      <c r="U80" s="267"/>
      <c r="V80" s="273"/>
      <c r="W80" s="271">
        <v>1</v>
      </c>
      <c r="X80" s="229" t="s">
        <v>25</v>
      </c>
      <c r="Y80" s="267"/>
      <c r="Z80" s="267"/>
      <c r="AA80" s="273"/>
      <c r="AB80" s="271">
        <v>1</v>
      </c>
      <c r="AC80" s="229" t="s">
        <v>25</v>
      </c>
      <c r="AD80" s="267"/>
      <c r="AE80" s="267"/>
      <c r="AF80" s="273"/>
      <c r="AG80" s="297"/>
      <c r="AH80" s="298"/>
      <c r="AI80" s="310"/>
      <c r="AJ80" s="310"/>
      <c r="AK80" s="311"/>
      <c r="AL80" s="271">
        <v>1</v>
      </c>
      <c r="AM80" s="229" t="s">
        <v>25</v>
      </c>
      <c r="AN80" s="267"/>
      <c r="AO80" s="267"/>
      <c r="AP80" s="273"/>
      <c r="AR80" s="363" t="s">
        <v>101</v>
      </c>
      <c r="AU80" s="214">
        <v>1</v>
      </c>
    </row>
    <row r="81" spans="1:47" s="214" customFormat="1" x14ac:dyDescent="0.25">
      <c r="A81" s="228" t="s">
        <v>102</v>
      </c>
      <c r="B81" s="222" t="s">
        <v>202</v>
      </c>
      <c r="C81" s="229"/>
      <c r="D81" s="229"/>
      <c r="E81" s="223" t="s">
        <v>202</v>
      </c>
      <c r="F81" s="239">
        <v>5</v>
      </c>
      <c r="G81" s="231">
        <v>0.8</v>
      </c>
      <c r="H81" s="271">
        <v>0.02</v>
      </c>
      <c r="I81" s="229" t="s">
        <v>25</v>
      </c>
      <c r="J81" s="267"/>
      <c r="K81" s="267"/>
      <c r="L81" s="273"/>
      <c r="M81" s="271">
        <v>0.02</v>
      </c>
      <c r="N81" s="229" t="s">
        <v>25</v>
      </c>
      <c r="O81" s="267"/>
      <c r="P81" s="267"/>
      <c r="Q81" s="273"/>
      <c r="R81" s="271">
        <v>0.02</v>
      </c>
      <c r="S81" s="229" t="s">
        <v>25</v>
      </c>
      <c r="T81" s="267"/>
      <c r="U81" s="267"/>
      <c r="V81" s="273"/>
      <c r="W81" s="271">
        <v>0.02</v>
      </c>
      <c r="X81" s="229" t="s">
        <v>25</v>
      </c>
      <c r="Y81" s="267"/>
      <c r="Z81" s="267"/>
      <c r="AA81" s="273"/>
      <c r="AB81" s="271">
        <v>0.02</v>
      </c>
      <c r="AC81" s="229" t="s">
        <v>25</v>
      </c>
      <c r="AD81" s="267"/>
      <c r="AE81" s="267"/>
      <c r="AF81" s="273"/>
      <c r="AG81" s="312"/>
      <c r="AH81" s="298"/>
      <c r="AI81" s="310"/>
      <c r="AJ81" s="310"/>
      <c r="AK81" s="311"/>
      <c r="AL81" s="271">
        <v>0.02</v>
      </c>
      <c r="AM81" s="229" t="s">
        <v>25</v>
      </c>
      <c r="AN81" s="267"/>
      <c r="AO81" s="267"/>
      <c r="AP81" s="273"/>
      <c r="AR81" s="363" t="s">
        <v>102</v>
      </c>
      <c r="AU81" s="214">
        <v>0.5</v>
      </c>
    </row>
    <row r="82" spans="1:47" s="214" customFormat="1" x14ac:dyDescent="0.25">
      <c r="A82" s="228" t="s">
        <v>103</v>
      </c>
      <c r="B82" s="222" t="s">
        <v>24</v>
      </c>
      <c r="C82" s="229"/>
      <c r="D82" s="229"/>
      <c r="E82" s="322">
        <v>1.4</v>
      </c>
      <c r="F82" s="239">
        <v>1000</v>
      </c>
      <c r="G82" s="231" t="s">
        <v>22</v>
      </c>
      <c r="H82" s="271">
        <v>2</v>
      </c>
      <c r="I82" s="229" t="s">
        <v>25</v>
      </c>
      <c r="J82" s="267"/>
      <c r="K82" s="267"/>
      <c r="L82" s="273"/>
      <c r="M82" s="271">
        <v>2</v>
      </c>
      <c r="N82" s="229" t="s">
        <v>25</v>
      </c>
      <c r="O82" s="267"/>
      <c r="P82" s="267"/>
      <c r="Q82" s="273"/>
      <c r="R82" s="271">
        <v>2</v>
      </c>
      <c r="S82" s="229" t="s">
        <v>25</v>
      </c>
      <c r="T82" s="267"/>
      <c r="U82" s="267"/>
      <c r="V82" s="273"/>
      <c r="W82" s="271">
        <v>2</v>
      </c>
      <c r="X82" s="229" t="s">
        <v>25</v>
      </c>
      <c r="Y82" s="267"/>
      <c r="Z82" s="267"/>
      <c r="AA82" s="273"/>
      <c r="AB82" s="271">
        <v>2</v>
      </c>
      <c r="AC82" s="229" t="s">
        <v>25</v>
      </c>
      <c r="AD82" s="267"/>
      <c r="AE82" s="267"/>
      <c r="AF82" s="273"/>
      <c r="AG82" s="297"/>
      <c r="AH82" s="298"/>
      <c r="AI82" s="310"/>
      <c r="AJ82" s="310"/>
      <c r="AK82" s="311"/>
      <c r="AL82" s="271">
        <v>2</v>
      </c>
      <c r="AM82" s="229" t="s">
        <v>25</v>
      </c>
      <c r="AN82" s="267"/>
      <c r="AO82" s="267"/>
      <c r="AP82" s="273"/>
      <c r="AR82" s="363" t="s">
        <v>103</v>
      </c>
      <c r="AU82" s="214">
        <v>1</v>
      </c>
    </row>
    <row r="83" spans="1:47"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370">
        <v>1</v>
      </c>
      <c r="AM83" s="229" t="s">
        <v>25</v>
      </c>
      <c r="AN83" s="267"/>
      <c r="AO83" s="267"/>
      <c r="AP83" s="273"/>
      <c r="AR83" s="364" t="s">
        <v>104</v>
      </c>
      <c r="AU83" s="214">
        <v>1</v>
      </c>
    </row>
    <row r="84" spans="1:47" s="214" customFormat="1" x14ac:dyDescent="0.25">
      <c r="A84" s="228" t="s">
        <v>105</v>
      </c>
      <c r="B84" s="222" t="s">
        <v>202</v>
      </c>
      <c r="C84" s="229"/>
      <c r="D84" s="229"/>
      <c r="E84" s="223" t="s">
        <v>202</v>
      </c>
      <c r="F84" s="230" t="s">
        <v>22</v>
      </c>
      <c r="G84" s="231">
        <v>0.2</v>
      </c>
      <c r="H84" s="271">
        <v>0.02</v>
      </c>
      <c r="I84" s="229" t="s">
        <v>25</v>
      </c>
      <c r="J84" s="267"/>
      <c r="K84" s="267"/>
      <c r="L84" s="273"/>
      <c r="M84" s="271">
        <v>0.02</v>
      </c>
      <c r="N84" s="229" t="s">
        <v>25</v>
      </c>
      <c r="O84" s="267"/>
      <c r="P84" s="267"/>
      <c r="Q84" s="273"/>
      <c r="R84" s="271">
        <v>0.02</v>
      </c>
      <c r="S84" s="229" t="s">
        <v>25</v>
      </c>
      <c r="T84" s="267"/>
      <c r="U84" s="267"/>
      <c r="V84" s="273"/>
      <c r="W84" s="271">
        <v>0.02</v>
      </c>
      <c r="X84" s="229" t="s">
        <v>25</v>
      </c>
      <c r="Y84" s="267"/>
      <c r="Z84" s="267"/>
      <c r="AA84" s="273"/>
      <c r="AB84" s="271">
        <v>0.02</v>
      </c>
      <c r="AC84" s="229" t="s">
        <v>25</v>
      </c>
      <c r="AD84" s="267"/>
      <c r="AE84" s="267"/>
      <c r="AF84" s="273"/>
      <c r="AG84" s="312"/>
      <c r="AH84" s="298"/>
      <c r="AI84" s="310"/>
      <c r="AJ84" s="310"/>
      <c r="AK84" s="311"/>
      <c r="AL84" s="271">
        <v>0.02</v>
      </c>
      <c r="AM84" s="229" t="s">
        <v>25</v>
      </c>
      <c r="AN84" s="267"/>
      <c r="AO84" s="267"/>
      <c r="AP84" s="273"/>
      <c r="AR84" s="364" t="s">
        <v>105</v>
      </c>
      <c r="AU84" s="214">
        <v>0.2</v>
      </c>
    </row>
    <row r="85" spans="1:47" s="214" customFormat="1" x14ac:dyDescent="0.25">
      <c r="A85" s="228" t="s">
        <v>106</v>
      </c>
      <c r="B85" s="222" t="s">
        <v>24</v>
      </c>
      <c r="C85" s="229"/>
      <c r="D85" s="229"/>
      <c r="E85" s="322">
        <v>5</v>
      </c>
      <c r="F85" s="230" t="s">
        <v>22</v>
      </c>
      <c r="G85" s="231" t="s">
        <v>22</v>
      </c>
      <c r="H85" s="271">
        <v>2</v>
      </c>
      <c r="I85" s="229" t="s">
        <v>25</v>
      </c>
      <c r="J85" s="267"/>
      <c r="K85" s="267"/>
      <c r="L85" s="273"/>
      <c r="M85" s="271">
        <v>2</v>
      </c>
      <c r="N85" s="229" t="s">
        <v>25</v>
      </c>
      <c r="O85" s="267"/>
      <c r="P85" s="267"/>
      <c r="Q85" s="273"/>
      <c r="R85" s="271">
        <v>2</v>
      </c>
      <c r="S85" s="229" t="s">
        <v>25</v>
      </c>
      <c r="T85" s="267"/>
      <c r="U85" s="267"/>
      <c r="V85" s="273"/>
      <c r="W85" s="271">
        <v>2</v>
      </c>
      <c r="X85" s="229" t="s">
        <v>25</v>
      </c>
      <c r="Y85" s="267"/>
      <c r="Z85" s="267"/>
      <c r="AA85" s="273"/>
      <c r="AB85" s="271">
        <v>2</v>
      </c>
      <c r="AC85" s="229" t="s">
        <v>25</v>
      </c>
      <c r="AD85" s="267"/>
      <c r="AE85" s="267"/>
      <c r="AF85" s="273"/>
      <c r="AG85" s="297"/>
      <c r="AH85" s="298"/>
      <c r="AI85" s="310"/>
      <c r="AJ85" s="310"/>
      <c r="AK85" s="311"/>
      <c r="AL85" s="271">
        <v>2</v>
      </c>
      <c r="AM85" s="229" t="s">
        <v>25</v>
      </c>
      <c r="AN85" s="267"/>
      <c r="AO85" s="267"/>
      <c r="AP85" s="273"/>
      <c r="AR85" s="364" t="s">
        <v>106</v>
      </c>
      <c r="AU85" s="214">
        <v>5</v>
      </c>
    </row>
    <row r="86" spans="1:47" s="214" customFormat="1" x14ac:dyDescent="0.25">
      <c r="A86" s="228" t="s">
        <v>107</v>
      </c>
      <c r="B86" s="443" t="s">
        <v>202</v>
      </c>
      <c r="C86" s="229"/>
      <c r="D86" s="229"/>
      <c r="E86" s="375" t="s">
        <v>202</v>
      </c>
      <c r="F86" s="239">
        <v>5</v>
      </c>
      <c r="G86" s="231">
        <v>3</v>
      </c>
      <c r="H86" s="271">
        <v>1</v>
      </c>
      <c r="I86" s="229" t="s">
        <v>25</v>
      </c>
      <c r="J86" s="267"/>
      <c r="K86" s="267"/>
      <c r="L86" s="273"/>
      <c r="M86" s="271">
        <v>1</v>
      </c>
      <c r="N86" s="229" t="s">
        <v>25</v>
      </c>
      <c r="O86" s="267"/>
      <c r="P86" s="267"/>
      <c r="Q86" s="273"/>
      <c r="R86" s="271">
        <v>1</v>
      </c>
      <c r="S86" s="229" t="s">
        <v>25</v>
      </c>
      <c r="T86" s="267"/>
      <c r="U86" s="267"/>
      <c r="V86" s="273"/>
      <c r="W86" s="271">
        <v>1</v>
      </c>
      <c r="X86" s="229" t="s">
        <v>25</v>
      </c>
      <c r="Y86" s="267"/>
      <c r="Z86" s="267"/>
      <c r="AA86" s="273"/>
      <c r="AB86" s="271">
        <v>1</v>
      </c>
      <c r="AC86" s="229" t="s">
        <v>25</v>
      </c>
      <c r="AD86" s="267"/>
      <c r="AE86" s="267"/>
      <c r="AF86" s="273"/>
      <c r="AG86" s="297"/>
      <c r="AH86" s="298"/>
      <c r="AI86" s="310"/>
      <c r="AJ86" s="310"/>
      <c r="AK86" s="311"/>
      <c r="AL86" s="271">
        <v>1</v>
      </c>
      <c r="AM86" s="229" t="s">
        <v>25</v>
      </c>
      <c r="AN86" s="267"/>
      <c r="AO86" s="267"/>
      <c r="AP86" s="273"/>
      <c r="AR86" s="364" t="s">
        <v>107</v>
      </c>
      <c r="AU86" s="214">
        <v>1</v>
      </c>
    </row>
    <row r="87" spans="1:47"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370">
        <v>1</v>
      </c>
      <c r="AM87" s="229" t="s">
        <v>25</v>
      </c>
      <c r="AN87" s="267"/>
      <c r="AO87" s="267"/>
      <c r="AP87" s="273"/>
      <c r="AR87" s="363" t="s">
        <v>108</v>
      </c>
      <c r="AU87" s="214">
        <v>1</v>
      </c>
    </row>
    <row r="88" spans="1:47"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370">
        <v>5</v>
      </c>
      <c r="AM88" s="229" t="s">
        <v>25</v>
      </c>
      <c r="AN88" s="267"/>
      <c r="AO88" s="267"/>
      <c r="AP88" s="273"/>
      <c r="AR88" s="363" t="s">
        <v>109</v>
      </c>
      <c r="AU88" s="214">
        <v>5</v>
      </c>
    </row>
    <row r="89" spans="1:47" s="214" customFormat="1" ht="15.75" thickBot="1" x14ac:dyDescent="0.3">
      <c r="A89" s="376" t="s">
        <v>110</v>
      </c>
      <c r="B89" s="275" t="s">
        <v>24</v>
      </c>
      <c r="C89" s="263"/>
      <c r="D89" s="263"/>
      <c r="E89" s="323">
        <v>0.01</v>
      </c>
      <c r="F89" s="281">
        <v>2</v>
      </c>
      <c r="G89" s="282">
        <v>0.02</v>
      </c>
      <c r="H89" s="274">
        <v>0.01</v>
      </c>
      <c r="I89" s="263" t="s">
        <v>25</v>
      </c>
      <c r="J89" s="275"/>
      <c r="K89" s="275"/>
      <c r="L89" s="276"/>
      <c r="M89" s="274">
        <v>0.01</v>
      </c>
      <c r="N89" s="263" t="s">
        <v>25</v>
      </c>
      <c r="O89" s="275"/>
      <c r="P89" s="275"/>
      <c r="Q89" s="276"/>
      <c r="R89" s="274">
        <v>0.01</v>
      </c>
      <c r="S89" s="263" t="s">
        <v>25</v>
      </c>
      <c r="T89" s="275"/>
      <c r="U89" s="275"/>
      <c r="V89" s="276"/>
      <c r="W89" s="274">
        <v>0.28999999999999998</v>
      </c>
      <c r="X89" s="263"/>
      <c r="Y89" s="275"/>
      <c r="Z89" s="275"/>
      <c r="AA89" s="276"/>
      <c r="AB89" s="274">
        <v>0.01</v>
      </c>
      <c r="AC89" s="263" t="s">
        <v>25</v>
      </c>
      <c r="AD89" s="275"/>
      <c r="AE89" s="275"/>
      <c r="AF89" s="276"/>
      <c r="AG89" s="315"/>
      <c r="AH89" s="303"/>
      <c r="AI89" s="316"/>
      <c r="AJ89" s="316"/>
      <c r="AK89" s="317"/>
      <c r="AL89" s="274">
        <v>0.01</v>
      </c>
      <c r="AM89" s="263" t="s">
        <v>25</v>
      </c>
      <c r="AN89" s="275"/>
      <c r="AO89" s="275"/>
      <c r="AP89" s="276"/>
      <c r="AR89" s="365" t="s">
        <v>110</v>
      </c>
      <c r="AU89" s="214">
        <v>0.01</v>
      </c>
    </row>
    <row r="90" spans="1:47"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7"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7"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7"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7"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7"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7"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5">
    <mergeCell ref="A1:AP1"/>
    <mergeCell ref="A2:AP2"/>
    <mergeCell ref="B4:B6"/>
    <mergeCell ref="C4:C6"/>
    <mergeCell ref="D4:D6"/>
    <mergeCell ref="E4:E6"/>
    <mergeCell ref="F4:F6"/>
    <mergeCell ref="G4:G6"/>
    <mergeCell ref="H4:AF4"/>
    <mergeCell ref="AG4:AP4"/>
    <mergeCell ref="AL5:AP5"/>
    <mergeCell ref="H5:L5"/>
    <mergeCell ref="AG43:AK43"/>
    <mergeCell ref="A47:AP47"/>
    <mergeCell ref="AG48:AK48"/>
    <mergeCell ref="AG25:AK25"/>
    <mergeCell ref="M5:Q5"/>
    <mergeCell ref="R5:V5"/>
    <mergeCell ref="W5:AA5"/>
    <mergeCell ref="AB5:AF5"/>
    <mergeCell ref="A42:AP42"/>
    <mergeCell ref="AG5:AK5"/>
    <mergeCell ref="A7:AP7"/>
    <mergeCell ref="AG8:AK8"/>
    <mergeCell ref="A24:AP24"/>
  </mergeCells>
  <conditionalFormatting sqref="AL10">
    <cfRule type="cellIs" dxfId="2953" priority="597" operator="greaterThan">
      <formula>$E$10</formula>
    </cfRule>
  </conditionalFormatting>
  <conditionalFormatting sqref="AL11">
    <cfRule type="cellIs" dxfId="2952" priority="596" operator="greaterThan">
      <formula>$E$11</formula>
    </cfRule>
  </conditionalFormatting>
  <conditionalFormatting sqref="AL12">
    <cfRule type="cellIs" dxfId="2951" priority="595" operator="greaterThan">
      <formula>$E$12</formula>
    </cfRule>
  </conditionalFormatting>
  <conditionalFormatting sqref="AL13">
    <cfRule type="cellIs" dxfId="2950" priority="593" operator="greaterThan">
      <formula>$E13</formula>
    </cfRule>
    <cfRule type="cellIs" dxfId="2949" priority="594" operator="greaterThan">
      <formula>$G13</formula>
    </cfRule>
  </conditionalFormatting>
  <conditionalFormatting sqref="AL18">
    <cfRule type="cellIs" dxfId="2948" priority="589" operator="lessThan">
      <formula>$AS$18</formula>
    </cfRule>
    <cfRule type="cellIs" dxfId="2947" priority="590" operator="greaterThan">
      <formula>$AT$18</formula>
    </cfRule>
    <cfRule type="cellIs" dxfId="2946" priority="591" operator="lessThan">
      <formula>$AQ$18</formula>
    </cfRule>
    <cfRule type="cellIs" dxfId="2945" priority="592" operator="greaterThan">
      <formula>$AR$18</formula>
    </cfRule>
  </conditionalFormatting>
  <conditionalFormatting sqref="AG10">
    <cfRule type="cellIs" dxfId="2944" priority="588" operator="greaterThan">
      <formula>$E$10</formula>
    </cfRule>
  </conditionalFormatting>
  <conditionalFormatting sqref="AG11">
    <cfRule type="cellIs" dxfId="2943" priority="587" operator="greaterThan">
      <formula>$E$11</formula>
    </cfRule>
  </conditionalFormatting>
  <conditionalFormatting sqref="AG12">
    <cfRule type="cellIs" dxfId="2942" priority="586" operator="greaterThan">
      <formula>$E$12</formula>
    </cfRule>
  </conditionalFormatting>
  <conditionalFormatting sqref="AG13">
    <cfRule type="cellIs" dxfId="2941" priority="584" operator="greaterThan">
      <formula>$E$13</formula>
    </cfRule>
    <cfRule type="cellIs" dxfId="2940" priority="585" operator="greaterThan">
      <formula>$G$13</formula>
    </cfRule>
  </conditionalFormatting>
  <conditionalFormatting sqref="AG14">
    <cfRule type="cellIs" dxfId="2939" priority="582" operator="greaterThan">
      <formula>$E$14</formula>
    </cfRule>
    <cfRule type="cellIs" dxfId="2938" priority="583" operator="greaterThan">
      <formula>$G$14</formula>
    </cfRule>
  </conditionalFormatting>
  <conditionalFormatting sqref="AG15">
    <cfRule type="cellIs" dxfId="2937" priority="581" operator="greaterThan">
      <formula>$E$15</formula>
    </cfRule>
  </conditionalFormatting>
  <conditionalFormatting sqref="AG16">
    <cfRule type="cellIs" dxfId="2936" priority="580" operator="greaterThan">
      <formula>$E$16</formula>
    </cfRule>
  </conditionalFormatting>
  <conditionalFormatting sqref="AG16">
    <cfRule type="cellIs" dxfId="2935" priority="579" operator="greaterThan">
      <formula>$G$16</formula>
    </cfRule>
  </conditionalFormatting>
  <conditionalFormatting sqref="AG17">
    <cfRule type="cellIs" dxfId="2934" priority="577" operator="greaterThan">
      <formula>$E$17</formula>
    </cfRule>
  </conditionalFormatting>
  <conditionalFormatting sqref="AG17">
    <cfRule type="cellIs" dxfId="2933" priority="578" operator="greaterThan">
      <formula>$G$17</formula>
    </cfRule>
  </conditionalFormatting>
  <conditionalFormatting sqref="AG19">
    <cfRule type="cellIs" dxfId="2932" priority="576" operator="greaterThan">
      <formula>$E$19</formula>
    </cfRule>
  </conditionalFormatting>
  <conditionalFormatting sqref="AG20">
    <cfRule type="cellIs" dxfId="2931" priority="574" operator="greaterThan">
      <formula>$E$20</formula>
    </cfRule>
    <cfRule type="cellIs" dxfId="2930" priority="575" operator="greaterThan">
      <formula>$G$20</formula>
    </cfRule>
  </conditionalFormatting>
  <conditionalFormatting sqref="AG21">
    <cfRule type="cellIs" dxfId="2929" priority="572" operator="greaterThan">
      <formula>$E$21</formula>
    </cfRule>
    <cfRule type="cellIs" dxfId="2928" priority="573" operator="greaterThan">
      <formula>$G$21</formula>
    </cfRule>
  </conditionalFormatting>
  <conditionalFormatting sqref="AG22">
    <cfRule type="cellIs" dxfId="2927" priority="570" operator="greaterThan">
      <formula>$E$22</formula>
    </cfRule>
    <cfRule type="cellIs" dxfId="2926" priority="571" operator="greaterThan">
      <formula>$G$22</formula>
    </cfRule>
  </conditionalFormatting>
  <conditionalFormatting sqref="AG23">
    <cfRule type="cellIs" dxfId="2925" priority="569" operator="greaterThan">
      <formula>$E$23</formula>
    </cfRule>
  </conditionalFormatting>
  <conditionalFormatting sqref="AG9">
    <cfRule type="cellIs" dxfId="2924" priority="568" operator="greaterThan">
      <formula>$E$9</formula>
    </cfRule>
  </conditionalFormatting>
  <conditionalFormatting sqref="AG18">
    <cfRule type="cellIs" dxfId="2923" priority="564" operator="lessThan">
      <formula>$AS$18</formula>
    </cfRule>
    <cfRule type="cellIs" dxfId="2922" priority="565" operator="greaterThan">
      <formula>$AT$18</formula>
    </cfRule>
    <cfRule type="cellIs" dxfId="2921" priority="566" operator="lessThan">
      <formula>$AQ$18</formula>
    </cfRule>
    <cfRule type="cellIs" dxfId="2920" priority="567" operator="greaterThan">
      <formula>$AR$18</formula>
    </cfRule>
  </conditionalFormatting>
  <conditionalFormatting sqref="AG26">
    <cfRule type="cellIs" dxfId="2919" priority="562" operator="greaterThan">
      <formula>$E$26</formula>
    </cfRule>
    <cfRule type="cellIs" dxfId="2918" priority="563" operator="greaterThan">
      <formula>$G$26</formula>
    </cfRule>
  </conditionalFormatting>
  <conditionalFormatting sqref="AG27">
    <cfRule type="cellIs" dxfId="2917" priority="560" operator="greaterThan">
      <formula>$E$27</formula>
    </cfRule>
    <cfRule type="cellIs" dxfId="2916" priority="561" operator="greaterThan">
      <formula>$G$27</formula>
    </cfRule>
  </conditionalFormatting>
  <conditionalFormatting sqref="AG28">
    <cfRule type="cellIs" dxfId="2915" priority="558" operator="greaterThan">
      <formula>$E$28</formula>
    </cfRule>
    <cfRule type="cellIs" dxfId="2914" priority="559" operator="greaterThan">
      <formula>$G$28</formula>
    </cfRule>
  </conditionalFormatting>
  <conditionalFormatting sqref="AG31">
    <cfRule type="cellIs" dxfId="2913" priority="557" operator="greaterThan">
      <formula>$E$31</formula>
    </cfRule>
  </conditionalFormatting>
  <conditionalFormatting sqref="AG32">
    <cfRule type="cellIs" dxfId="2912" priority="555" operator="greaterThan">
      <formula>$E$32</formula>
    </cfRule>
    <cfRule type="cellIs" dxfId="2911" priority="556" operator="greaterThan">
      <formula>$G$32</formula>
    </cfRule>
  </conditionalFormatting>
  <conditionalFormatting sqref="AG33">
    <cfRule type="cellIs" dxfId="2910" priority="553" operator="greaterThan">
      <formula>$E$33</formula>
    </cfRule>
    <cfRule type="cellIs" dxfId="2909" priority="554" operator="greaterThan">
      <formula>$G$33</formula>
    </cfRule>
  </conditionalFormatting>
  <conditionalFormatting sqref="AG34">
    <cfRule type="cellIs" dxfId="2908" priority="550" operator="greaterThan">
      <formula>$E$34</formula>
    </cfRule>
    <cfRule type="cellIs" dxfId="2907" priority="551" operator="greaterThan">
      <formula>$G$34</formula>
    </cfRule>
    <cfRule type="cellIs" dxfId="2906" priority="552" operator="greaterThan">
      <formula>$F$34</formula>
    </cfRule>
  </conditionalFormatting>
  <conditionalFormatting sqref="AG35">
    <cfRule type="cellIs" dxfId="2905" priority="548" operator="greaterThan">
      <formula>$E$35</formula>
    </cfRule>
    <cfRule type="cellIs" dxfId="2904" priority="549" operator="greaterThan">
      <formula>$G$35</formula>
    </cfRule>
  </conditionalFormatting>
  <conditionalFormatting sqref="AG36">
    <cfRule type="cellIs" dxfId="2903" priority="546" operator="greaterThan">
      <formula>$E$36</formula>
    </cfRule>
    <cfRule type="cellIs" dxfId="2902" priority="547" operator="greaterThan">
      <formula>$G$36</formula>
    </cfRule>
  </conditionalFormatting>
  <conditionalFormatting sqref="AG37">
    <cfRule type="cellIs" dxfId="2901" priority="545" operator="greaterThan">
      <formula>$E$37</formula>
    </cfRule>
  </conditionalFormatting>
  <conditionalFormatting sqref="AG38">
    <cfRule type="cellIs" dxfId="2900" priority="543" operator="greaterThan">
      <formula>$E$38</formula>
    </cfRule>
    <cfRule type="cellIs" dxfId="2899" priority="544" operator="greaterThan">
      <formula>$G$38</formula>
    </cfRule>
  </conditionalFormatting>
  <conditionalFormatting sqref="AG39">
    <cfRule type="cellIs" dxfId="2898" priority="541" operator="greaterThan">
      <formula>$E$39</formula>
    </cfRule>
    <cfRule type="cellIs" dxfId="2897" priority="542" operator="greaterThan">
      <formula>$G$39</formula>
    </cfRule>
  </conditionalFormatting>
  <conditionalFormatting sqref="AG40">
    <cfRule type="cellIs" dxfId="2896" priority="539" operator="greaterThan">
      <formula>$E$40</formula>
    </cfRule>
    <cfRule type="cellIs" dxfId="2895" priority="540" operator="greaterThan">
      <formula>$G$40</formula>
    </cfRule>
  </conditionalFormatting>
  <conditionalFormatting sqref="AG41">
    <cfRule type="cellIs" dxfId="2894" priority="537" operator="greaterThan">
      <formula>$E$41</formula>
    </cfRule>
    <cfRule type="cellIs" dxfId="2893" priority="538" operator="greaterThan">
      <formula>$G$41</formula>
    </cfRule>
  </conditionalFormatting>
  <conditionalFormatting sqref="AG37">
    <cfRule type="cellIs" dxfId="2892" priority="536" operator="greaterThan">
      <formula>$G$37</formula>
    </cfRule>
  </conditionalFormatting>
  <conditionalFormatting sqref="AG72">
    <cfRule type="cellIs" dxfId="2891" priority="535" operator="greaterThan">
      <formula>$F$72</formula>
    </cfRule>
  </conditionalFormatting>
  <conditionalFormatting sqref="AG55">
    <cfRule type="cellIs" dxfId="2890" priority="534" operator="greaterThan">
      <formula>$G$55</formula>
    </cfRule>
  </conditionalFormatting>
  <conditionalFormatting sqref="AG60">
    <cfRule type="cellIs" dxfId="2889" priority="533" operator="greaterThan">
      <formula>$G$60</formula>
    </cfRule>
  </conditionalFormatting>
  <conditionalFormatting sqref="AG63">
    <cfRule type="cellIs" dxfId="2888" priority="532" operator="greaterThan">
      <formula>$G$63</formula>
    </cfRule>
  </conditionalFormatting>
  <conditionalFormatting sqref="AG66">
    <cfRule type="cellIs" dxfId="2887" priority="530" operator="greaterThan">
      <formula>$G$66</formula>
    </cfRule>
    <cfRule type="cellIs" dxfId="2886" priority="531" operator="greaterThan">
      <formula>$F$66</formula>
    </cfRule>
  </conditionalFormatting>
  <conditionalFormatting sqref="AG53">
    <cfRule type="cellIs" dxfId="2885" priority="529" operator="greaterThan">
      <formula>$F$53</formula>
    </cfRule>
  </conditionalFormatting>
  <conditionalFormatting sqref="AG52">
    <cfRule type="cellIs" dxfId="2884" priority="527" operator="greaterThan">
      <formula>$F$52</formula>
    </cfRule>
  </conditionalFormatting>
  <conditionalFormatting sqref="AG61">
    <cfRule type="cellIs" dxfId="2883" priority="524" operator="greaterThan">
      <formula>$F$61</formula>
    </cfRule>
  </conditionalFormatting>
  <conditionalFormatting sqref="AG62">
    <cfRule type="cellIs" dxfId="2882" priority="522" operator="greaterThan">
      <formula>$G$62</formula>
    </cfRule>
  </conditionalFormatting>
  <conditionalFormatting sqref="AG54">
    <cfRule type="cellIs" dxfId="2881" priority="525" operator="greaterThan">
      <formula>$G$54</formula>
    </cfRule>
    <cfRule type="cellIs" dxfId="2880" priority="526" operator="greaterThan">
      <formula>$F$54</formula>
    </cfRule>
  </conditionalFormatting>
  <conditionalFormatting sqref="AG61">
    <cfRule type="cellIs" dxfId="2879" priority="523" operator="greaterThan">
      <formula>$G$61</formula>
    </cfRule>
  </conditionalFormatting>
  <conditionalFormatting sqref="AG67">
    <cfRule type="cellIs" dxfId="2878" priority="521" operator="greaterThan">
      <formula>$F$67</formula>
    </cfRule>
  </conditionalFormatting>
  <conditionalFormatting sqref="AG68">
    <cfRule type="cellIs" dxfId="2877" priority="520" operator="greaterThan">
      <formula>$G$68</formula>
    </cfRule>
  </conditionalFormatting>
  <conditionalFormatting sqref="AG70">
    <cfRule type="cellIs" dxfId="2876" priority="519" operator="greaterThan">
      <formula>$G$70</formula>
    </cfRule>
  </conditionalFormatting>
  <conditionalFormatting sqref="AG73">
    <cfRule type="cellIs" dxfId="2875" priority="518" operator="greaterThan">
      <formula>$G$73</formula>
    </cfRule>
  </conditionalFormatting>
  <conditionalFormatting sqref="AG75">
    <cfRule type="cellIs" dxfId="2874" priority="517" operator="greaterThan">
      <formula>$F$75</formula>
    </cfRule>
  </conditionalFormatting>
  <conditionalFormatting sqref="AG76">
    <cfRule type="cellIs" dxfId="2873" priority="516" operator="greaterThan">
      <formula>$F$76</formula>
    </cfRule>
  </conditionalFormatting>
  <conditionalFormatting sqref="AG78">
    <cfRule type="cellIs" dxfId="2872" priority="515" operator="greaterThan">
      <formula>$G$78</formula>
    </cfRule>
  </conditionalFormatting>
  <conditionalFormatting sqref="AG80">
    <cfRule type="cellIs" dxfId="2871" priority="514" operator="greaterThan">
      <formula>$F$80</formula>
    </cfRule>
  </conditionalFormatting>
  <conditionalFormatting sqref="AG82">
    <cfRule type="cellIs" dxfId="2870" priority="513" operator="greaterThan">
      <formula>$F$82</formula>
    </cfRule>
  </conditionalFormatting>
  <conditionalFormatting sqref="AG81">
    <cfRule type="cellIs" dxfId="2869" priority="511" operator="greaterThan">
      <formula>$G$81</formula>
    </cfRule>
    <cfRule type="cellIs" dxfId="2868" priority="512" operator="greaterThan">
      <formula>$F$81</formula>
    </cfRule>
  </conditionalFormatting>
  <conditionalFormatting sqref="AG84">
    <cfRule type="cellIs" dxfId="2867" priority="510" operator="greaterThan">
      <formula>$G$84</formula>
    </cfRule>
  </conditionalFormatting>
  <conditionalFormatting sqref="AG86">
    <cfRule type="cellIs" dxfId="2866" priority="508" operator="greaterThan">
      <formula>$G$86</formula>
    </cfRule>
    <cfRule type="cellIs" dxfId="2865" priority="509" operator="greaterThan">
      <formula>$F$86</formula>
    </cfRule>
  </conditionalFormatting>
  <conditionalFormatting sqref="AG89">
    <cfRule type="cellIs" dxfId="2864" priority="506" operator="greaterThan">
      <formula>$G$89</formula>
    </cfRule>
    <cfRule type="cellIs" dxfId="2863" priority="507" operator="greaterThan">
      <formula>$F$89</formula>
    </cfRule>
  </conditionalFormatting>
  <conditionalFormatting sqref="AG53">
    <cfRule type="cellIs" dxfId="2862" priority="528" operator="greaterThan">
      <formula>$G$53</formula>
    </cfRule>
  </conditionalFormatting>
  <conditionalFormatting sqref="H45">
    <cfRule type="cellIs" dxfId="2861" priority="426" operator="greaterThan">
      <formula>$F$45</formula>
    </cfRule>
  </conditionalFormatting>
  <conditionalFormatting sqref="H46">
    <cfRule type="cellIs" dxfId="2860" priority="114" operator="greaterThan">
      <formula>$E46</formula>
    </cfRule>
    <cfRule type="cellIs" dxfId="2859" priority="425" operator="greaterThan">
      <formula>$G46</formula>
    </cfRule>
  </conditionalFormatting>
  <conditionalFormatting sqref="AG29">
    <cfRule type="cellIs" dxfId="2858" priority="394" operator="greaterThan">
      <formula>$E$29</formula>
    </cfRule>
  </conditionalFormatting>
  <conditionalFormatting sqref="AG29">
    <cfRule type="cellIs" dxfId="2857" priority="395" operator="greaterThan">
      <formula>$G$29</formula>
    </cfRule>
  </conditionalFormatting>
  <conditionalFormatting sqref="AG44">
    <cfRule type="cellIs" dxfId="2856" priority="392" operator="greaterThan">
      <formula>$E$26</formula>
    </cfRule>
    <cfRule type="cellIs" dxfId="2855" priority="393" operator="greaterThan">
      <formula>$G$26</formula>
    </cfRule>
  </conditionalFormatting>
  <conditionalFormatting sqref="AG45">
    <cfRule type="cellIs" dxfId="2854" priority="390" operator="greaterThan">
      <formula>$E$27</formula>
    </cfRule>
    <cfRule type="cellIs" dxfId="2853" priority="391" operator="greaterThan">
      <formula>$G$27</formula>
    </cfRule>
  </conditionalFormatting>
  <conditionalFormatting sqref="AG46">
    <cfRule type="cellIs" dxfId="2852" priority="388" operator="greaterThan">
      <formula>$E$28</formula>
    </cfRule>
    <cfRule type="cellIs" dxfId="2851" priority="389" operator="greaterThan">
      <formula>$G$28</formula>
    </cfRule>
  </conditionalFormatting>
  <conditionalFormatting sqref="AG49">
    <cfRule type="cellIs" dxfId="2850" priority="386" operator="greaterThan">
      <formula>$E$26</formula>
    </cfRule>
    <cfRule type="cellIs" dxfId="2849" priority="387" operator="greaterThan">
      <formula>$G$26</formula>
    </cfRule>
  </conditionalFormatting>
  <conditionalFormatting sqref="R45 M45">
    <cfRule type="cellIs" dxfId="2848" priority="384" operator="greaterThan">
      <formula>$F$45</formula>
    </cfRule>
  </conditionalFormatting>
  <conditionalFormatting sqref="W45">
    <cfRule type="cellIs" dxfId="2847" priority="381" operator="greaterThan">
      <formula>$F$45</formula>
    </cfRule>
  </conditionalFormatting>
  <conditionalFormatting sqref="AG30">
    <cfRule type="expression" priority="377" stopIfTrue="1">
      <formula>$S$30="U"</formula>
    </cfRule>
    <cfRule type="cellIs" dxfId="2846" priority="378" operator="greaterThan">
      <formula>$E$30</formula>
    </cfRule>
    <cfRule type="cellIs" dxfId="2845" priority="379" operator="greaterThan">
      <formula>$G$30</formula>
    </cfRule>
  </conditionalFormatting>
  <conditionalFormatting sqref="AL9:AL12">
    <cfRule type="cellIs" dxfId="2844" priority="376" operator="greaterThan">
      <formula>$E9</formula>
    </cfRule>
  </conditionalFormatting>
  <conditionalFormatting sqref="AL20:AL22 AL16:AL17 AL14">
    <cfRule type="cellIs" dxfId="2843" priority="340" operator="greaterThan">
      <formula>$E14</formula>
    </cfRule>
    <cfRule type="cellIs" dxfId="2842" priority="341" operator="greaterThan">
      <formula>$G14</formula>
    </cfRule>
  </conditionalFormatting>
  <conditionalFormatting sqref="AL41 AL32:AL39 AL26:AL30">
    <cfRule type="cellIs" dxfId="2841" priority="338" operator="greaterThan">
      <formula>$E26</formula>
    </cfRule>
    <cfRule type="cellIs" dxfId="2840" priority="339" operator="greaterThan">
      <formula>$G26</formula>
    </cfRule>
  </conditionalFormatting>
  <conditionalFormatting sqref="AL40 AL31">
    <cfRule type="cellIs" dxfId="2839" priority="337" operator="greaterThan">
      <formula>$E31</formula>
    </cfRule>
  </conditionalFormatting>
  <conditionalFormatting sqref="AB41 AB32:AB39 AB26:AB29">
    <cfRule type="cellIs" dxfId="2838" priority="335" operator="greaterThan">
      <formula>$E26</formula>
    </cfRule>
    <cfRule type="cellIs" dxfId="2837" priority="336" operator="greaterThan">
      <formula>$G26</formula>
    </cfRule>
  </conditionalFormatting>
  <conditionalFormatting sqref="AB31">
    <cfRule type="cellIs" dxfId="2836" priority="334" operator="greaterThan">
      <formula>$E31</formula>
    </cfRule>
  </conditionalFormatting>
  <conditionalFormatting sqref="W25">
    <cfRule type="cellIs" dxfId="2835" priority="332" operator="greaterThan">
      <formula>$E25</formula>
    </cfRule>
    <cfRule type="cellIs" dxfId="2834" priority="333" operator="greaterThan">
      <formula>$G25</formula>
    </cfRule>
  </conditionalFormatting>
  <conditionalFormatting sqref="W41 W32:W39 W26:W30">
    <cfRule type="cellIs" dxfId="2833" priority="330" operator="greaterThan">
      <formula>$E26</formula>
    </cfRule>
    <cfRule type="cellIs" dxfId="2832" priority="331" operator="greaterThan">
      <formula>$G26</formula>
    </cfRule>
  </conditionalFormatting>
  <conditionalFormatting sqref="W31">
    <cfRule type="cellIs" dxfId="2831" priority="329" operator="greaterThan">
      <formula>$E31</formula>
    </cfRule>
  </conditionalFormatting>
  <conditionalFormatting sqref="R25">
    <cfRule type="cellIs" dxfId="2830" priority="327" operator="greaterThan">
      <formula>$E25</formula>
    </cfRule>
    <cfRule type="cellIs" dxfId="2829" priority="328" operator="greaterThan">
      <formula>$G25</formula>
    </cfRule>
  </conditionalFormatting>
  <conditionalFormatting sqref="R41 R32:R39 R26:R29">
    <cfRule type="cellIs" dxfId="2828" priority="325" operator="greaterThan">
      <formula>$E26</formula>
    </cfRule>
    <cfRule type="cellIs" dxfId="2827" priority="326" operator="greaterThan">
      <formula>$G26</formula>
    </cfRule>
  </conditionalFormatting>
  <conditionalFormatting sqref="R31">
    <cfRule type="cellIs" dxfId="2826" priority="324" operator="greaterThan">
      <formula>$E31</formula>
    </cfRule>
  </conditionalFormatting>
  <conditionalFormatting sqref="M25">
    <cfRule type="cellIs" dxfId="2825" priority="322" operator="greaterThan">
      <formula>$E25</formula>
    </cfRule>
    <cfRule type="cellIs" dxfId="2824" priority="323" operator="greaterThan">
      <formula>$G25</formula>
    </cfRule>
  </conditionalFormatting>
  <conditionalFormatting sqref="M41 M32:M39 M26:M29">
    <cfRule type="cellIs" dxfId="2823" priority="320" operator="greaterThan">
      <formula>$E26</formula>
    </cfRule>
    <cfRule type="cellIs" dxfId="2822" priority="321" operator="greaterThan">
      <formula>$G26</formula>
    </cfRule>
  </conditionalFormatting>
  <conditionalFormatting sqref="M31">
    <cfRule type="cellIs" dxfId="2821" priority="319" operator="greaterThan">
      <formula>$E31</formula>
    </cfRule>
  </conditionalFormatting>
  <conditionalFormatting sqref="H25">
    <cfRule type="cellIs" dxfId="2820" priority="317" operator="greaterThan">
      <formula>$E25</formula>
    </cfRule>
    <cfRule type="cellIs" dxfId="2819" priority="318" operator="greaterThan">
      <formula>$G25</formula>
    </cfRule>
  </conditionalFormatting>
  <conditionalFormatting sqref="H41 H32:H39 H26:H30">
    <cfRule type="cellIs" dxfId="2818" priority="315" operator="greaterThan">
      <formula>$E26</formula>
    </cfRule>
    <cfRule type="cellIs" dxfId="2817" priority="316" operator="greaterThan">
      <formula>$G26</formula>
    </cfRule>
  </conditionalFormatting>
  <conditionalFormatting sqref="H31">
    <cfRule type="cellIs" dxfId="2816" priority="314" operator="greaterThan">
      <formula>$E31</formula>
    </cfRule>
  </conditionalFormatting>
  <conditionalFormatting sqref="AL23 AL19 AL15">
    <cfRule type="cellIs" dxfId="2815" priority="313" operator="greaterThan">
      <formula>$E15</formula>
    </cfRule>
  </conditionalFormatting>
  <conditionalFormatting sqref="W10">
    <cfRule type="cellIs" dxfId="2814" priority="312" operator="greaterThan">
      <formula>$E$10</formula>
    </cfRule>
  </conditionalFormatting>
  <conditionalFormatting sqref="W11">
    <cfRule type="cellIs" dxfId="2813" priority="311" operator="greaterThan">
      <formula>$E$11</formula>
    </cfRule>
  </conditionalFormatting>
  <conditionalFormatting sqref="W12">
    <cfRule type="cellIs" dxfId="2812" priority="310" operator="greaterThan">
      <formula>$E$12</formula>
    </cfRule>
  </conditionalFormatting>
  <conditionalFormatting sqref="W13">
    <cfRule type="cellIs" dxfId="2811" priority="308" operator="greaterThan">
      <formula>$E13</formula>
    </cfRule>
    <cfRule type="cellIs" dxfId="2810" priority="309" operator="greaterThan">
      <formula>$G13</formula>
    </cfRule>
  </conditionalFormatting>
  <conditionalFormatting sqref="W9:W12">
    <cfRule type="cellIs" dxfId="2809" priority="307" operator="greaterThan">
      <formula>$E9</formula>
    </cfRule>
  </conditionalFormatting>
  <conditionalFormatting sqref="W20:W22 W16:W17 W14">
    <cfRule type="cellIs" dxfId="2808" priority="305" operator="greaterThan">
      <formula>$E14</formula>
    </cfRule>
    <cfRule type="cellIs" dxfId="2807" priority="306" operator="greaterThan">
      <formula>$G14</formula>
    </cfRule>
  </conditionalFormatting>
  <conditionalFormatting sqref="W23 W19 W15">
    <cfRule type="cellIs" dxfId="2806" priority="304" operator="greaterThan">
      <formula>$E15</formula>
    </cfRule>
  </conditionalFormatting>
  <conditionalFormatting sqref="R10">
    <cfRule type="cellIs" dxfId="2805" priority="303" operator="greaterThan">
      <formula>$E$10</formula>
    </cfRule>
  </conditionalFormatting>
  <conditionalFormatting sqref="R11">
    <cfRule type="cellIs" dxfId="2804" priority="302" operator="greaterThan">
      <formula>$E$11</formula>
    </cfRule>
  </conditionalFormatting>
  <conditionalFormatting sqref="R12">
    <cfRule type="cellIs" dxfId="2803" priority="301" operator="greaterThan">
      <formula>$E$12</formula>
    </cfRule>
  </conditionalFormatting>
  <conditionalFormatting sqref="R13">
    <cfRule type="cellIs" dxfId="2802" priority="299" operator="greaterThan">
      <formula>$E13</formula>
    </cfRule>
    <cfRule type="cellIs" dxfId="2801" priority="300" operator="greaterThan">
      <formula>$G13</formula>
    </cfRule>
  </conditionalFormatting>
  <conditionalFormatting sqref="R9:R12">
    <cfRule type="cellIs" dxfId="2800" priority="298" operator="greaterThan">
      <formula>$E9</formula>
    </cfRule>
  </conditionalFormatting>
  <conditionalFormatting sqref="R20:R22 R16:R17 R14">
    <cfRule type="cellIs" dxfId="2799" priority="296" operator="greaterThan">
      <formula>$E14</formula>
    </cfRule>
    <cfRule type="cellIs" dxfId="2798" priority="297" operator="greaterThan">
      <formula>$G14</formula>
    </cfRule>
  </conditionalFormatting>
  <conditionalFormatting sqref="R23 R19 R15">
    <cfRule type="cellIs" dxfId="2797" priority="295" operator="greaterThan">
      <formula>$E15</formula>
    </cfRule>
  </conditionalFormatting>
  <conditionalFormatting sqref="M10">
    <cfRule type="cellIs" dxfId="2796" priority="294" operator="greaterThan">
      <formula>$E$10</formula>
    </cfRule>
  </conditionalFormatting>
  <conditionalFormatting sqref="M11">
    <cfRule type="cellIs" dxfId="2795" priority="293" operator="greaterThan">
      <formula>$E$11</formula>
    </cfRule>
  </conditionalFormatting>
  <conditionalFormatting sqref="M12">
    <cfRule type="cellIs" dxfId="2794" priority="292" operator="greaterThan">
      <formula>$E$12</formula>
    </cfRule>
  </conditionalFormatting>
  <conditionalFormatting sqref="M13">
    <cfRule type="cellIs" dxfId="2793" priority="290" operator="greaterThan">
      <formula>$E13</formula>
    </cfRule>
    <cfRule type="cellIs" dxfId="2792" priority="291" operator="greaterThan">
      <formula>$G13</formula>
    </cfRule>
  </conditionalFormatting>
  <conditionalFormatting sqref="M9:M12">
    <cfRule type="cellIs" dxfId="2791" priority="289" operator="greaterThan">
      <formula>$E9</formula>
    </cfRule>
  </conditionalFormatting>
  <conditionalFormatting sqref="M20:M22 M16:M17 M14">
    <cfRule type="cellIs" dxfId="2790" priority="287" operator="greaterThan">
      <formula>$E14</formula>
    </cfRule>
    <cfRule type="cellIs" dxfId="2789" priority="288" operator="greaterThan">
      <formula>$G14</formula>
    </cfRule>
  </conditionalFormatting>
  <conditionalFormatting sqref="M23 M19 M15">
    <cfRule type="cellIs" dxfId="2788" priority="286" operator="greaterThan">
      <formula>$E15</formula>
    </cfRule>
  </conditionalFormatting>
  <conditionalFormatting sqref="H10">
    <cfRule type="cellIs" dxfId="2787" priority="285" operator="greaterThan">
      <formula>$E$10</formula>
    </cfRule>
  </conditionalFormatting>
  <conditionalFormatting sqref="H11">
    <cfRule type="cellIs" dxfId="2786" priority="284" operator="greaterThan">
      <formula>$E$11</formula>
    </cfRule>
  </conditionalFormatting>
  <conditionalFormatting sqref="H12">
    <cfRule type="cellIs" dxfId="2785" priority="283" operator="greaterThan">
      <formula>$E$12</formula>
    </cfRule>
  </conditionalFormatting>
  <conditionalFormatting sqref="H13">
    <cfRule type="cellIs" dxfId="2784" priority="281" operator="greaterThan">
      <formula>$E13</formula>
    </cfRule>
    <cfRule type="cellIs" dxfId="2783" priority="282" operator="greaterThan">
      <formula>$G13</formula>
    </cfRule>
  </conditionalFormatting>
  <conditionalFormatting sqref="H9:H12">
    <cfRule type="cellIs" dxfId="2782" priority="280" operator="greaterThan">
      <formula>$E9</formula>
    </cfRule>
  </conditionalFormatting>
  <conditionalFormatting sqref="H20:H22 H16:H17 H14">
    <cfRule type="cellIs" dxfId="2781" priority="278" operator="greaterThan">
      <formula>$E14</formula>
    </cfRule>
    <cfRule type="cellIs" dxfId="2780" priority="279" operator="greaterThan">
      <formula>$G14</formula>
    </cfRule>
  </conditionalFormatting>
  <conditionalFormatting sqref="H23 H19 H15">
    <cfRule type="cellIs" dxfId="2779" priority="277" operator="greaterThan">
      <formula>$E15</formula>
    </cfRule>
  </conditionalFormatting>
  <conditionalFormatting sqref="AB10">
    <cfRule type="cellIs" dxfId="2778" priority="276" operator="greaterThan">
      <formula>$E$10</formula>
    </cfRule>
  </conditionalFormatting>
  <conditionalFormatting sqref="AB11">
    <cfRule type="cellIs" dxfId="2777" priority="275" operator="greaterThan">
      <formula>$E$11</formula>
    </cfRule>
  </conditionalFormatting>
  <conditionalFormatting sqref="AB12">
    <cfRule type="cellIs" dxfId="2776" priority="274" operator="greaterThan">
      <formula>$E$12</formula>
    </cfRule>
  </conditionalFormatting>
  <conditionalFormatting sqref="AB13">
    <cfRule type="cellIs" dxfId="2775" priority="272" operator="greaterThan">
      <formula>$E13</formula>
    </cfRule>
    <cfRule type="cellIs" dxfId="2774" priority="273" operator="greaterThan">
      <formula>$G13</formula>
    </cfRule>
  </conditionalFormatting>
  <conditionalFormatting sqref="AB9:AB12">
    <cfRule type="cellIs" dxfId="2773" priority="271" operator="greaterThan">
      <formula>$E9</formula>
    </cfRule>
  </conditionalFormatting>
  <conditionalFormatting sqref="AB20:AB22 AB16:AB17 AB14">
    <cfRule type="cellIs" dxfId="2772" priority="269" operator="greaterThan">
      <formula>$E14</formula>
    </cfRule>
    <cfRule type="cellIs" dxfId="2771" priority="270" operator="greaterThan">
      <formula>$G14</formula>
    </cfRule>
  </conditionalFormatting>
  <conditionalFormatting sqref="AB23 AB19 AB15">
    <cfRule type="cellIs" dxfId="2770" priority="268" operator="greaterThan">
      <formula>$E15</formula>
    </cfRule>
  </conditionalFormatting>
  <conditionalFormatting sqref="AB18">
    <cfRule type="cellIs" dxfId="2769" priority="264" operator="lessThan">
      <formula>$AS$18</formula>
    </cfRule>
    <cfRule type="cellIs" dxfId="2768" priority="265" operator="greaterThan">
      <formula>$AT$18</formula>
    </cfRule>
    <cfRule type="cellIs" dxfId="2767" priority="266" operator="lessThan">
      <formula>$AQ$18</formula>
    </cfRule>
    <cfRule type="cellIs" dxfId="2766" priority="267" operator="greaterThan">
      <formula>$AR$18</formula>
    </cfRule>
  </conditionalFormatting>
  <conditionalFormatting sqref="H18 M18 R18 W18">
    <cfRule type="cellIs" dxfId="2765" priority="260" operator="lessThan">
      <formula>$AS$18</formula>
    </cfRule>
    <cfRule type="cellIs" dxfId="2764" priority="261" operator="greaterThan">
      <formula>$AT$18</formula>
    </cfRule>
    <cfRule type="cellIs" dxfId="2763" priority="262" operator="lessThan">
      <formula>$AQ$18</formula>
    </cfRule>
    <cfRule type="cellIs" dxfId="2762" priority="263" operator="greaterThan">
      <formula>$AR$18</formula>
    </cfRule>
  </conditionalFormatting>
  <conditionalFormatting sqref="AL30">
    <cfRule type="expression" priority="259" stopIfTrue="1">
      <formula>AM$30="U"</formula>
    </cfRule>
  </conditionalFormatting>
  <conditionalFormatting sqref="AB30">
    <cfRule type="cellIs" dxfId="2761" priority="257" operator="greaterThan">
      <formula>$E30</formula>
    </cfRule>
    <cfRule type="cellIs" dxfId="2760" priority="258" operator="greaterThan">
      <formula>$G30</formula>
    </cfRule>
  </conditionalFormatting>
  <conditionalFormatting sqref="AB30">
    <cfRule type="expression" priority="256" stopIfTrue="1">
      <formula>AC$30="U"</formula>
    </cfRule>
  </conditionalFormatting>
  <conditionalFormatting sqref="W30">
    <cfRule type="expression" priority="255" stopIfTrue="1">
      <formula>$X$30="U"</formula>
    </cfRule>
  </conditionalFormatting>
  <conditionalFormatting sqref="R30">
    <cfRule type="cellIs" dxfId="2759" priority="253" operator="greaterThan">
      <formula>$E30</formula>
    </cfRule>
    <cfRule type="cellIs" dxfId="2758" priority="254" operator="greaterThan">
      <formula>$G30</formula>
    </cfRule>
  </conditionalFormatting>
  <conditionalFormatting sqref="R30">
    <cfRule type="expression" priority="252" stopIfTrue="1">
      <formula>$S$30="U"</formula>
    </cfRule>
  </conditionalFormatting>
  <conditionalFormatting sqref="M30">
    <cfRule type="cellIs" dxfId="2757" priority="250" operator="greaterThan">
      <formula>$E30</formula>
    </cfRule>
    <cfRule type="cellIs" dxfId="2756" priority="251" operator="greaterThan">
      <formula>$G30</formula>
    </cfRule>
  </conditionalFormatting>
  <conditionalFormatting sqref="M30">
    <cfRule type="expression" priority="249" stopIfTrue="1">
      <formula>$N$30="U"</formula>
    </cfRule>
  </conditionalFormatting>
  <conditionalFormatting sqref="H30">
    <cfRule type="expression" priority="248" stopIfTrue="1">
      <formula>$I$30="U"</formula>
    </cfRule>
  </conditionalFormatting>
  <conditionalFormatting sqref="W8">
    <cfRule type="cellIs" dxfId="2755" priority="246" operator="greaterThan">
      <formula>$E8</formula>
    </cfRule>
  </conditionalFormatting>
  <conditionalFormatting sqref="R8">
    <cfRule type="cellIs" dxfId="2754" priority="245" operator="greaterThan">
      <formula>$E8</formula>
    </cfRule>
  </conditionalFormatting>
  <conditionalFormatting sqref="H8 M8">
    <cfRule type="cellIs" dxfId="2753" priority="242" operator="greaterThan">
      <formula>$E8</formula>
    </cfRule>
  </conditionalFormatting>
  <conditionalFormatting sqref="AL40">
    <cfRule type="expression" priority="241" stopIfTrue="1">
      <formula>$AM$40="U"</formula>
    </cfRule>
  </conditionalFormatting>
  <conditionalFormatting sqref="W40">
    <cfRule type="cellIs" dxfId="2752" priority="240" operator="greaterThan">
      <formula>$E40</formula>
    </cfRule>
  </conditionalFormatting>
  <conditionalFormatting sqref="W40">
    <cfRule type="expression" priority="239" stopIfTrue="1">
      <formula>X$40="U"</formula>
    </cfRule>
  </conditionalFormatting>
  <conditionalFormatting sqref="AB40">
    <cfRule type="cellIs" dxfId="2751" priority="238" operator="greaterThan">
      <formula>$E40</formula>
    </cfRule>
  </conditionalFormatting>
  <conditionalFormatting sqref="AB40">
    <cfRule type="expression" priority="237" stopIfTrue="1">
      <formula>AC$40="U"</formula>
    </cfRule>
  </conditionalFormatting>
  <conditionalFormatting sqref="M40">
    <cfRule type="cellIs" dxfId="2750" priority="236" operator="greaterThan">
      <formula>$E40</formula>
    </cfRule>
  </conditionalFormatting>
  <conditionalFormatting sqref="M40">
    <cfRule type="expression" priority="235" stopIfTrue="1">
      <formula>N$40="U"</formula>
    </cfRule>
  </conditionalFormatting>
  <conditionalFormatting sqref="R40">
    <cfRule type="cellIs" dxfId="2749" priority="234" operator="greaterThan">
      <formula>$E40</formula>
    </cfRule>
  </conditionalFormatting>
  <conditionalFormatting sqref="R40">
    <cfRule type="expression" priority="233" stopIfTrue="1">
      <formula>S$40="U"</formula>
    </cfRule>
  </conditionalFormatting>
  <conditionalFormatting sqref="H40">
    <cfRule type="cellIs" dxfId="2748" priority="232" operator="greaterThan">
      <formula>$E40</formula>
    </cfRule>
  </conditionalFormatting>
  <conditionalFormatting sqref="H40">
    <cfRule type="expression" priority="231" stopIfTrue="1">
      <formula>I$40="U"</formula>
    </cfRule>
  </conditionalFormatting>
  <conditionalFormatting sqref="AB8">
    <cfRule type="cellIs" dxfId="2747" priority="230" operator="greaterThan">
      <formula>$E8</formula>
    </cfRule>
  </conditionalFormatting>
  <conditionalFormatting sqref="AB25">
    <cfRule type="cellIs" dxfId="2746" priority="228" operator="greaterThan">
      <formula>$E25</formula>
    </cfRule>
    <cfRule type="cellIs" dxfId="2745" priority="229" operator="greaterThan">
      <formula>$G25</formula>
    </cfRule>
  </conditionalFormatting>
  <conditionalFormatting sqref="H43">
    <cfRule type="cellIs" dxfId="2744" priority="227" operator="greaterThan">
      <formula>$G43</formula>
    </cfRule>
  </conditionalFormatting>
  <conditionalFormatting sqref="AB45">
    <cfRule type="cellIs" dxfId="2743" priority="226" operator="greaterThan">
      <formula>$F$45</formula>
    </cfRule>
  </conditionalFormatting>
  <conditionalFormatting sqref="AB48">
    <cfRule type="cellIs" dxfId="2742" priority="198" operator="greaterThan">
      <formula>$F$48</formula>
    </cfRule>
  </conditionalFormatting>
  <conditionalFormatting sqref="AB76">
    <cfRule type="cellIs" dxfId="2741" priority="207" operator="greaterThan">
      <formula>$F$76</formula>
    </cfRule>
  </conditionalFormatting>
  <conditionalFormatting sqref="AU43:AU46">
    <cfRule type="expression" dxfId="2740" priority="190">
      <formula>$AU43=$AB43</formula>
    </cfRule>
  </conditionalFormatting>
  <conditionalFormatting sqref="AU48:AU89">
    <cfRule type="expression" dxfId="2739" priority="189">
      <formula>$AU48=$AB48</formula>
    </cfRule>
  </conditionalFormatting>
  <conditionalFormatting sqref="H48">
    <cfRule type="cellIs" dxfId="2738" priority="158" operator="greaterThan">
      <formula>$F$48</formula>
    </cfRule>
  </conditionalFormatting>
  <conditionalFormatting sqref="H76">
    <cfRule type="cellIs" dxfId="2737" priority="167" operator="greaterThan">
      <formula>$F$76</formula>
    </cfRule>
  </conditionalFormatting>
  <conditionalFormatting sqref="W48 R48 M48">
    <cfRule type="cellIs" dxfId="2736" priority="126" operator="greaterThan">
      <formula>$F$48</formula>
    </cfRule>
  </conditionalFormatting>
  <conditionalFormatting sqref="W76 R76 M76">
    <cfRule type="cellIs" dxfId="2735" priority="135" operator="greaterThan">
      <formula>$F$76</formula>
    </cfRule>
  </conditionalFormatting>
  <conditionalFormatting sqref="AB46 W46 R46 M46">
    <cfRule type="cellIs" dxfId="2734" priority="110" operator="greaterThan">
      <formula>$E46</formula>
    </cfRule>
    <cfRule type="cellIs" dxfId="2733" priority="111" operator="greaterThan">
      <formula>$G46</formula>
    </cfRule>
  </conditionalFormatting>
  <conditionalFormatting sqref="H52">
    <cfRule type="cellIs" dxfId="2732" priority="108" operator="greaterThan">
      <formula>$E52</formula>
    </cfRule>
  </conditionalFormatting>
  <conditionalFormatting sqref="AB52 W52 R52 M52">
    <cfRule type="cellIs" dxfId="2731" priority="106" operator="greaterThan">
      <formula>$E52</formula>
    </cfRule>
  </conditionalFormatting>
  <conditionalFormatting sqref="AB53 W53 R53 M53">
    <cfRule type="cellIs" dxfId="2730" priority="104" operator="greaterThan">
      <formula>$E53</formula>
    </cfRule>
    <cfRule type="cellIs" dxfId="2729" priority="105" operator="greaterThan">
      <formula>$G53</formula>
    </cfRule>
  </conditionalFormatting>
  <conditionalFormatting sqref="AB55 W55 R55 M55">
    <cfRule type="cellIs" dxfId="2728" priority="102" operator="greaterThan">
      <formula>$E55</formula>
    </cfRule>
    <cfRule type="cellIs" dxfId="2727" priority="103" operator="greaterThan">
      <formula>$G55</formula>
    </cfRule>
  </conditionalFormatting>
  <conditionalFormatting sqref="AB89 W89 R89 M89">
    <cfRule type="cellIs" dxfId="2726" priority="92" operator="greaterThan">
      <formula>$E89</formula>
    </cfRule>
    <cfRule type="cellIs" dxfId="2725" priority="93" operator="greaterThan">
      <formula>$G89</formula>
    </cfRule>
  </conditionalFormatting>
  <conditionalFormatting sqref="AB86 W86 R86 M86">
    <cfRule type="cellIs" dxfId="2724" priority="90" operator="greaterThan">
      <formula>$E86</formula>
    </cfRule>
    <cfRule type="cellIs" dxfId="2723" priority="91" operator="greaterThan">
      <formula>$G86</formula>
    </cfRule>
  </conditionalFormatting>
  <conditionalFormatting sqref="AB78 W78 R78 M78">
    <cfRule type="cellIs" dxfId="2722" priority="88" operator="greaterThan">
      <formula>$E78</formula>
    </cfRule>
    <cfRule type="cellIs" dxfId="2721" priority="89" operator="greaterThan">
      <formula>$G78</formula>
    </cfRule>
  </conditionalFormatting>
  <conditionalFormatting sqref="AB73 W73 R73 M73">
    <cfRule type="cellIs" dxfId="2720" priority="86" operator="greaterThan">
      <formula>$E73</formula>
    </cfRule>
    <cfRule type="cellIs" dxfId="2719" priority="87" operator="greaterThan">
      <formula>$G73</formula>
    </cfRule>
  </conditionalFormatting>
  <conditionalFormatting sqref="AB70 W70 R70 M70">
    <cfRule type="cellIs" dxfId="2718" priority="84" operator="greaterThan">
      <formula>$E70</formula>
    </cfRule>
    <cfRule type="cellIs" dxfId="2717" priority="85" operator="greaterThan">
      <formula>$G70</formula>
    </cfRule>
  </conditionalFormatting>
  <conditionalFormatting sqref="AB62 W62 R62 M62">
    <cfRule type="cellIs" dxfId="2716" priority="82" operator="greaterThan">
      <formula>$E62</formula>
    </cfRule>
    <cfRule type="cellIs" dxfId="2715" priority="83" operator="greaterThan">
      <formula>$G62</formula>
    </cfRule>
  </conditionalFormatting>
  <conditionalFormatting sqref="AB61 W61 R61 M61">
    <cfRule type="cellIs" dxfId="2714" priority="80" operator="greaterThan">
      <formula>$E61</formula>
    </cfRule>
    <cfRule type="cellIs" dxfId="2713" priority="81" operator="greaterThan">
      <formula>$G61</formula>
    </cfRule>
  </conditionalFormatting>
  <conditionalFormatting sqref="AB67 W67 R67 M67 H67">
    <cfRule type="cellIs" dxfId="2712" priority="64" operator="greaterThan">
      <formula>$E67</formula>
    </cfRule>
  </conditionalFormatting>
  <conditionalFormatting sqref="H72 M72 R72 W72 AB72">
    <cfRule type="cellIs" dxfId="2711" priority="63" operator="greaterThan">
      <formula>$E72</formula>
    </cfRule>
  </conditionalFormatting>
  <conditionalFormatting sqref="AB75 W75 R75 M75 H75">
    <cfRule type="cellIs" dxfId="2710" priority="62" operator="greaterThan">
      <formula>$E75</formula>
    </cfRule>
  </conditionalFormatting>
  <conditionalFormatting sqref="AB79:AB80 W79:W80 R79:R80 M79:M80 H79:H80">
    <cfRule type="cellIs" dxfId="2709" priority="61" operator="greaterThan">
      <formula>$E79</formula>
    </cfRule>
  </conditionalFormatting>
  <conditionalFormatting sqref="AB85 W85 R85 M85 H85 H82 M82 R82 W82 AB82">
    <cfRule type="cellIs" dxfId="2708" priority="60" operator="greaterThan">
      <formula>$E82</formula>
    </cfRule>
  </conditionalFormatting>
  <conditionalFormatting sqref="H82">
    <cfRule type="expression" priority="59" stopIfTrue="1">
      <formula>I$82="U"</formula>
    </cfRule>
  </conditionalFormatting>
  <conditionalFormatting sqref="AB82 W82 R82 M82">
    <cfRule type="expression" priority="58" stopIfTrue="1">
      <formula>N$82="U"</formula>
    </cfRule>
  </conditionalFormatting>
  <conditionalFormatting sqref="H89 H86 H78 H73 H70 H61:H62 H55 H53">
    <cfRule type="cellIs" dxfId="2707" priority="56" operator="greaterThan">
      <formula>$E53</formula>
    </cfRule>
    <cfRule type="cellIs" dxfId="2706" priority="57" operator="greaterThan">
      <formula>$G53</formula>
    </cfRule>
  </conditionalFormatting>
  <conditionalFormatting sqref="AL8">
    <cfRule type="cellIs" dxfId="2705" priority="52" operator="greaterThan">
      <formula>$E8</formula>
    </cfRule>
  </conditionalFormatting>
  <conditionalFormatting sqref="AL25">
    <cfRule type="cellIs" dxfId="2704" priority="50" operator="greaterThan">
      <formula>$E25</formula>
    </cfRule>
    <cfRule type="cellIs" dxfId="2703" priority="51" operator="greaterThan">
      <formula>$G25</formula>
    </cfRule>
  </conditionalFormatting>
  <conditionalFormatting sqref="AB43 W43 R43 M43">
    <cfRule type="cellIs" dxfId="2702" priority="49" operator="greaterThan">
      <formula>$G43</formula>
    </cfRule>
  </conditionalFormatting>
  <conditionalFormatting sqref="AL45">
    <cfRule type="cellIs" dxfId="2701" priority="48" operator="greaterThan">
      <formula>$F$45</formula>
    </cfRule>
  </conditionalFormatting>
  <conditionalFormatting sqref="AL46">
    <cfRule type="cellIs" dxfId="2700" priority="45" operator="greaterThan">
      <formula>$E46</formula>
    </cfRule>
    <cfRule type="cellIs" dxfId="2699" priority="47" operator="greaterThan">
      <formula>$G46</formula>
    </cfRule>
  </conditionalFormatting>
  <conditionalFormatting sqref="AL43">
    <cfRule type="cellIs" dxfId="2698" priority="46" operator="greaterThan">
      <formula>$G43</formula>
    </cfRule>
  </conditionalFormatting>
  <conditionalFormatting sqref="AL48">
    <cfRule type="cellIs" dxfId="2697" priority="43" operator="greaterThan">
      <formula>$F$48</formula>
    </cfRule>
  </conditionalFormatting>
  <conditionalFormatting sqref="AL76">
    <cfRule type="cellIs" dxfId="2696" priority="44" operator="greaterThan">
      <formula>$F$76</formula>
    </cfRule>
  </conditionalFormatting>
  <conditionalFormatting sqref="AL52">
    <cfRule type="cellIs" dxfId="2695" priority="42" operator="greaterThan">
      <formula>$E52</formula>
    </cfRule>
  </conditionalFormatting>
  <conditionalFormatting sqref="AL53">
    <cfRule type="cellIs" dxfId="2694" priority="40" operator="greaterThan">
      <formula>$E53</formula>
    </cfRule>
    <cfRule type="cellIs" dxfId="2693" priority="41" operator="greaterThan">
      <formula>$G53</formula>
    </cfRule>
  </conditionalFormatting>
  <conditionalFormatting sqref="AL55">
    <cfRule type="cellIs" dxfId="2692" priority="38" operator="greaterThan">
      <formula>$E55</formula>
    </cfRule>
    <cfRule type="cellIs" dxfId="2691" priority="39" operator="greaterThan">
      <formula>$G55</formula>
    </cfRule>
  </conditionalFormatting>
  <conditionalFormatting sqref="AL89">
    <cfRule type="cellIs" dxfId="2690" priority="36" operator="greaterThan">
      <formula>$E89</formula>
    </cfRule>
    <cfRule type="cellIs" dxfId="2689" priority="37" operator="greaterThan">
      <formula>$G89</formula>
    </cfRule>
  </conditionalFormatting>
  <conditionalFormatting sqref="AL86">
    <cfRule type="cellIs" dxfId="2688" priority="34" operator="greaterThan">
      <formula>$E86</formula>
    </cfRule>
    <cfRule type="cellIs" dxfId="2687" priority="35" operator="greaterThan">
      <formula>$G86</formula>
    </cfRule>
  </conditionalFormatting>
  <conditionalFormatting sqref="AL78">
    <cfRule type="cellIs" dxfId="2686" priority="32" operator="greaterThan">
      <formula>$E78</formula>
    </cfRule>
    <cfRule type="cellIs" dxfId="2685" priority="33" operator="greaterThan">
      <formula>$G78</formula>
    </cfRule>
  </conditionalFormatting>
  <conditionalFormatting sqref="AL73">
    <cfRule type="cellIs" dxfId="2684" priority="30" operator="greaterThan">
      <formula>$E73</formula>
    </cfRule>
    <cfRule type="cellIs" dxfId="2683" priority="31" operator="greaterThan">
      <formula>$G73</formula>
    </cfRule>
  </conditionalFormatting>
  <conditionalFormatting sqref="AL70">
    <cfRule type="cellIs" dxfId="2682" priority="28" operator="greaterThan">
      <formula>$E70</formula>
    </cfRule>
    <cfRule type="cellIs" dxfId="2681" priority="29" operator="greaterThan">
      <formula>$G70</formula>
    </cfRule>
  </conditionalFormatting>
  <conditionalFormatting sqref="AL62">
    <cfRule type="cellIs" dxfId="2680" priority="26" operator="greaterThan">
      <formula>$E62</formula>
    </cfRule>
    <cfRule type="cellIs" dxfId="2679" priority="27" operator="greaterThan">
      <formula>$G62</formula>
    </cfRule>
  </conditionalFormatting>
  <conditionalFormatting sqref="AL61">
    <cfRule type="cellIs" dxfId="2678" priority="24" operator="greaterThan">
      <formula>$E61</formula>
    </cfRule>
    <cfRule type="cellIs" dxfId="2677" priority="25" operator="greaterThan">
      <formula>$G61</formula>
    </cfRule>
  </conditionalFormatting>
  <conditionalFormatting sqref="AL67">
    <cfRule type="cellIs" dxfId="2676" priority="16" operator="greaterThan">
      <formula>$E67</formula>
    </cfRule>
  </conditionalFormatting>
  <conditionalFormatting sqref="AL72">
    <cfRule type="cellIs" dxfId="2675" priority="15" operator="greaterThan">
      <formula>$E72</formula>
    </cfRule>
  </conditionalFormatting>
  <conditionalFormatting sqref="AL75">
    <cfRule type="cellIs" dxfId="2674" priority="14" operator="greaterThan">
      <formula>$E75</formula>
    </cfRule>
  </conditionalFormatting>
  <conditionalFormatting sqref="AL79:AL80">
    <cfRule type="cellIs" dxfId="2673" priority="13" operator="greaterThan">
      <formula>$E79</formula>
    </cfRule>
  </conditionalFormatting>
  <conditionalFormatting sqref="AL85 AL82">
    <cfRule type="cellIs" dxfId="2672" priority="12" operator="greaterThan">
      <formula>$E82</formula>
    </cfRule>
  </conditionalFormatting>
  <conditionalFormatting sqref="AL82">
    <cfRule type="expression" priority="11" stopIfTrue="1">
      <formula>AM$82="U"</formula>
    </cfRule>
  </conditionalFormatting>
  <conditionalFormatting sqref="H50:H51">
    <cfRule type="cellIs" dxfId="2671" priority="8" operator="greaterThan">
      <formula>$G50</formula>
    </cfRule>
  </conditionalFormatting>
  <conditionalFormatting sqref="AL50 AB50 W50 R50 M50">
    <cfRule type="cellIs" dxfId="2670" priority="7" operator="greaterThan">
      <formula>$G50</formula>
    </cfRule>
  </conditionalFormatting>
  <conditionalFormatting sqref="AL54 AB54 W54 R54 M54 H54">
    <cfRule type="cellIs" dxfId="2669" priority="6" operator="greaterThan">
      <formula>$G54</formula>
    </cfRule>
  </conditionalFormatting>
  <conditionalFormatting sqref="AL60 AB60 W60 R60 M60 H60">
    <cfRule type="cellIs" dxfId="2668" priority="5" operator="greaterThan">
      <formula>$G60</formula>
    </cfRule>
  </conditionalFormatting>
  <conditionalFormatting sqref="AL84 AB84 W84 R84 M84 H84 AL81 AB81 W81 R81 M81 H81 AL68 AB68 W68 R68 M68 H68 AL66 AB66 W66 R66 M66 H66 AL63 AB63 W63 R63 M63 H63">
    <cfRule type="cellIs" dxfId="2667" priority="4" operator="greaterThan">
      <formula>$G63</formula>
    </cfRule>
  </conditionalFormatting>
  <conditionalFormatting sqref="H51">
    <cfRule type="expression" priority="3" stopIfTrue="1">
      <formula>I$51="U"</formula>
    </cfRule>
  </conditionalFormatting>
  <conditionalFormatting sqref="AL51 AB51 W51 R51 M51">
    <cfRule type="cellIs" dxfId="2666" priority="2" operator="greaterThan">
      <formula>$G51</formula>
    </cfRule>
  </conditionalFormatting>
  <conditionalFormatting sqref="AL51 AB51 W51 R51 M51">
    <cfRule type="expression" priority="1" stopIfTrue="1">
      <formula>N$51="U"</formula>
    </cfRule>
  </conditionalFormatting>
  <printOptions horizontalCentered="1"/>
  <pageMargins left="1" right="1" top="0.6" bottom="0.6" header="0.3" footer="0.3"/>
  <pageSetup paperSize="17" scale="54" orientation="landscape" r:id="rId1"/>
  <headerFooter>
    <oddFooter>&amp;L&amp;8&amp;Z&amp;F&amp;RPage &amp;P of &amp;N</oddFooter>
  </headerFooter>
  <rowBreaks count="1" manualBreakCount="1">
    <brk id="46" max="41"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F8BDD-57B6-40D8-84FE-7823F3010217}">
  <dimension ref="A1:BN1048557"/>
  <sheetViews>
    <sheetView view="pageBreakPreview" topLeftCell="A5" zoomScale="85" zoomScaleNormal="145" zoomScaleSheetLayoutView="85" workbookViewId="0">
      <pane xSplit="5895" ySplit="1035" activePane="bottomRight"/>
      <selection activeCell="AO12" sqref="AO12"/>
      <selection pane="topRight" activeCell="AO12" sqref="AO12"/>
      <selection pane="bottomLeft" activeCell="AO12" sqref="AO12"/>
      <selection pane="bottomRight" activeCell="A2" sqref="A2:AZ2"/>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0" width="3.28515625" style="214" customWidth="1"/>
    <col min="21" max="21" width="3.28515625" style="429" customWidth="1"/>
    <col min="22" max="22" width="3.85546875" style="429"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277</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22"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23"/>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24"/>
      <c r="G6" s="489"/>
      <c r="H6" s="218"/>
      <c r="I6" s="219" t="s">
        <v>15</v>
      </c>
      <c r="J6" s="219" t="s">
        <v>16</v>
      </c>
      <c r="K6" s="219" t="s">
        <v>190</v>
      </c>
      <c r="L6" s="220" t="s">
        <v>191</v>
      </c>
      <c r="M6" s="218">
        <v>44278</v>
      </c>
      <c r="N6" s="219" t="s">
        <v>15</v>
      </c>
      <c r="O6" s="219" t="s">
        <v>16</v>
      </c>
      <c r="P6" s="219" t="s">
        <v>190</v>
      </c>
      <c r="Q6" s="220" t="s">
        <v>191</v>
      </c>
      <c r="R6" s="218">
        <v>44278</v>
      </c>
      <c r="S6" s="219" t="s">
        <v>15</v>
      </c>
      <c r="T6" s="219" t="s">
        <v>16</v>
      </c>
      <c r="U6" s="430" t="s">
        <v>190</v>
      </c>
      <c r="V6" s="431" t="s">
        <v>191</v>
      </c>
      <c r="W6" s="218">
        <v>44278</v>
      </c>
      <c r="X6" s="219" t="s">
        <v>15</v>
      </c>
      <c r="Y6" s="219" t="s">
        <v>16</v>
      </c>
      <c r="Z6" s="219" t="s">
        <v>190</v>
      </c>
      <c r="AA6" s="220" t="s">
        <v>191</v>
      </c>
      <c r="AB6" s="218">
        <v>44279</v>
      </c>
      <c r="AC6" s="219" t="s">
        <v>15</v>
      </c>
      <c r="AD6" s="219" t="s">
        <v>16</v>
      </c>
      <c r="AE6" s="219" t="s">
        <v>190</v>
      </c>
      <c r="AF6" s="220" t="s">
        <v>191</v>
      </c>
      <c r="AG6" s="218">
        <v>44279</v>
      </c>
      <c r="AH6" s="219" t="s">
        <v>15</v>
      </c>
      <c r="AI6" s="219" t="s">
        <v>16</v>
      </c>
      <c r="AJ6" s="219" t="s">
        <v>190</v>
      </c>
      <c r="AK6" s="220" t="s">
        <v>191</v>
      </c>
      <c r="AL6" s="218">
        <v>44279</v>
      </c>
      <c r="AM6" s="219" t="s">
        <v>15</v>
      </c>
      <c r="AN6" s="219" t="s">
        <v>16</v>
      </c>
      <c r="AO6" s="219" t="s">
        <v>190</v>
      </c>
      <c r="AP6" s="220" t="s">
        <v>191</v>
      </c>
      <c r="AQ6" s="218"/>
      <c r="AR6" s="219" t="s">
        <v>15</v>
      </c>
      <c r="AS6" s="219" t="s">
        <v>16</v>
      </c>
      <c r="AT6" s="219" t="s">
        <v>190</v>
      </c>
      <c r="AU6" s="220" t="s">
        <v>191</v>
      </c>
      <c r="AV6" s="218">
        <v>44279</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24</v>
      </c>
      <c r="C8" s="223"/>
      <c r="D8" s="223"/>
      <c r="E8" s="324">
        <v>170</v>
      </c>
      <c r="F8" s="224" t="s">
        <v>22</v>
      </c>
      <c r="G8" s="225" t="s">
        <v>22</v>
      </c>
      <c r="H8" s="516" t="s">
        <v>273</v>
      </c>
      <c r="I8" s="517"/>
      <c r="J8" s="517"/>
      <c r="K8" s="517"/>
      <c r="L8" s="518"/>
      <c r="M8" s="226">
        <v>65</v>
      </c>
      <c r="N8" s="223"/>
      <c r="O8" s="223"/>
      <c r="P8" s="223"/>
      <c r="Q8" s="227"/>
      <c r="R8" s="226">
        <v>270</v>
      </c>
      <c r="S8" s="404"/>
      <c r="T8" s="404"/>
      <c r="U8" s="439"/>
      <c r="V8" s="440"/>
      <c r="W8" s="226">
        <v>89</v>
      </c>
      <c r="X8" s="223"/>
      <c r="Y8" s="223"/>
      <c r="Z8" s="223" t="s">
        <v>233</v>
      </c>
      <c r="AA8" s="227" t="s">
        <v>247</v>
      </c>
      <c r="AB8" s="226">
        <v>440</v>
      </c>
      <c r="AC8" s="223"/>
      <c r="AD8" s="223"/>
      <c r="AE8" s="223" t="s">
        <v>15</v>
      </c>
      <c r="AF8" s="227" t="s">
        <v>247</v>
      </c>
      <c r="AG8" s="226">
        <v>92</v>
      </c>
      <c r="AH8" s="223"/>
      <c r="AI8" s="223"/>
      <c r="AJ8" s="223"/>
      <c r="AK8" s="227"/>
      <c r="AL8" s="226">
        <v>100</v>
      </c>
      <c r="AM8" s="223"/>
      <c r="AN8" s="223"/>
      <c r="AO8" s="223"/>
      <c r="AP8" s="227"/>
      <c r="AQ8" s="504" t="s">
        <v>205</v>
      </c>
      <c r="AR8" s="505"/>
      <c r="AS8" s="505"/>
      <c r="AT8" s="505"/>
      <c r="AU8" s="506"/>
      <c r="AV8" s="226">
        <v>110</v>
      </c>
      <c r="AW8" s="223"/>
      <c r="AX8" s="223"/>
      <c r="AY8" s="223" t="s">
        <v>233</v>
      </c>
      <c r="AZ8" s="227" t="s">
        <v>247</v>
      </c>
      <c r="BE8" s="20" t="s">
        <v>20</v>
      </c>
    </row>
    <row r="9" spans="1:57" s="214" customFormat="1" x14ac:dyDescent="0.25">
      <c r="A9" s="228" t="s">
        <v>23</v>
      </c>
      <c r="B9" s="222" t="s">
        <v>24</v>
      </c>
      <c r="C9" s="229"/>
      <c r="D9" s="229"/>
      <c r="E9" s="325">
        <v>3.2000000000000001E-2</v>
      </c>
      <c r="F9" s="230" t="s">
        <v>22</v>
      </c>
      <c r="G9" s="231" t="s">
        <v>22</v>
      </c>
      <c r="H9" s="519"/>
      <c r="I9" s="520"/>
      <c r="J9" s="520"/>
      <c r="K9" s="520"/>
      <c r="L9" s="521"/>
      <c r="M9" s="368">
        <v>5.3999999999999999E-2</v>
      </c>
      <c r="N9" s="229"/>
      <c r="O9" s="229"/>
      <c r="P9" s="229"/>
      <c r="Q9" s="233"/>
      <c r="R9" s="368">
        <v>6.8000000000000005E-2</v>
      </c>
      <c r="S9" s="229"/>
      <c r="T9" s="229"/>
      <c r="U9" s="416"/>
      <c r="V9" s="432"/>
      <c r="W9" s="369">
        <v>9.99</v>
      </c>
      <c r="X9" s="229"/>
      <c r="Y9" s="229"/>
      <c r="Z9" s="229"/>
      <c r="AA9" s="233"/>
      <c r="AB9" s="368">
        <v>8.5000000000000006E-2</v>
      </c>
      <c r="AC9" s="229"/>
      <c r="AD9" s="229"/>
      <c r="AE9" s="229"/>
      <c r="AF9" s="233"/>
      <c r="AG9" s="369">
        <v>0.02</v>
      </c>
      <c r="AH9" s="229" t="s">
        <v>25</v>
      </c>
      <c r="AI9" s="229"/>
      <c r="AJ9" s="229"/>
      <c r="AK9" s="233"/>
      <c r="AL9" s="368">
        <v>0.13300000000000001</v>
      </c>
      <c r="AM9" s="229"/>
      <c r="AN9" s="229"/>
      <c r="AO9" s="229"/>
      <c r="AP9" s="233"/>
      <c r="AQ9" s="301"/>
      <c r="AR9" s="298"/>
      <c r="AS9" s="298"/>
      <c r="AT9" s="298"/>
      <c r="AU9" s="299"/>
      <c r="AV9" s="369">
        <v>0.02</v>
      </c>
      <c r="AW9" s="229"/>
      <c r="AX9" s="229"/>
      <c r="AY9" s="229"/>
      <c r="AZ9" s="233"/>
      <c r="BE9" s="33" t="s">
        <v>23</v>
      </c>
    </row>
    <row r="10" spans="1:57" s="214" customFormat="1" x14ac:dyDescent="0.25">
      <c r="A10" s="228" t="s">
        <v>26</v>
      </c>
      <c r="B10" s="222" t="s">
        <v>24</v>
      </c>
      <c r="C10" s="223"/>
      <c r="D10" s="223"/>
      <c r="E10" s="326">
        <v>170</v>
      </c>
      <c r="F10" s="235" t="s">
        <v>22</v>
      </c>
      <c r="G10" s="231" t="s">
        <v>22</v>
      </c>
      <c r="H10" s="297"/>
      <c r="I10" s="298"/>
      <c r="J10" s="298"/>
      <c r="K10" s="298"/>
      <c r="L10" s="299"/>
      <c r="M10" s="370">
        <v>65</v>
      </c>
      <c r="N10" s="229"/>
      <c r="O10" s="229"/>
      <c r="P10" s="223"/>
      <c r="Q10" s="233"/>
      <c r="R10" s="370">
        <v>270</v>
      </c>
      <c r="S10" s="229"/>
      <c r="T10" s="229"/>
      <c r="U10" s="416"/>
      <c r="V10" s="432"/>
      <c r="W10" s="370">
        <v>89</v>
      </c>
      <c r="X10" s="229"/>
      <c r="Y10" s="229"/>
      <c r="Z10" s="229" t="s">
        <v>233</v>
      </c>
      <c r="AA10" s="233" t="s">
        <v>247</v>
      </c>
      <c r="AB10" s="370">
        <v>440</v>
      </c>
      <c r="AC10" s="229"/>
      <c r="AD10" s="229"/>
      <c r="AE10" s="229" t="s">
        <v>15</v>
      </c>
      <c r="AF10" s="233" t="s">
        <v>247</v>
      </c>
      <c r="AG10" s="370">
        <v>92</v>
      </c>
      <c r="AH10" s="229"/>
      <c r="AI10" s="229"/>
      <c r="AJ10" s="229"/>
      <c r="AK10" s="233"/>
      <c r="AL10" s="370">
        <v>100</v>
      </c>
      <c r="AM10" s="229"/>
      <c r="AN10" s="229"/>
      <c r="AO10" s="229"/>
      <c r="AP10" s="233"/>
      <c r="AQ10" s="297"/>
      <c r="AR10" s="298"/>
      <c r="AS10" s="298"/>
      <c r="AT10" s="298"/>
      <c r="AU10" s="299"/>
      <c r="AV10" s="370">
        <v>110</v>
      </c>
      <c r="AW10" s="229"/>
      <c r="AX10" s="229"/>
      <c r="AY10" s="223" t="s">
        <v>233</v>
      </c>
      <c r="AZ10" s="233" t="s">
        <v>247</v>
      </c>
      <c r="BE10" s="33" t="s">
        <v>26</v>
      </c>
    </row>
    <row r="11" spans="1:57" s="214" customFormat="1" x14ac:dyDescent="0.25">
      <c r="A11" s="228" t="s">
        <v>27</v>
      </c>
      <c r="B11" s="222" t="s">
        <v>21</v>
      </c>
      <c r="C11" s="229"/>
      <c r="D11" s="229"/>
      <c r="E11" s="325">
        <v>31.670400000000001</v>
      </c>
      <c r="F11" s="230" t="s">
        <v>22</v>
      </c>
      <c r="G11" s="231" t="s">
        <v>22</v>
      </c>
      <c r="H11" s="312"/>
      <c r="I11" s="298"/>
      <c r="J11" s="298"/>
      <c r="K11" s="298"/>
      <c r="L11" s="299"/>
      <c r="M11" s="371">
        <v>12.8</v>
      </c>
      <c r="N11" s="229"/>
      <c r="O11" s="229"/>
      <c r="P11" s="223"/>
      <c r="Q11" s="233"/>
      <c r="R11" s="371">
        <v>47</v>
      </c>
      <c r="S11" s="229"/>
      <c r="T11" s="229"/>
      <c r="U11" s="229" t="s">
        <v>15</v>
      </c>
      <c r="V11" s="233" t="s">
        <v>246</v>
      </c>
      <c r="W11" s="371">
        <v>12.6</v>
      </c>
      <c r="X11" s="229"/>
      <c r="Y11" s="229"/>
      <c r="Z11" s="229" t="s">
        <v>233</v>
      </c>
      <c r="AA11" s="233" t="s">
        <v>247</v>
      </c>
      <c r="AB11" s="371">
        <v>47.3</v>
      </c>
      <c r="AC11" s="229"/>
      <c r="AD11" s="229"/>
      <c r="AE11" s="229" t="s">
        <v>15</v>
      </c>
      <c r="AF11" s="233" t="s">
        <v>247</v>
      </c>
      <c r="AG11" s="371">
        <v>12.3</v>
      </c>
      <c r="AH11" s="229"/>
      <c r="AI11" s="229"/>
      <c r="AJ11" s="229" t="s">
        <v>15</v>
      </c>
      <c r="AK11" s="233" t="s">
        <v>247</v>
      </c>
      <c r="AL11" s="371">
        <v>14.8</v>
      </c>
      <c r="AM11" s="229"/>
      <c r="AN11" s="229"/>
      <c r="AO11" s="229" t="s">
        <v>15</v>
      </c>
      <c r="AP11" s="233" t="s">
        <v>247</v>
      </c>
      <c r="AQ11" s="300"/>
      <c r="AR11" s="298"/>
      <c r="AS11" s="298"/>
      <c r="AT11" s="298"/>
      <c r="AU11" s="299"/>
      <c r="AV11" s="371">
        <v>16.399999999999999</v>
      </c>
      <c r="AW11" s="229"/>
      <c r="AX11" s="229"/>
      <c r="AY11" s="223"/>
      <c r="AZ11" s="233"/>
      <c r="BE11" s="33" t="s">
        <v>27</v>
      </c>
    </row>
    <row r="12" spans="1:57" s="214" customFormat="1" x14ac:dyDescent="0.25">
      <c r="A12" s="238" t="s">
        <v>28</v>
      </c>
      <c r="B12" s="222" t="s">
        <v>24</v>
      </c>
      <c r="C12" s="229"/>
      <c r="D12" s="229"/>
      <c r="E12" s="325">
        <v>12</v>
      </c>
      <c r="F12" s="230" t="s">
        <v>22</v>
      </c>
      <c r="G12" s="231" t="s">
        <v>22</v>
      </c>
      <c r="H12" s="297"/>
      <c r="I12" s="298"/>
      <c r="J12" s="298"/>
      <c r="K12" s="298"/>
      <c r="L12" s="299"/>
      <c r="M12" s="370">
        <v>10</v>
      </c>
      <c r="N12" s="229" t="s">
        <v>25</v>
      </c>
      <c r="O12" s="229"/>
      <c r="P12" s="229"/>
      <c r="Q12" s="233"/>
      <c r="R12" s="370">
        <v>10</v>
      </c>
      <c r="S12" s="229" t="s">
        <v>25</v>
      </c>
      <c r="T12" s="229"/>
      <c r="U12" s="416"/>
      <c r="V12" s="432"/>
      <c r="W12" s="370">
        <v>21</v>
      </c>
      <c r="X12" s="229"/>
      <c r="Y12" s="229"/>
      <c r="Z12" s="229"/>
      <c r="AA12" s="233"/>
      <c r="AB12" s="370">
        <v>12</v>
      </c>
      <c r="AC12" s="229"/>
      <c r="AD12" s="229"/>
      <c r="AE12" s="229"/>
      <c r="AF12" s="233" t="s">
        <v>246</v>
      </c>
      <c r="AG12" s="370">
        <v>10</v>
      </c>
      <c r="AH12" s="229" t="s">
        <v>25</v>
      </c>
      <c r="AI12" s="229"/>
      <c r="AJ12" s="229"/>
      <c r="AK12" s="233"/>
      <c r="AL12" s="370">
        <v>10</v>
      </c>
      <c r="AM12" s="229" t="s">
        <v>25</v>
      </c>
      <c r="AN12" s="229"/>
      <c r="AO12" s="229"/>
      <c r="AP12" s="233"/>
      <c r="AQ12" s="297"/>
      <c r="AR12" s="298"/>
      <c r="AS12" s="298"/>
      <c r="AT12" s="298"/>
      <c r="AU12" s="299"/>
      <c r="AV12" s="370">
        <v>10</v>
      </c>
      <c r="AW12" s="229" t="s">
        <v>25</v>
      </c>
      <c r="AX12" s="229"/>
      <c r="AY12" s="229"/>
      <c r="AZ12" s="233"/>
      <c r="BE12" s="50" t="s">
        <v>28</v>
      </c>
    </row>
    <row r="13" spans="1:57" s="214" customFormat="1" x14ac:dyDescent="0.25">
      <c r="A13" s="228" t="s">
        <v>29</v>
      </c>
      <c r="B13" s="222" t="s">
        <v>21</v>
      </c>
      <c r="C13" s="229"/>
      <c r="D13" s="229"/>
      <c r="E13" s="325">
        <v>12.730700000000001</v>
      </c>
      <c r="F13" s="239">
        <v>250</v>
      </c>
      <c r="G13" s="231">
        <v>250</v>
      </c>
      <c r="H13" s="300"/>
      <c r="I13" s="298"/>
      <c r="J13" s="298"/>
      <c r="K13" s="298"/>
      <c r="L13" s="299"/>
      <c r="M13" s="369">
        <v>6.86</v>
      </c>
      <c r="N13" s="229"/>
      <c r="O13" s="229"/>
      <c r="P13" s="223"/>
      <c r="Q13" s="233"/>
      <c r="R13" s="369">
        <v>8.01</v>
      </c>
      <c r="S13" s="229"/>
      <c r="T13" s="229"/>
      <c r="U13" s="416"/>
      <c r="V13" s="432"/>
      <c r="W13" s="371">
        <v>19.899999999999999</v>
      </c>
      <c r="X13" s="229"/>
      <c r="Y13" s="229"/>
      <c r="Z13" s="229"/>
      <c r="AA13" s="233"/>
      <c r="AB13" s="369">
        <v>5.35</v>
      </c>
      <c r="AC13" s="229"/>
      <c r="AD13" s="229"/>
      <c r="AE13" s="229" t="s">
        <v>15</v>
      </c>
      <c r="AF13" s="233" t="s">
        <v>247</v>
      </c>
      <c r="AG13" s="369">
        <v>7.19</v>
      </c>
      <c r="AH13" s="229"/>
      <c r="AI13" s="229"/>
      <c r="AJ13" s="229" t="s">
        <v>15</v>
      </c>
      <c r="AK13" s="233" t="s">
        <v>247</v>
      </c>
      <c r="AL13" s="369">
        <v>8.7200000000000006</v>
      </c>
      <c r="AM13" s="229"/>
      <c r="AN13" s="229"/>
      <c r="AO13" s="229" t="s">
        <v>15</v>
      </c>
      <c r="AP13" s="233" t="s">
        <v>247</v>
      </c>
      <c r="AQ13" s="300"/>
      <c r="AR13" s="298"/>
      <c r="AS13" s="298"/>
      <c r="AT13" s="298"/>
      <c r="AU13" s="299"/>
      <c r="AV13" s="369">
        <v>8.9600000000000009</v>
      </c>
      <c r="AW13" s="229"/>
      <c r="AX13" s="229"/>
      <c r="AY13" s="229" t="s">
        <v>15</v>
      </c>
      <c r="AZ13" s="233" t="s">
        <v>247</v>
      </c>
      <c r="BE13" s="33" t="s">
        <v>29</v>
      </c>
    </row>
    <row r="14" spans="1:57" s="214" customFormat="1" x14ac:dyDescent="0.25">
      <c r="A14" s="228" t="s">
        <v>31</v>
      </c>
      <c r="B14" s="222" t="s">
        <v>21</v>
      </c>
      <c r="C14" s="223"/>
      <c r="D14" s="223"/>
      <c r="E14" s="325">
        <v>402.24810000000002</v>
      </c>
      <c r="F14" s="230" t="s">
        <v>22</v>
      </c>
      <c r="G14" s="240">
        <v>700</v>
      </c>
      <c r="H14" s="297"/>
      <c r="I14" s="298"/>
      <c r="J14" s="298"/>
      <c r="K14" s="298"/>
      <c r="L14" s="299"/>
      <c r="M14" s="370">
        <v>170</v>
      </c>
      <c r="N14" s="229"/>
      <c r="O14" s="229"/>
      <c r="P14" s="223"/>
      <c r="Q14" s="233"/>
      <c r="R14" s="370">
        <v>540</v>
      </c>
      <c r="S14" s="229"/>
      <c r="T14" s="229"/>
      <c r="U14" s="416"/>
      <c r="V14" s="432"/>
      <c r="W14" s="370">
        <v>290</v>
      </c>
      <c r="X14" s="229"/>
      <c r="Y14" s="229"/>
      <c r="Z14" s="229" t="s">
        <v>233</v>
      </c>
      <c r="AA14" s="233" t="s">
        <v>247</v>
      </c>
      <c r="AB14" s="370">
        <v>780</v>
      </c>
      <c r="AC14" s="229"/>
      <c r="AD14" s="229"/>
      <c r="AE14" s="229" t="s">
        <v>15</v>
      </c>
      <c r="AF14" s="233" t="s">
        <v>247</v>
      </c>
      <c r="AG14" s="370">
        <v>220</v>
      </c>
      <c r="AH14" s="229"/>
      <c r="AI14" s="229"/>
      <c r="AJ14" s="229"/>
      <c r="AK14" s="233"/>
      <c r="AL14" s="370">
        <v>240</v>
      </c>
      <c r="AM14" s="229"/>
      <c r="AN14" s="229"/>
      <c r="AO14" s="229"/>
      <c r="AP14" s="233"/>
      <c r="AQ14" s="297"/>
      <c r="AR14" s="298"/>
      <c r="AS14" s="298"/>
      <c r="AT14" s="298"/>
      <c r="AU14" s="299"/>
      <c r="AV14" s="370">
        <v>300</v>
      </c>
      <c r="AW14" s="229"/>
      <c r="AX14" s="229"/>
      <c r="AY14" s="229" t="s">
        <v>233</v>
      </c>
      <c r="AZ14" s="233" t="s">
        <v>247</v>
      </c>
      <c r="BE14" s="33" t="s">
        <v>31</v>
      </c>
    </row>
    <row r="15" spans="1:57" s="214" customFormat="1" x14ac:dyDescent="0.25">
      <c r="A15" s="228" t="s">
        <v>32</v>
      </c>
      <c r="B15" s="222" t="s">
        <v>21</v>
      </c>
      <c r="C15" s="229"/>
      <c r="D15" s="229"/>
      <c r="E15" s="325">
        <v>28.101600000000001</v>
      </c>
      <c r="F15" s="230" t="s">
        <v>22</v>
      </c>
      <c r="G15" s="231" t="s">
        <v>22</v>
      </c>
      <c r="H15" s="312"/>
      <c r="I15" s="298"/>
      <c r="J15" s="298"/>
      <c r="K15" s="298"/>
      <c r="L15" s="299"/>
      <c r="M15" s="369">
        <v>6.63</v>
      </c>
      <c r="N15" s="229"/>
      <c r="O15" s="229"/>
      <c r="P15" s="223"/>
      <c r="Q15" s="233"/>
      <c r="R15" s="371">
        <v>40.4</v>
      </c>
      <c r="S15" s="229"/>
      <c r="T15" s="229"/>
      <c r="U15" s="416"/>
      <c r="V15" s="432"/>
      <c r="W15" s="369">
        <v>9.16</v>
      </c>
      <c r="X15" s="229"/>
      <c r="Y15" s="229"/>
      <c r="Z15" s="229" t="s">
        <v>233</v>
      </c>
      <c r="AA15" s="233" t="s">
        <v>247</v>
      </c>
      <c r="AB15" s="371">
        <v>51.8</v>
      </c>
      <c r="AC15" s="229"/>
      <c r="AD15" s="229"/>
      <c r="AE15" s="229" t="s">
        <v>15</v>
      </c>
      <c r="AF15" s="233" t="s">
        <v>247</v>
      </c>
      <c r="AG15" s="371">
        <v>11.8</v>
      </c>
      <c r="AH15" s="229"/>
      <c r="AI15" s="229"/>
      <c r="AJ15" s="229" t="s">
        <v>15</v>
      </c>
      <c r="AK15" s="233" t="s">
        <v>247</v>
      </c>
      <c r="AL15" s="371">
        <v>13.3</v>
      </c>
      <c r="AM15" s="229"/>
      <c r="AN15" s="229"/>
      <c r="AO15" s="229" t="s">
        <v>15</v>
      </c>
      <c r="AP15" s="233" t="s">
        <v>247</v>
      </c>
      <c r="AQ15" s="300"/>
      <c r="AR15" s="298"/>
      <c r="AS15" s="298"/>
      <c r="AT15" s="298"/>
      <c r="AU15" s="299"/>
      <c r="AV15" s="371">
        <v>15.8</v>
      </c>
      <c r="AW15" s="229"/>
      <c r="AX15" s="229"/>
      <c r="AY15" s="223"/>
      <c r="AZ15" s="233" t="s">
        <v>246</v>
      </c>
      <c r="BE15" s="33" t="s">
        <v>32</v>
      </c>
    </row>
    <row r="16" spans="1:57" s="214" customFormat="1" x14ac:dyDescent="0.25">
      <c r="A16" s="228" t="s">
        <v>33</v>
      </c>
      <c r="B16" s="222" t="s">
        <v>21</v>
      </c>
      <c r="C16" s="229"/>
      <c r="D16" s="229"/>
      <c r="E16" s="325">
        <v>4.3959999999999999</v>
      </c>
      <c r="F16" s="239">
        <v>10</v>
      </c>
      <c r="G16" s="240">
        <v>10</v>
      </c>
      <c r="H16" s="312"/>
      <c r="I16" s="298"/>
      <c r="J16" s="298"/>
      <c r="K16" s="298"/>
      <c r="L16" s="299"/>
      <c r="M16" s="369">
        <v>0.71</v>
      </c>
      <c r="N16" s="229"/>
      <c r="O16" s="229"/>
      <c r="P16" s="229"/>
      <c r="Q16" s="233" t="s">
        <v>246</v>
      </c>
      <c r="R16" s="368">
        <v>2.4E-2</v>
      </c>
      <c r="S16" s="229"/>
      <c r="T16" s="229"/>
      <c r="U16" s="416"/>
      <c r="V16" s="432"/>
      <c r="W16" s="369">
        <v>0.01</v>
      </c>
      <c r="X16" s="229" t="s">
        <v>25</v>
      </c>
      <c r="Y16" s="229"/>
      <c r="Z16" s="229"/>
      <c r="AA16" s="233"/>
      <c r="AB16" s="368">
        <v>2.1000000000000001E-2</v>
      </c>
      <c r="AC16" s="229"/>
      <c r="AD16" s="229"/>
      <c r="AE16" s="229"/>
      <c r="AF16" s="233"/>
      <c r="AG16" s="369">
        <v>0.76</v>
      </c>
      <c r="AH16" s="229"/>
      <c r="AI16" s="229"/>
      <c r="AJ16" s="229" t="s">
        <v>233</v>
      </c>
      <c r="AK16" s="233" t="s">
        <v>247</v>
      </c>
      <c r="AL16" s="369">
        <v>0.83</v>
      </c>
      <c r="AM16" s="229"/>
      <c r="AN16" s="229"/>
      <c r="AO16" s="229" t="s">
        <v>233</v>
      </c>
      <c r="AP16" s="233" t="s">
        <v>247</v>
      </c>
      <c r="AQ16" s="300"/>
      <c r="AR16" s="298"/>
      <c r="AS16" s="298"/>
      <c r="AT16" s="298"/>
      <c r="AU16" s="299"/>
      <c r="AV16" s="371">
        <v>3.3</v>
      </c>
      <c r="AW16" s="229"/>
      <c r="AX16" s="229"/>
      <c r="AY16" s="229"/>
      <c r="AZ16" s="233"/>
      <c r="BE16" s="33" t="s">
        <v>33</v>
      </c>
    </row>
    <row r="17" spans="1:57" s="214" customFormat="1" x14ac:dyDescent="0.25">
      <c r="A17" s="228" t="s">
        <v>34</v>
      </c>
      <c r="B17" s="222" t="s">
        <v>24</v>
      </c>
      <c r="C17" s="229"/>
      <c r="D17" s="229"/>
      <c r="E17" s="325">
        <v>2E-3</v>
      </c>
      <c r="F17" s="239">
        <v>1</v>
      </c>
      <c r="G17" s="240">
        <v>1</v>
      </c>
      <c r="H17" s="301"/>
      <c r="I17" s="298"/>
      <c r="J17" s="298"/>
      <c r="K17" s="298"/>
      <c r="L17" s="299"/>
      <c r="M17" s="368">
        <v>2E-3</v>
      </c>
      <c r="N17" s="229"/>
      <c r="O17" s="229"/>
      <c r="P17" s="229"/>
      <c r="Q17" s="233"/>
      <c r="R17" s="368">
        <v>2E-3</v>
      </c>
      <c r="S17" s="229" t="s">
        <v>25</v>
      </c>
      <c r="T17" s="229"/>
      <c r="U17" s="416"/>
      <c r="V17" s="432"/>
      <c r="W17" s="368">
        <v>2E-3</v>
      </c>
      <c r="X17" s="229" t="s">
        <v>25</v>
      </c>
      <c r="Y17" s="229"/>
      <c r="Z17" s="229"/>
      <c r="AA17" s="233"/>
      <c r="AB17" s="368">
        <v>2E-3</v>
      </c>
      <c r="AC17" s="229" t="s">
        <v>25</v>
      </c>
      <c r="AD17" s="229"/>
      <c r="AE17" s="229"/>
      <c r="AF17" s="233"/>
      <c r="AG17" s="368">
        <v>2E-3</v>
      </c>
      <c r="AH17" s="229"/>
      <c r="AI17" s="229"/>
      <c r="AJ17" s="229"/>
      <c r="AK17" s="233"/>
      <c r="AL17" s="368">
        <v>2E-3</v>
      </c>
      <c r="AM17" s="229" t="s">
        <v>25</v>
      </c>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21</v>
      </c>
      <c r="C18" s="229"/>
      <c r="D18" s="229"/>
      <c r="E18" s="325" t="s">
        <v>275</v>
      </c>
      <c r="F18" s="239" t="s">
        <v>37</v>
      </c>
      <c r="G18" s="240" t="s">
        <v>37</v>
      </c>
      <c r="H18" s="300"/>
      <c r="I18" s="298"/>
      <c r="J18" s="298"/>
      <c r="K18" s="298"/>
      <c r="L18" s="299"/>
      <c r="M18" s="369">
        <v>6.48</v>
      </c>
      <c r="N18" s="229"/>
      <c r="O18" s="229"/>
      <c r="P18" s="229"/>
      <c r="Q18" s="233"/>
      <c r="R18" s="369">
        <v>7.2</v>
      </c>
      <c r="S18" s="229"/>
      <c r="T18" s="229"/>
      <c r="U18" s="416"/>
      <c r="V18" s="432"/>
      <c r="W18" s="369">
        <v>7.19</v>
      </c>
      <c r="X18" s="229"/>
      <c r="Y18" s="229"/>
      <c r="Z18" s="229"/>
      <c r="AA18" s="233"/>
      <c r="AB18" s="369">
        <v>7.21</v>
      </c>
      <c r="AC18" s="229"/>
      <c r="AD18" s="229"/>
      <c r="AE18" s="229" t="s">
        <v>233</v>
      </c>
      <c r="AF18" s="233" t="s">
        <v>246</v>
      </c>
      <c r="AG18" s="369">
        <v>7.32</v>
      </c>
      <c r="AH18" s="229"/>
      <c r="AI18" s="229"/>
      <c r="AJ18" s="229" t="s">
        <v>233</v>
      </c>
      <c r="AK18" s="233" t="s">
        <v>246</v>
      </c>
      <c r="AL18" s="369">
        <v>7.25</v>
      </c>
      <c r="AM18" s="229"/>
      <c r="AN18" s="229"/>
      <c r="AO18" s="229" t="s">
        <v>233</v>
      </c>
      <c r="AP18" s="233" t="s">
        <v>246</v>
      </c>
      <c r="AQ18" s="300"/>
      <c r="AR18" s="298"/>
      <c r="AS18" s="298"/>
      <c r="AT18" s="298"/>
      <c r="AU18" s="299"/>
      <c r="AV18" s="369">
        <v>7.41</v>
      </c>
      <c r="AW18" s="229"/>
      <c r="AX18" s="229"/>
      <c r="AY18" s="229" t="s">
        <v>233</v>
      </c>
      <c r="AZ18" s="233" t="s">
        <v>246</v>
      </c>
      <c r="BA18" s="241">
        <v>6.5</v>
      </c>
      <c r="BB18" s="214">
        <v>8.5</v>
      </c>
      <c r="BC18" s="214">
        <v>6.3</v>
      </c>
      <c r="BD18" s="340">
        <v>7.96</v>
      </c>
      <c r="BE18" s="33" t="s">
        <v>35</v>
      </c>
    </row>
    <row r="19" spans="1:57" s="214" customFormat="1" x14ac:dyDescent="0.25">
      <c r="A19" s="228" t="s">
        <v>38</v>
      </c>
      <c r="B19" s="222" t="s">
        <v>24</v>
      </c>
      <c r="C19" s="229"/>
      <c r="D19" s="229"/>
      <c r="E19" s="325">
        <v>3.38</v>
      </c>
      <c r="F19" s="230" t="s">
        <v>22</v>
      </c>
      <c r="G19" s="231" t="s">
        <v>22</v>
      </c>
      <c r="H19" s="300"/>
      <c r="I19" s="298"/>
      <c r="J19" s="298"/>
      <c r="K19" s="298"/>
      <c r="L19" s="299"/>
      <c r="M19" s="369">
        <v>1.05</v>
      </c>
      <c r="N19" s="229"/>
      <c r="O19" s="229"/>
      <c r="P19" s="223"/>
      <c r="Q19" s="233"/>
      <c r="R19" s="369">
        <v>2.09</v>
      </c>
      <c r="S19" s="229"/>
      <c r="T19" s="229"/>
      <c r="U19" s="416"/>
      <c r="V19" s="432"/>
      <c r="W19" s="369">
        <v>4.96</v>
      </c>
      <c r="X19" s="229"/>
      <c r="Y19" s="229"/>
      <c r="Z19" s="229"/>
      <c r="AA19" s="233"/>
      <c r="AB19" s="369">
        <v>2.96</v>
      </c>
      <c r="AC19" s="229"/>
      <c r="AD19" s="229"/>
      <c r="AE19" s="229" t="s">
        <v>15</v>
      </c>
      <c r="AF19" s="233" t="s">
        <v>247</v>
      </c>
      <c r="AG19" s="369">
        <v>1.37</v>
      </c>
      <c r="AH19" s="229"/>
      <c r="AI19" s="229"/>
      <c r="AJ19" s="229" t="s">
        <v>15</v>
      </c>
      <c r="AK19" s="233" t="s">
        <v>247</v>
      </c>
      <c r="AL19" s="369">
        <v>1.34</v>
      </c>
      <c r="AM19" s="229"/>
      <c r="AN19" s="229"/>
      <c r="AO19" s="229"/>
      <c r="AP19" s="233"/>
      <c r="AQ19" s="300"/>
      <c r="AR19" s="298"/>
      <c r="AS19" s="298"/>
      <c r="AT19" s="298"/>
      <c r="AU19" s="299"/>
      <c r="AV19" s="369">
        <v>2.5</v>
      </c>
      <c r="AW19" s="229"/>
      <c r="AX19" s="229"/>
      <c r="AY19" s="223"/>
      <c r="AZ19" s="233"/>
      <c r="BE19" s="33" t="s">
        <v>38</v>
      </c>
    </row>
    <row r="20" spans="1:57" s="214" customFormat="1" x14ac:dyDescent="0.25">
      <c r="A20" s="228" t="s">
        <v>39</v>
      </c>
      <c r="B20" s="222" t="s">
        <v>21</v>
      </c>
      <c r="C20" s="229"/>
      <c r="D20" s="229"/>
      <c r="E20" s="325">
        <v>8.1242000000000001</v>
      </c>
      <c r="F20" s="230" t="s">
        <v>22</v>
      </c>
      <c r="G20" s="240">
        <v>20</v>
      </c>
      <c r="H20" s="300"/>
      <c r="I20" s="298"/>
      <c r="J20" s="298"/>
      <c r="K20" s="298"/>
      <c r="L20" s="299"/>
      <c r="M20" s="369">
        <v>7.51</v>
      </c>
      <c r="N20" s="229"/>
      <c r="O20" s="229"/>
      <c r="P20" s="229"/>
      <c r="Q20" s="233"/>
      <c r="R20" s="369">
        <v>7.89</v>
      </c>
      <c r="S20" s="229"/>
      <c r="T20" s="229"/>
      <c r="U20" s="416"/>
      <c r="V20" s="432"/>
      <c r="W20" s="371">
        <v>4.5999999999999996</v>
      </c>
      <c r="X20" s="229"/>
      <c r="Y20" s="229"/>
      <c r="Z20" s="229"/>
      <c r="AA20" s="233"/>
      <c r="AB20" s="371">
        <v>16.8</v>
      </c>
      <c r="AC20" s="229"/>
      <c r="AD20" s="229"/>
      <c r="AE20" s="229" t="s">
        <v>15</v>
      </c>
      <c r="AF20" s="233" t="s">
        <v>247</v>
      </c>
      <c r="AG20" s="369">
        <v>5.99</v>
      </c>
      <c r="AH20" s="229"/>
      <c r="AI20" s="229"/>
      <c r="AJ20" s="229" t="s">
        <v>15</v>
      </c>
      <c r="AK20" s="233" t="s">
        <v>247</v>
      </c>
      <c r="AL20" s="369">
        <v>6.42</v>
      </c>
      <c r="AM20" s="229"/>
      <c r="AN20" s="229"/>
      <c r="AO20" s="229" t="s">
        <v>15</v>
      </c>
      <c r="AP20" s="233" t="s">
        <v>247</v>
      </c>
      <c r="AQ20" s="297"/>
      <c r="AR20" s="298"/>
      <c r="AS20" s="298"/>
      <c r="AT20" s="298"/>
      <c r="AU20" s="299"/>
      <c r="AV20" s="369">
        <v>6.31</v>
      </c>
      <c r="AW20" s="229"/>
      <c r="AX20" s="229"/>
      <c r="AY20" s="229"/>
      <c r="AZ20" s="233"/>
      <c r="BE20" s="33" t="s">
        <v>39</v>
      </c>
    </row>
    <row r="21" spans="1:57" s="214" customFormat="1" x14ac:dyDescent="0.25">
      <c r="A21" s="228" t="s">
        <v>40</v>
      </c>
      <c r="B21" s="222" t="s">
        <v>24</v>
      </c>
      <c r="C21" s="229"/>
      <c r="D21" s="229"/>
      <c r="E21" s="325">
        <v>28</v>
      </c>
      <c r="F21" s="239">
        <v>250</v>
      </c>
      <c r="G21" s="240">
        <v>250</v>
      </c>
      <c r="H21" s="312"/>
      <c r="I21" s="298"/>
      <c r="J21" s="298"/>
      <c r="K21" s="298"/>
      <c r="L21" s="299"/>
      <c r="M21" s="369">
        <v>7.62</v>
      </c>
      <c r="N21" s="229"/>
      <c r="O21" s="229"/>
      <c r="P21" s="229"/>
      <c r="Q21" s="233"/>
      <c r="R21" s="369">
        <v>4.87</v>
      </c>
      <c r="S21" s="229"/>
      <c r="T21" s="229"/>
      <c r="U21" s="229" t="s">
        <v>15</v>
      </c>
      <c r="V21" s="233" t="s">
        <v>246</v>
      </c>
      <c r="W21" s="369">
        <v>8.81</v>
      </c>
      <c r="X21" s="229"/>
      <c r="Y21" s="229"/>
      <c r="Z21" s="229"/>
      <c r="AA21" s="233"/>
      <c r="AB21" s="369">
        <v>1.66</v>
      </c>
      <c r="AC21" s="229"/>
      <c r="AD21" s="229"/>
      <c r="AE21" s="229" t="s">
        <v>15</v>
      </c>
      <c r="AF21" s="233" t="s">
        <v>247</v>
      </c>
      <c r="AG21" s="369">
        <v>7.88</v>
      </c>
      <c r="AH21" s="229"/>
      <c r="AI21" s="229"/>
      <c r="AJ21" s="229" t="s">
        <v>15</v>
      </c>
      <c r="AK21" s="233" t="s">
        <v>246</v>
      </c>
      <c r="AL21" s="369">
        <v>7.45</v>
      </c>
      <c r="AM21" s="229"/>
      <c r="AN21" s="229"/>
      <c r="AO21" s="229"/>
      <c r="AP21" s="233"/>
      <c r="AQ21" s="300"/>
      <c r="AR21" s="298"/>
      <c r="AS21" s="298"/>
      <c r="AT21" s="298"/>
      <c r="AU21" s="299"/>
      <c r="AV21" s="371">
        <v>13.6</v>
      </c>
      <c r="AW21" s="229"/>
      <c r="AX21" s="229"/>
      <c r="AY21" s="229"/>
      <c r="AZ21" s="233"/>
      <c r="BE21" s="33" t="s">
        <v>40</v>
      </c>
    </row>
    <row r="22" spans="1:57" s="214" customFormat="1" x14ac:dyDescent="0.25">
      <c r="A22" s="228" t="s">
        <v>41</v>
      </c>
      <c r="B22" s="222" t="s">
        <v>21</v>
      </c>
      <c r="C22" s="229"/>
      <c r="D22" s="229"/>
      <c r="E22" s="330">
        <v>258.6497</v>
      </c>
      <c r="F22" s="242">
        <v>500</v>
      </c>
      <c r="G22" s="231">
        <v>500</v>
      </c>
      <c r="H22" s="297"/>
      <c r="I22" s="298"/>
      <c r="J22" s="298"/>
      <c r="K22" s="298"/>
      <c r="L22" s="299"/>
      <c r="M22" s="370">
        <v>110</v>
      </c>
      <c r="N22" s="229"/>
      <c r="O22" s="229"/>
      <c r="P22" s="229"/>
      <c r="Q22" s="233"/>
      <c r="R22" s="370">
        <v>310</v>
      </c>
      <c r="S22" s="229"/>
      <c r="T22" s="229"/>
      <c r="U22" s="416"/>
      <c r="V22" s="432"/>
      <c r="W22" s="370">
        <v>150</v>
      </c>
      <c r="X22" s="229"/>
      <c r="Y22" s="229"/>
      <c r="Z22" s="229"/>
      <c r="AA22" s="233"/>
      <c r="AB22" s="370">
        <v>430</v>
      </c>
      <c r="AC22" s="229"/>
      <c r="AD22" s="229"/>
      <c r="AE22" s="229" t="s">
        <v>15</v>
      </c>
      <c r="AF22" s="233" t="s">
        <v>247</v>
      </c>
      <c r="AG22" s="370">
        <v>140</v>
      </c>
      <c r="AH22" s="229"/>
      <c r="AI22" s="229"/>
      <c r="AJ22" s="229"/>
      <c r="AK22" s="233"/>
      <c r="AL22" s="370">
        <v>140</v>
      </c>
      <c r="AM22" s="229"/>
      <c r="AN22" s="229"/>
      <c r="AO22" s="229"/>
      <c r="AP22" s="233"/>
      <c r="AQ22" s="297"/>
      <c r="AR22" s="298"/>
      <c r="AS22" s="298"/>
      <c r="AT22" s="298"/>
      <c r="AU22" s="299"/>
      <c r="AV22" s="370">
        <v>180</v>
      </c>
      <c r="AW22" s="229"/>
      <c r="AX22" s="229"/>
      <c r="AY22" s="229"/>
      <c r="AZ22" s="233"/>
      <c r="BE22" s="33" t="s">
        <v>41</v>
      </c>
    </row>
    <row r="23" spans="1:57" s="214" customFormat="1" ht="15.75" thickBot="1" x14ac:dyDescent="0.3">
      <c r="A23" s="243" t="s">
        <v>42</v>
      </c>
      <c r="B23" s="222" t="s">
        <v>24</v>
      </c>
      <c r="C23" s="229"/>
      <c r="D23" s="244"/>
      <c r="E23" s="328">
        <v>15</v>
      </c>
      <c r="F23" s="245" t="s">
        <v>22</v>
      </c>
      <c r="G23" s="246" t="s">
        <v>22</v>
      </c>
      <c r="H23" s="315"/>
      <c r="I23" s="303"/>
      <c r="J23" s="303"/>
      <c r="K23" s="303"/>
      <c r="L23" s="304"/>
      <c r="M23" s="247">
        <v>0.7</v>
      </c>
      <c r="N23" s="244"/>
      <c r="O23" s="244"/>
      <c r="P23" s="244"/>
      <c r="Q23" s="248"/>
      <c r="R23" s="378">
        <v>2</v>
      </c>
      <c r="S23" s="263"/>
      <c r="T23" s="263"/>
      <c r="U23" s="427"/>
      <c r="V23" s="433"/>
      <c r="W23" s="247">
        <v>4.5</v>
      </c>
      <c r="X23" s="244"/>
      <c r="Y23" s="244"/>
      <c r="Z23" s="244"/>
      <c r="AA23" s="248"/>
      <c r="AB23" s="247">
        <v>8</v>
      </c>
      <c r="AC23" s="244"/>
      <c r="AD23" s="244"/>
      <c r="AE23" s="244" t="s">
        <v>15</v>
      </c>
      <c r="AF23" s="248" t="s">
        <v>247</v>
      </c>
      <c r="AG23" s="338">
        <v>0.65</v>
      </c>
      <c r="AH23" s="244"/>
      <c r="AI23" s="244"/>
      <c r="AJ23" s="244"/>
      <c r="AK23" s="248"/>
      <c r="AL23" s="338">
        <v>0.98</v>
      </c>
      <c r="AM23" s="244"/>
      <c r="AN23" s="244"/>
      <c r="AO23" s="244"/>
      <c r="AP23" s="248"/>
      <c r="AQ23" s="302"/>
      <c r="AR23" s="303"/>
      <c r="AS23" s="303"/>
      <c r="AT23" s="303"/>
      <c r="AU23" s="304"/>
      <c r="AV23" s="338">
        <v>0.75</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6.9999999999999999E-4</v>
      </c>
      <c r="F25" s="250">
        <v>6.0000000000000001E-3</v>
      </c>
      <c r="G25" s="225">
        <v>6.0000000000000001E-3</v>
      </c>
      <c r="H25" s="516" t="s">
        <v>273</v>
      </c>
      <c r="I25" s="517"/>
      <c r="J25" s="517"/>
      <c r="K25" s="517"/>
      <c r="L25" s="518"/>
      <c r="M25" s="373">
        <v>2.9999999999999997E-4</v>
      </c>
      <c r="N25" s="223" t="s">
        <v>25</v>
      </c>
      <c r="O25" s="223"/>
      <c r="P25" s="223"/>
      <c r="Q25" s="227"/>
      <c r="R25" s="373">
        <v>2.9999999999999997E-4</v>
      </c>
      <c r="S25" s="404" t="s">
        <v>25</v>
      </c>
      <c r="T25" s="404"/>
      <c r="U25" s="439"/>
      <c r="V25" s="440"/>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21</v>
      </c>
      <c r="C26" s="229"/>
      <c r="D26" s="229"/>
      <c r="E26" s="325">
        <v>3.0999999999999999E-3</v>
      </c>
      <c r="F26" s="239">
        <v>0.01</v>
      </c>
      <c r="G26" s="231">
        <v>5.0000000000000002E-5</v>
      </c>
      <c r="H26" s="519"/>
      <c r="I26" s="520"/>
      <c r="J26" s="520"/>
      <c r="K26" s="520"/>
      <c r="L26" s="521"/>
      <c r="M26" s="374">
        <v>2.5000000000000001E-4</v>
      </c>
      <c r="N26" s="229"/>
      <c r="O26" s="229"/>
      <c r="P26" s="229"/>
      <c r="Q26" s="233" t="s">
        <v>246</v>
      </c>
      <c r="R26" s="373">
        <v>2.1100000000000001E-2</v>
      </c>
      <c r="S26" s="229"/>
      <c r="T26" s="229"/>
      <c r="U26" s="416"/>
      <c r="V26" s="432"/>
      <c r="W26" s="373">
        <v>8.2000000000000007E-3</v>
      </c>
      <c r="X26" s="375"/>
      <c r="Y26" s="229"/>
      <c r="Z26" s="229"/>
      <c r="AA26" s="233"/>
      <c r="AB26" s="368">
        <v>1.6E-2</v>
      </c>
      <c r="AC26" s="375"/>
      <c r="AD26" s="229"/>
      <c r="AE26" s="229"/>
      <c r="AF26" s="233"/>
      <c r="AG26" s="372">
        <v>6.5499999999999998E-4</v>
      </c>
      <c r="AH26" s="375"/>
      <c r="AI26" s="229"/>
      <c r="AJ26" s="229" t="s">
        <v>233</v>
      </c>
      <c r="AK26" s="233" t="s">
        <v>247</v>
      </c>
      <c r="AL26" s="372">
        <v>4.5399999999999998E-4</v>
      </c>
      <c r="AM26" s="375"/>
      <c r="AN26" s="229"/>
      <c r="AO26" s="229"/>
      <c r="AP26" s="233"/>
      <c r="AQ26" s="301"/>
      <c r="AR26" s="298"/>
      <c r="AS26" s="298"/>
      <c r="AT26" s="298"/>
      <c r="AU26" s="299"/>
      <c r="AV26" s="374">
        <v>2.0300000000000001E-3</v>
      </c>
      <c r="AW26" s="229"/>
      <c r="AX26" s="229"/>
      <c r="AY26" s="229"/>
      <c r="AZ26" s="233" t="s">
        <v>246</v>
      </c>
      <c r="BE26" s="77" t="s">
        <v>46</v>
      </c>
    </row>
    <row r="27" spans="1:57" s="214" customFormat="1" x14ac:dyDescent="0.25">
      <c r="A27" s="228" t="s">
        <v>47</v>
      </c>
      <c r="B27" s="222" t="s">
        <v>24</v>
      </c>
      <c r="C27" s="229"/>
      <c r="D27" s="229"/>
      <c r="E27" s="325">
        <v>2.06E-2</v>
      </c>
      <c r="F27" s="239">
        <v>2</v>
      </c>
      <c r="G27" s="231">
        <v>1</v>
      </c>
      <c r="H27" s="306"/>
      <c r="I27" s="441"/>
      <c r="J27" s="298"/>
      <c r="K27" s="298"/>
      <c r="L27" s="299"/>
      <c r="M27" s="373">
        <v>9.4000000000000004E-3</v>
      </c>
      <c r="N27" s="229"/>
      <c r="O27" s="229"/>
      <c r="P27" s="229"/>
      <c r="Q27" s="233"/>
      <c r="R27" s="373">
        <v>2.1100000000000001E-2</v>
      </c>
      <c r="S27" s="229"/>
      <c r="T27" s="229"/>
      <c r="U27" s="229" t="s">
        <v>233</v>
      </c>
      <c r="V27" s="233" t="s">
        <v>246</v>
      </c>
      <c r="W27" s="373">
        <v>1.95E-2</v>
      </c>
      <c r="X27" s="375"/>
      <c r="Y27" s="229"/>
      <c r="Z27" s="229" t="s">
        <v>233</v>
      </c>
      <c r="AA27" s="233" t="s">
        <v>247</v>
      </c>
      <c r="AB27" s="373">
        <v>2.9600000000000001E-2</v>
      </c>
      <c r="AC27" s="375"/>
      <c r="AD27" s="229"/>
      <c r="AE27" s="229" t="s">
        <v>15</v>
      </c>
      <c r="AF27" s="233" t="s">
        <v>247</v>
      </c>
      <c r="AG27" s="373">
        <v>8.6999999999999994E-3</v>
      </c>
      <c r="AH27" s="375"/>
      <c r="AI27" s="229"/>
      <c r="AJ27" s="229" t="s">
        <v>15</v>
      </c>
      <c r="AK27" s="233" t="s">
        <v>247</v>
      </c>
      <c r="AL27" s="373">
        <v>9.5999999999999992E-3</v>
      </c>
      <c r="AM27" s="385"/>
      <c r="AN27" s="229"/>
      <c r="AO27" s="229"/>
      <c r="AP27" s="233"/>
      <c r="AQ27" s="306"/>
      <c r="AR27" s="298"/>
      <c r="AS27" s="298"/>
      <c r="AT27" s="298"/>
      <c r="AU27" s="299"/>
      <c r="AV27" s="368">
        <v>7.0000000000000001E-3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01"/>
      <c r="I28" s="441"/>
      <c r="J28" s="298"/>
      <c r="K28" s="298"/>
      <c r="L28" s="299"/>
      <c r="M28" s="368">
        <v>5.0000000000000001E-3</v>
      </c>
      <c r="N28" s="223" t="s">
        <v>25</v>
      </c>
      <c r="O28" s="229"/>
      <c r="P28" s="229"/>
      <c r="Q28" s="233"/>
      <c r="R28" s="368">
        <v>5.0000000000000001E-3</v>
      </c>
      <c r="S28" s="229" t="s">
        <v>25</v>
      </c>
      <c r="T28" s="229"/>
      <c r="U28" s="416"/>
      <c r="V28" s="432"/>
      <c r="W28" s="368">
        <v>5.0000000000000001E-3</v>
      </c>
      <c r="X28" s="385" t="s">
        <v>25</v>
      </c>
      <c r="Y28" s="229"/>
      <c r="Z28" s="229"/>
      <c r="AA28" s="233"/>
      <c r="AB28" s="368">
        <v>5.0000000000000001E-3</v>
      </c>
      <c r="AC28" s="375" t="s">
        <v>25</v>
      </c>
      <c r="AD28" s="229"/>
      <c r="AE28" s="229"/>
      <c r="AF28" s="233"/>
      <c r="AG28" s="368">
        <v>5.0000000000000001E-3</v>
      </c>
      <c r="AH28" s="375" t="s">
        <v>25</v>
      </c>
      <c r="AI28" s="229"/>
      <c r="AJ28" s="229"/>
      <c r="AK28" s="233"/>
      <c r="AL28" s="368">
        <v>5.0000000000000001E-3</v>
      </c>
      <c r="AM28" s="385" t="s">
        <v>25</v>
      </c>
      <c r="AN28" s="229"/>
      <c r="AO28" s="229"/>
      <c r="AP28" s="233"/>
      <c r="AQ28" s="306"/>
      <c r="AR28" s="298"/>
      <c r="AS28" s="298"/>
      <c r="AT28" s="298"/>
      <c r="AU28" s="299"/>
      <c r="AV28" s="368">
        <v>5.0000000000000001E-3</v>
      </c>
      <c r="AW28" s="229" t="s">
        <v>25</v>
      </c>
      <c r="AX28" s="229"/>
      <c r="AY28" s="229"/>
      <c r="AZ28" s="233"/>
      <c r="BE28" s="77" t="s">
        <v>48</v>
      </c>
    </row>
    <row r="29" spans="1:57" s="214" customFormat="1" x14ac:dyDescent="0.25">
      <c r="A29" s="228" t="s">
        <v>49</v>
      </c>
      <c r="B29" s="222" t="s">
        <v>24</v>
      </c>
      <c r="C29" s="229"/>
      <c r="D29" s="229"/>
      <c r="E29" s="325">
        <v>5.0000000000000002E-5</v>
      </c>
      <c r="F29" s="230">
        <v>5.0000000000000001E-3</v>
      </c>
      <c r="G29" s="231">
        <v>5.0000000000000001E-3</v>
      </c>
      <c r="H29" s="307"/>
      <c r="I29" s="441"/>
      <c r="J29" s="298"/>
      <c r="K29" s="298"/>
      <c r="L29" s="299"/>
      <c r="M29" s="374">
        <v>5.0000000000000002E-5</v>
      </c>
      <c r="N29" s="223" t="s">
        <v>25</v>
      </c>
      <c r="O29" s="229"/>
      <c r="P29" s="229"/>
      <c r="Q29" s="233"/>
      <c r="R29" s="374">
        <v>5.0000000000000002E-5</v>
      </c>
      <c r="S29" s="229" t="s">
        <v>25</v>
      </c>
      <c r="T29" s="229"/>
      <c r="U29" s="416"/>
      <c r="V29" s="432"/>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21</v>
      </c>
      <c r="C30" s="229"/>
      <c r="D30" s="229"/>
      <c r="E30" s="325">
        <v>7.7000000000000002E-3</v>
      </c>
      <c r="F30" s="239">
        <v>0.1</v>
      </c>
      <c r="G30" s="231">
        <v>0.05</v>
      </c>
      <c r="H30" s="300"/>
      <c r="I30" s="441"/>
      <c r="J30" s="298"/>
      <c r="K30" s="298"/>
      <c r="L30" s="299"/>
      <c r="M30" s="369">
        <v>0.01</v>
      </c>
      <c r="N30" s="223" t="s">
        <v>25</v>
      </c>
      <c r="O30" s="229"/>
      <c r="P30" s="229"/>
      <c r="Q30" s="233"/>
      <c r="R30" s="369">
        <v>0.01</v>
      </c>
      <c r="S30" s="229" t="s">
        <v>25</v>
      </c>
      <c r="T30" s="229"/>
      <c r="U30" s="416"/>
      <c r="V30" s="432"/>
      <c r="W30" s="369">
        <v>0.01</v>
      </c>
      <c r="X30" s="385" t="s">
        <v>25</v>
      </c>
      <c r="Y30" s="229"/>
      <c r="Z30" s="229"/>
      <c r="AA30" s="233"/>
      <c r="AB30" s="369">
        <v>0.01</v>
      </c>
      <c r="AC30" s="375" t="s">
        <v>25</v>
      </c>
      <c r="AD30" s="229"/>
      <c r="AE30" s="229"/>
      <c r="AF30" s="233"/>
      <c r="AG30" s="369">
        <v>0.01</v>
      </c>
      <c r="AH30" s="375" t="s">
        <v>25</v>
      </c>
      <c r="AI30" s="229"/>
      <c r="AJ30" s="229"/>
      <c r="AK30" s="233"/>
      <c r="AL30" s="369">
        <v>0.01</v>
      </c>
      <c r="AM30" s="385" t="s">
        <v>25</v>
      </c>
      <c r="AN30" s="229"/>
      <c r="AO30" s="229"/>
      <c r="AP30" s="233"/>
      <c r="AQ30" s="306"/>
      <c r="AR30" s="298"/>
      <c r="AS30" s="298"/>
      <c r="AT30" s="298"/>
      <c r="AU30" s="299"/>
      <c r="AV30" s="369">
        <v>0.01</v>
      </c>
      <c r="AW30" s="229" t="s">
        <v>25</v>
      </c>
      <c r="AX30" s="229"/>
      <c r="AY30" s="229"/>
      <c r="AZ30" s="233"/>
      <c r="BE30" s="77" t="s">
        <v>50</v>
      </c>
    </row>
    <row r="31" spans="1:57" s="214" customFormat="1" x14ac:dyDescent="0.25">
      <c r="A31" s="228" t="s">
        <v>51</v>
      </c>
      <c r="B31" s="222" t="s">
        <v>24</v>
      </c>
      <c r="C31" s="229"/>
      <c r="D31" s="229"/>
      <c r="E31" s="325">
        <v>5.0000000000000001E-3</v>
      </c>
      <c r="F31" s="239" t="s">
        <v>22</v>
      </c>
      <c r="G31" s="231" t="s">
        <v>22</v>
      </c>
      <c r="H31" s="300"/>
      <c r="I31" s="441"/>
      <c r="J31" s="298"/>
      <c r="K31" s="298"/>
      <c r="L31" s="299"/>
      <c r="M31" s="369">
        <v>0.01</v>
      </c>
      <c r="N31" s="223" t="s">
        <v>25</v>
      </c>
      <c r="O31" s="229"/>
      <c r="P31" s="229"/>
      <c r="Q31" s="233"/>
      <c r="R31" s="369">
        <v>0.01</v>
      </c>
      <c r="S31" s="229" t="s">
        <v>25</v>
      </c>
      <c r="T31" s="229"/>
      <c r="U31" s="416"/>
      <c r="V31" s="432"/>
      <c r="W31" s="369">
        <v>0.01</v>
      </c>
      <c r="X31" s="385" t="s">
        <v>25</v>
      </c>
      <c r="Y31" s="229"/>
      <c r="Z31" s="229"/>
      <c r="AA31" s="233"/>
      <c r="AB31" s="369">
        <v>0.01</v>
      </c>
      <c r="AC31" s="375" t="s">
        <v>25</v>
      </c>
      <c r="AD31" s="229"/>
      <c r="AE31" s="229"/>
      <c r="AF31" s="233"/>
      <c r="AG31" s="369">
        <v>0.01</v>
      </c>
      <c r="AH31" s="375" t="s">
        <v>25</v>
      </c>
      <c r="AI31" s="229"/>
      <c r="AJ31" s="229"/>
      <c r="AK31" s="233"/>
      <c r="AL31" s="369">
        <v>0.01</v>
      </c>
      <c r="AM31" s="385" t="s">
        <v>25</v>
      </c>
      <c r="AN31" s="229"/>
      <c r="AO31" s="229"/>
      <c r="AP31" s="233"/>
      <c r="AQ31" s="301"/>
      <c r="AR31" s="298"/>
      <c r="AS31" s="298"/>
      <c r="AT31" s="298"/>
      <c r="AU31" s="299"/>
      <c r="AV31" s="369">
        <v>0.01</v>
      </c>
      <c r="AW31" s="229" t="s">
        <v>25</v>
      </c>
      <c r="AX31" s="229"/>
      <c r="AY31" s="229"/>
      <c r="AZ31" s="233"/>
      <c r="BE31" s="77" t="s">
        <v>51</v>
      </c>
    </row>
    <row r="32" spans="1:57" s="214" customFormat="1" x14ac:dyDescent="0.25">
      <c r="A32" s="228" t="s">
        <v>52</v>
      </c>
      <c r="B32" s="222" t="s">
        <v>24</v>
      </c>
      <c r="C32" s="229"/>
      <c r="D32" s="229"/>
      <c r="E32" s="325">
        <v>0.01</v>
      </c>
      <c r="F32" s="239">
        <v>1.3</v>
      </c>
      <c r="G32" s="231">
        <v>1</v>
      </c>
      <c r="H32" s="300"/>
      <c r="I32" s="441"/>
      <c r="J32" s="298"/>
      <c r="K32" s="298"/>
      <c r="L32" s="299"/>
      <c r="M32" s="369">
        <v>0.02</v>
      </c>
      <c r="N32" s="223" t="s">
        <v>25</v>
      </c>
      <c r="O32" s="229"/>
      <c r="P32" s="229"/>
      <c r="Q32" s="233"/>
      <c r="R32" s="369">
        <v>0.02</v>
      </c>
      <c r="S32" s="229" t="s">
        <v>25</v>
      </c>
      <c r="T32" s="229"/>
      <c r="U32" s="416"/>
      <c r="V32" s="432"/>
      <c r="W32" s="369">
        <v>0.02</v>
      </c>
      <c r="X32" s="385" t="s">
        <v>25</v>
      </c>
      <c r="Y32" s="229"/>
      <c r="Z32" s="229"/>
      <c r="AA32" s="233"/>
      <c r="AB32" s="369">
        <v>0.02</v>
      </c>
      <c r="AC32" s="375" t="s">
        <v>25</v>
      </c>
      <c r="AD32" s="229"/>
      <c r="AE32" s="229"/>
      <c r="AF32" s="233"/>
      <c r="AG32" s="369">
        <v>0.02</v>
      </c>
      <c r="AH32" s="375" t="s">
        <v>25</v>
      </c>
      <c r="AI32" s="229"/>
      <c r="AJ32" s="229"/>
      <c r="AK32" s="233"/>
      <c r="AL32" s="369">
        <v>0.02</v>
      </c>
      <c r="AM32" s="385" t="s">
        <v>25</v>
      </c>
      <c r="AN32" s="229"/>
      <c r="AO32" s="229"/>
      <c r="AP32" s="233"/>
      <c r="AQ32" s="301"/>
      <c r="AR32" s="298"/>
      <c r="AS32" s="298"/>
      <c r="AT32" s="298"/>
      <c r="AU32" s="299"/>
      <c r="AV32" s="369">
        <v>0.02</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301"/>
      <c r="I33" s="441"/>
      <c r="J33" s="298"/>
      <c r="K33" s="298"/>
      <c r="L33" s="299"/>
      <c r="M33" s="369">
        <v>0.02</v>
      </c>
      <c r="N33" s="223" t="s">
        <v>25</v>
      </c>
      <c r="O33" s="229"/>
      <c r="P33" s="229"/>
      <c r="Q33" s="233"/>
      <c r="R33" s="368">
        <v>0.59799999999999998</v>
      </c>
      <c r="S33" s="229"/>
      <c r="T33" s="229"/>
      <c r="U33" s="416"/>
      <c r="V33" s="432"/>
      <c r="W33" s="368">
        <v>0.26900000000000002</v>
      </c>
      <c r="X33" s="375"/>
      <c r="Y33" s="229"/>
      <c r="Z33" s="229" t="s">
        <v>233</v>
      </c>
      <c r="AA33" s="233" t="s">
        <v>247</v>
      </c>
      <c r="AB33" s="368">
        <v>0.52200000000000002</v>
      </c>
      <c r="AC33" s="375"/>
      <c r="AD33" s="229"/>
      <c r="AE33" s="229"/>
      <c r="AF33" s="233"/>
      <c r="AG33" s="369">
        <v>0.02</v>
      </c>
      <c r="AH33" s="375" t="s">
        <v>25</v>
      </c>
      <c r="AI33" s="229"/>
      <c r="AJ33" s="229"/>
      <c r="AK33" s="233"/>
      <c r="AL33" s="369">
        <v>0.02</v>
      </c>
      <c r="AM33" s="375" t="s">
        <v>25</v>
      </c>
      <c r="AN33" s="229"/>
      <c r="AO33" s="229"/>
      <c r="AP33" s="233"/>
      <c r="AQ33" s="301"/>
      <c r="AR33" s="298"/>
      <c r="AS33" s="298"/>
      <c r="AT33" s="298"/>
      <c r="AU33" s="299"/>
      <c r="AV33" s="369">
        <v>0.02</v>
      </c>
      <c r="AW33" s="229" t="s">
        <v>25</v>
      </c>
      <c r="AX33" s="229"/>
      <c r="AY33" s="229"/>
      <c r="AZ33" s="233"/>
      <c r="BE33" s="77" t="s">
        <v>53</v>
      </c>
    </row>
    <row r="34" spans="1:57" s="214" customFormat="1" x14ac:dyDescent="0.25">
      <c r="A34" s="228" t="s">
        <v>54</v>
      </c>
      <c r="B34" s="222" t="s">
        <v>24</v>
      </c>
      <c r="C34" s="229"/>
      <c r="D34" s="229"/>
      <c r="E34" s="325">
        <v>4.0000000000000002E-4</v>
      </c>
      <c r="F34" s="239">
        <v>1.4999999999999999E-2</v>
      </c>
      <c r="G34" s="231">
        <v>0.05</v>
      </c>
      <c r="H34" s="305"/>
      <c r="I34" s="441"/>
      <c r="J34" s="298"/>
      <c r="K34" s="298"/>
      <c r="L34" s="299"/>
      <c r="M34" s="373">
        <v>1E-4</v>
      </c>
      <c r="N34" s="223" t="s">
        <v>25</v>
      </c>
      <c r="O34" s="229"/>
      <c r="P34" s="229"/>
      <c r="Q34" s="233"/>
      <c r="R34" s="372">
        <v>4.2299999999999998E-4</v>
      </c>
      <c r="S34" s="229"/>
      <c r="T34" s="229"/>
      <c r="U34" s="416"/>
      <c r="V34" s="432"/>
      <c r="W34" s="372">
        <v>1.74E-4</v>
      </c>
      <c r="X34" s="385"/>
      <c r="Y34" s="229"/>
      <c r="Z34" s="229"/>
      <c r="AA34" s="233"/>
      <c r="AB34" s="372">
        <v>4.26E-4</v>
      </c>
      <c r="AC34" s="375"/>
      <c r="AD34" s="229"/>
      <c r="AE34" s="229"/>
      <c r="AF34" s="233"/>
      <c r="AG34" s="372">
        <v>4.3899999999999999E-4</v>
      </c>
      <c r="AH34" s="375"/>
      <c r="AI34" s="229"/>
      <c r="AJ34" s="229"/>
      <c r="AK34" s="233"/>
      <c r="AL34" s="372">
        <v>1.0900000000000001E-4</v>
      </c>
      <c r="AM34" s="385"/>
      <c r="AN34" s="229"/>
      <c r="AO34" s="229"/>
      <c r="AP34" s="233"/>
      <c r="AQ34" s="305"/>
      <c r="AR34" s="298"/>
      <c r="AS34" s="298"/>
      <c r="AT34" s="298"/>
      <c r="AU34" s="299"/>
      <c r="AV34" s="372">
        <v>3.8400000000000001E-4</v>
      </c>
      <c r="AW34" s="229"/>
      <c r="AX34" s="229"/>
      <c r="AY34" s="229"/>
      <c r="AZ34" s="233"/>
      <c r="BE34" s="77" t="s">
        <v>54</v>
      </c>
    </row>
    <row r="35" spans="1:57" s="214" customFormat="1" x14ac:dyDescent="0.25">
      <c r="A35" s="228" t="s">
        <v>55</v>
      </c>
      <c r="B35" s="222" t="s">
        <v>21</v>
      </c>
      <c r="C35" s="229"/>
      <c r="D35" s="229"/>
      <c r="E35" s="325">
        <v>8.8999999999999999E-3</v>
      </c>
      <c r="F35" s="239">
        <v>0.05</v>
      </c>
      <c r="G35" s="231">
        <v>0.05</v>
      </c>
      <c r="H35" s="301"/>
      <c r="I35" s="441"/>
      <c r="J35" s="298"/>
      <c r="K35" s="298"/>
      <c r="L35" s="299"/>
      <c r="M35" s="368">
        <v>5.1999999999999998E-2</v>
      </c>
      <c r="N35" s="229"/>
      <c r="O35" s="229"/>
      <c r="P35" s="229"/>
      <c r="Q35" s="233"/>
      <c r="R35" s="369">
        <v>2.16</v>
      </c>
      <c r="S35" s="229"/>
      <c r="T35" s="229"/>
      <c r="U35" s="229" t="s">
        <v>15</v>
      </c>
      <c r="V35" s="233" t="s">
        <v>246</v>
      </c>
      <c r="W35" s="369">
        <v>1.26</v>
      </c>
      <c r="X35" s="375"/>
      <c r="Y35" s="229"/>
      <c r="Z35" s="229" t="s">
        <v>233</v>
      </c>
      <c r="AA35" s="233" t="s">
        <v>247</v>
      </c>
      <c r="AB35" s="369">
        <v>1.42</v>
      </c>
      <c r="AC35" s="375"/>
      <c r="AD35" s="229"/>
      <c r="AE35" s="229" t="s">
        <v>15</v>
      </c>
      <c r="AF35" s="233" t="s">
        <v>247</v>
      </c>
      <c r="AG35" s="368">
        <v>7.0000000000000001E-3</v>
      </c>
      <c r="AH35" s="375"/>
      <c r="AI35" s="229"/>
      <c r="AJ35" s="229" t="s">
        <v>15</v>
      </c>
      <c r="AK35" s="233" t="s">
        <v>246</v>
      </c>
      <c r="AL35" s="368">
        <v>6.0000000000000001E-3</v>
      </c>
      <c r="AM35" s="375"/>
      <c r="AN35" s="229"/>
      <c r="AO35" s="229"/>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00"/>
      <c r="I36" s="441"/>
      <c r="J36" s="298"/>
      <c r="K36" s="298"/>
      <c r="L36" s="299"/>
      <c r="M36" s="369">
        <v>0.01</v>
      </c>
      <c r="N36" s="223" t="s">
        <v>25</v>
      </c>
      <c r="O36" s="229"/>
      <c r="P36" s="229"/>
      <c r="Q36" s="233"/>
      <c r="R36" s="369">
        <v>0.01</v>
      </c>
      <c r="S36" s="229" t="s">
        <v>25</v>
      </c>
      <c r="T36" s="229"/>
      <c r="U36" s="416"/>
      <c r="V36" s="432"/>
      <c r="W36" s="369">
        <v>0.01</v>
      </c>
      <c r="X36" s="385" t="s">
        <v>25</v>
      </c>
      <c r="Y36" s="229"/>
      <c r="Z36" s="229"/>
      <c r="AA36" s="233"/>
      <c r="AB36" s="369">
        <v>0.01</v>
      </c>
      <c r="AC36" s="375" t="s">
        <v>25</v>
      </c>
      <c r="AD36" s="229"/>
      <c r="AE36" s="229"/>
      <c r="AF36" s="233"/>
      <c r="AG36" s="369">
        <v>0.01</v>
      </c>
      <c r="AH36" s="375" t="s">
        <v>25</v>
      </c>
      <c r="AI36" s="229"/>
      <c r="AJ36" s="229"/>
      <c r="AK36" s="233"/>
      <c r="AL36" s="369">
        <v>0.01</v>
      </c>
      <c r="AM36" s="385" t="s">
        <v>25</v>
      </c>
      <c r="AN36" s="229"/>
      <c r="AO36" s="229"/>
      <c r="AP36" s="233"/>
      <c r="AQ36" s="301"/>
      <c r="AR36" s="298"/>
      <c r="AS36" s="298"/>
      <c r="AT36" s="298"/>
      <c r="AU36" s="299"/>
      <c r="AV36" s="369">
        <v>0.01</v>
      </c>
      <c r="AW36" s="229" t="s">
        <v>25</v>
      </c>
      <c r="AX36" s="229"/>
      <c r="AY36" s="229"/>
      <c r="AZ36" s="233"/>
      <c r="BE36" s="77" t="s">
        <v>56</v>
      </c>
    </row>
    <row r="37" spans="1:57" s="214" customFormat="1" x14ac:dyDescent="0.25">
      <c r="A37" s="228" t="s">
        <v>57</v>
      </c>
      <c r="B37" s="222" t="s">
        <v>30</v>
      </c>
      <c r="C37" s="229"/>
      <c r="D37" s="229"/>
      <c r="E37" s="325">
        <v>274.08969999999999</v>
      </c>
      <c r="F37" s="230">
        <v>0.05</v>
      </c>
      <c r="G37" s="231">
        <v>0.01</v>
      </c>
      <c r="H37" s="307"/>
      <c r="I37" s="441"/>
      <c r="J37" s="298"/>
      <c r="K37" s="298"/>
      <c r="L37" s="299"/>
      <c r="M37" s="373">
        <v>5.0000000000000001E-4</v>
      </c>
      <c r="N37" s="223" t="s">
        <v>25</v>
      </c>
      <c r="O37" s="229"/>
      <c r="P37" s="229"/>
      <c r="Q37" s="233"/>
      <c r="R37" s="373">
        <v>5.0000000000000001E-4</v>
      </c>
      <c r="S37" s="229" t="s">
        <v>25</v>
      </c>
      <c r="T37" s="229"/>
      <c r="U37" s="416"/>
      <c r="V37" s="432"/>
      <c r="W37" s="373">
        <v>5.0000000000000001E-4</v>
      </c>
      <c r="X37" s="385" t="s">
        <v>25</v>
      </c>
      <c r="Y37" s="229"/>
      <c r="Z37" s="229"/>
      <c r="AA37" s="233"/>
      <c r="AB37" s="373">
        <v>5.0000000000000001E-4</v>
      </c>
      <c r="AC37" s="375" t="s">
        <v>25</v>
      </c>
      <c r="AD37" s="229"/>
      <c r="AE37" s="229"/>
      <c r="AF37" s="233"/>
      <c r="AG37" s="373">
        <v>5.0000000000000001E-4</v>
      </c>
      <c r="AH37" s="375" t="s">
        <v>25</v>
      </c>
      <c r="AI37" s="229"/>
      <c r="AJ37" s="229"/>
      <c r="AK37" s="233"/>
      <c r="AL37" s="373">
        <v>5.0000000000000001E-4</v>
      </c>
      <c r="AM37" s="375" t="s">
        <v>25</v>
      </c>
      <c r="AN37" s="229"/>
      <c r="AO37" s="229"/>
      <c r="AP37" s="233"/>
      <c r="AQ37" s="307"/>
      <c r="AR37" s="298"/>
      <c r="AS37" s="298"/>
      <c r="AT37" s="298"/>
      <c r="AU37" s="299"/>
      <c r="AV37" s="373">
        <v>5.0000000000000001E-4</v>
      </c>
      <c r="AW37" s="229" t="s">
        <v>25</v>
      </c>
      <c r="AX37" s="229"/>
      <c r="AY37" s="229"/>
      <c r="AZ37" s="233"/>
      <c r="BE37" s="77" t="s">
        <v>57</v>
      </c>
    </row>
    <row r="38" spans="1:57" s="214" customFormat="1" x14ac:dyDescent="0.25">
      <c r="A38" s="228" t="s">
        <v>58</v>
      </c>
      <c r="B38" s="222" t="s">
        <v>24</v>
      </c>
      <c r="C38" s="229"/>
      <c r="D38" s="229"/>
      <c r="E38" s="325">
        <v>2.9999999999999997E-4</v>
      </c>
      <c r="F38" s="239">
        <v>0.1</v>
      </c>
      <c r="G38" s="231">
        <v>0.05</v>
      </c>
      <c r="H38" s="306"/>
      <c r="I38" s="441"/>
      <c r="J38" s="298"/>
      <c r="K38" s="298"/>
      <c r="L38" s="299"/>
      <c r="M38" s="373">
        <v>1E-4</v>
      </c>
      <c r="N38" s="223" t="s">
        <v>25</v>
      </c>
      <c r="O38" s="229"/>
      <c r="P38" s="229"/>
      <c r="Q38" s="233"/>
      <c r="R38" s="373">
        <v>1E-4</v>
      </c>
      <c r="S38" s="229" t="s">
        <v>25</v>
      </c>
      <c r="T38" s="229"/>
      <c r="U38" s="416"/>
      <c r="V38" s="432"/>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1E-4</v>
      </c>
      <c r="F39" s="239">
        <v>2E-3</v>
      </c>
      <c r="G39" s="231">
        <v>2E-3</v>
      </c>
      <c r="H39" s="307"/>
      <c r="I39" s="441"/>
      <c r="J39" s="298"/>
      <c r="K39" s="298"/>
      <c r="L39" s="299"/>
      <c r="M39" s="374">
        <v>5.0000000000000002E-5</v>
      </c>
      <c r="N39" s="223" t="s">
        <v>25</v>
      </c>
      <c r="O39" s="229"/>
      <c r="P39" s="229"/>
      <c r="Q39" s="233"/>
      <c r="R39" s="374">
        <v>5.0000000000000002E-5</v>
      </c>
      <c r="S39" s="229" t="s">
        <v>25</v>
      </c>
      <c r="T39" s="229"/>
      <c r="U39" s="416"/>
      <c r="V39" s="432"/>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2.1000000000000001E-2</v>
      </c>
      <c r="F40" s="239" t="s">
        <v>22</v>
      </c>
      <c r="G40" s="231" t="s">
        <v>22</v>
      </c>
      <c r="H40" s="300"/>
      <c r="I40" s="441"/>
      <c r="J40" s="298"/>
      <c r="K40" s="298"/>
      <c r="L40" s="299"/>
      <c r="M40" s="369">
        <v>0.01</v>
      </c>
      <c r="N40" s="223" t="s">
        <v>25</v>
      </c>
      <c r="O40" s="229"/>
      <c r="P40" s="229"/>
      <c r="Q40" s="233"/>
      <c r="R40" s="369">
        <v>0.01</v>
      </c>
      <c r="S40" s="229" t="s">
        <v>25</v>
      </c>
      <c r="T40" s="229"/>
      <c r="U40" s="416"/>
      <c r="V40" s="432"/>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t="s">
        <v>25</v>
      </c>
      <c r="AX40" s="229"/>
      <c r="AY40" s="229"/>
      <c r="AZ40" s="233"/>
      <c r="BE40" s="77" t="s">
        <v>60</v>
      </c>
    </row>
    <row r="41" spans="1:57" s="214" customFormat="1" ht="15.75" thickBot="1" x14ac:dyDescent="0.3">
      <c r="A41" s="243" t="s">
        <v>61</v>
      </c>
      <c r="B41" s="222" t="s">
        <v>24</v>
      </c>
      <c r="C41" s="244"/>
      <c r="D41" s="244"/>
      <c r="E41" s="328">
        <v>0.02</v>
      </c>
      <c r="F41" s="245">
        <v>5</v>
      </c>
      <c r="G41" s="246">
        <v>5</v>
      </c>
      <c r="H41" s="315"/>
      <c r="I41" s="442"/>
      <c r="J41" s="303"/>
      <c r="K41" s="303"/>
      <c r="L41" s="304"/>
      <c r="M41" s="369">
        <v>0.01</v>
      </c>
      <c r="N41" s="244" t="s">
        <v>25</v>
      </c>
      <c r="O41" s="244"/>
      <c r="P41" s="244"/>
      <c r="Q41" s="248"/>
      <c r="R41" s="377">
        <v>0.01</v>
      </c>
      <c r="S41" s="263" t="s">
        <v>25</v>
      </c>
      <c r="T41" s="263"/>
      <c r="U41" s="427"/>
      <c r="V41" s="433"/>
      <c r="W41" s="369">
        <v>0.01</v>
      </c>
      <c r="X41" s="385" t="s">
        <v>25</v>
      </c>
      <c r="Y41" s="244"/>
      <c r="Z41" s="244"/>
      <c r="AA41" s="248"/>
      <c r="AB41" s="369">
        <v>0.01</v>
      </c>
      <c r="AC41" s="375" t="s">
        <v>25</v>
      </c>
      <c r="AD41" s="244"/>
      <c r="AE41" s="244"/>
      <c r="AF41" s="248"/>
      <c r="AG41" s="369">
        <v>0.01</v>
      </c>
      <c r="AH41" s="386" t="s">
        <v>25</v>
      </c>
      <c r="AI41" s="244"/>
      <c r="AJ41" s="244"/>
      <c r="AK41" s="248"/>
      <c r="AL41" s="369">
        <v>0.01</v>
      </c>
      <c r="AM41" s="385" t="s">
        <v>25</v>
      </c>
      <c r="AN41" s="244"/>
      <c r="AO41" s="244"/>
      <c r="AP41" s="248"/>
      <c r="AQ41" s="308"/>
      <c r="AR41" s="303"/>
      <c r="AS41" s="303"/>
      <c r="AT41" s="303"/>
      <c r="AU41" s="304"/>
      <c r="AV41" s="369">
        <v>0.01</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516" t="s">
        <v>273</v>
      </c>
      <c r="I43" s="517"/>
      <c r="J43" s="517"/>
      <c r="K43" s="517"/>
      <c r="L43" s="518"/>
      <c r="M43" s="271">
        <v>1</v>
      </c>
      <c r="N43" s="229" t="s">
        <v>25</v>
      </c>
      <c r="O43" s="222"/>
      <c r="P43" s="222"/>
      <c r="Q43" s="272"/>
      <c r="R43" s="271">
        <v>1</v>
      </c>
      <c r="S43" s="229" t="s">
        <v>25</v>
      </c>
      <c r="T43" s="222"/>
      <c r="U43" s="425"/>
      <c r="V43" s="434"/>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519"/>
      <c r="I44" s="520"/>
      <c r="J44" s="520"/>
      <c r="K44" s="520"/>
      <c r="L44" s="521"/>
      <c r="M44" s="271">
        <v>1</v>
      </c>
      <c r="N44" s="229" t="s">
        <v>25</v>
      </c>
      <c r="O44" s="267"/>
      <c r="P44" s="267"/>
      <c r="Q44" s="273"/>
      <c r="R44" s="271">
        <v>1</v>
      </c>
      <c r="S44" s="229" t="s">
        <v>25</v>
      </c>
      <c r="T44" s="267"/>
      <c r="U44" s="435"/>
      <c r="V44" s="436"/>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309"/>
      <c r="I45" s="298"/>
      <c r="J45" s="310"/>
      <c r="K45" s="310"/>
      <c r="L45" s="311"/>
      <c r="M45" s="271">
        <v>1</v>
      </c>
      <c r="N45" s="229" t="s">
        <v>25</v>
      </c>
      <c r="O45" s="267"/>
      <c r="P45" s="267"/>
      <c r="Q45" s="273"/>
      <c r="R45" s="271">
        <v>1</v>
      </c>
      <c r="S45" s="229" t="s">
        <v>25</v>
      </c>
      <c r="T45" s="267"/>
      <c r="U45" s="435"/>
      <c r="V45" s="436"/>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320"/>
      <c r="I46" s="303"/>
      <c r="J46" s="316"/>
      <c r="K46" s="316"/>
      <c r="L46" s="317"/>
      <c r="M46" s="271">
        <v>1</v>
      </c>
      <c r="N46" s="263" t="s">
        <v>25</v>
      </c>
      <c r="O46" s="275"/>
      <c r="P46" s="275"/>
      <c r="Q46" s="276"/>
      <c r="R46" s="271">
        <v>1</v>
      </c>
      <c r="S46" s="263" t="s">
        <v>25</v>
      </c>
      <c r="T46" s="275"/>
      <c r="U46" s="426"/>
      <c r="V46" s="437"/>
      <c r="W46" s="271">
        <v>1</v>
      </c>
      <c r="X46" s="263" t="s">
        <v>25</v>
      </c>
      <c r="Y46" s="275"/>
      <c r="Z46" s="275"/>
      <c r="AA46" s="276"/>
      <c r="AB46" s="271">
        <v>1</v>
      </c>
      <c r="AC46" s="263" t="s">
        <v>25</v>
      </c>
      <c r="AD46" s="275"/>
      <c r="AE46" s="275"/>
      <c r="AF46" s="276"/>
      <c r="AG46" s="271">
        <v>1</v>
      </c>
      <c r="AH46" s="263" t="s">
        <v>25</v>
      </c>
      <c r="AI46" s="275"/>
      <c r="AJ46" s="275"/>
      <c r="AK46" s="276"/>
      <c r="AL46" s="271">
        <v>1</v>
      </c>
      <c r="AM46" s="263" t="s">
        <v>25</v>
      </c>
      <c r="AN46" s="275"/>
      <c r="AO46" s="275"/>
      <c r="AP46" s="276"/>
      <c r="AQ46" s="320"/>
      <c r="AR46" s="303"/>
      <c r="AS46" s="316"/>
      <c r="AT46" s="316"/>
      <c r="AU46" s="317"/>
      <c r="AV46" s="271">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516" t="s">
        <v>273</v>
      </c>
      <c r="I48" s="517"/>
      <c r="J48" s="517"/>
      <c r="K48" s="517"/>
      <c r="L48" s="518"/>
      <c r="M48" s="271">
        <v>1</v>
      </c>
      <c r="N48" s="229" t="s">
        <v>25</v>
      </c>
      <c r="O48" s="267"/>
      <c r="P48" s="267"/>
      <c r="Q48" s="273"/>
      <c r="R48" s="271">
        <v>1</v>
      </c>
      <c r="S48" s="229" t="s">
        <v>25</v>
      </c>
      <c r="T48" s="267"/>
      <c r="U48" s="435"/>
      <c r="V48" s="436"/>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519"/>
      <c r="I49" s="520"/>
      <c r="J49" s="520"/>
      <c r="K49" s="520"/>
      <c r="L49" s="521"/>
      <c r="M49" s="271">
        <v>1</v>
      </c>
      <c r="N49" s="229" t="s">
        <v>25</v>
      </c>
      <c r="O49" s="267"/>
      <c r="P49" s="267"/>
      <c r="Q49" s="273"/>
      <c r="R49" s="271">
        <v>1</v>
      </c>
      <c r="S49" s="229" t="s">
        <v>25</v>
      </c>
      <c r="T49" s="267"/>
      <c r="U49" s="435"/>
      <c r="V49" s="436"/>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309"/>
      <c r="I50" s="298"/>
      <c r="J50" s="310"/>
      <c r="K50" s="310"/>
      <c r="L50" s="311"/>
      <c r="M50" s="271">
        <v>0.05</v>
      </c>
      <c r="N50" s="229" t="s">
        <v>25</v>
      </c>
      <c r="O50" s="267"/>
      <c r="P50" s="267"/>
      <c r="Q50" s="273"/>
      <c r="R50" s="271">
        <v>0.05</v>
      </c>
      <c r="S50" s="229" t="s">
        <v>25</v>
      </c>
      <c r="T50" s="267"/>
      <c r="U50" s="435"/>
      <c r="V50" s="436"/>
      <c r="W50" s="271">
        <v>0.05</v>
      </c>
      <c r="X50" s="229" t="s">
        <v>25</v>
      </c>
      <c r="Y50" s="267"/>
      <c r="Z50" s="267"/>
      <c r="AA50" s="273"/>
      <c r="AB50" s="271">
        <v>0.05</v>
      </c>
      <c r="AC50" s="229" t="s">
        <v>25</v>
      </c>
      <c r="AD50" s="267"/>
      <c r="AE50" s="267"/>
      <c r="AF50" s="273"/>
      <c r="AG50" s="271">
        <v>0.05</v>
      </c>
      <c r="AH50" s="229" t="s">
        <v>25</v>
      </c>
      <c r="AI50" s="267"/>
      <c r="AJ50" s="267"/>
      <c r="AK50" s="273"/>
      <c r="AL50" s="271">
        <v>0.05</v>
      </c>
      <c r="AM50" s="229" t="s">
        <v>25</v>
      </c>
      <c r="AN50" s="267"/>
      <c r="AO50" s="267"/>
      <c r="AP50" s="273"/>
      <c r="AQ50" s="309"/>
      <c r="AR50" s="298"/>
      <c r="AS50" s="310"/>
      <c r="AT50" s="310"/>
      <c r="AU50" s="311"/>
      <c r="AV50" s="271">
        <v>0.05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309"/>
      <c r="I51" s="298"/>
      <c r="J51" s="310"/>
      <c r="K51" s="310"/>
      <c r="L51" s="311"/>
      <c r="M51" s="271">
        <v>0.01</v>
      </c>
      <c r="N51" s="229" t="s">
        <v>25</v>
      </c>
      <c r="O51" s="267"/>
      <c r="P51" s="267"/>
      <c r="Q51" s="273"/>
      <c r="R51" s="271">
        <v>0.01</v>
      </c>
      <c r="S51" s="229" t="s">
        <v>25</v>
      </c>
      <c r="T51" s="267"/>
      <c r="U51" s="435"/>
      <c r="V51" s="436"/>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309"/>
      <c r="I52" s="298"/>
      <c r="J52" s="310"/>
      <c r="K52" s="310"/>
      <c r="L52" s="311"/>
      <c r="M52" s="271">
        <v>1</v>
      </c>
      <c r="N52" s="229" t="s">
        <v>25</v>
      </c>
      <c r="O52" s="267"/>
      <c r="P52" s="267"/>
      <c r="Q52" s="273"/>
      <c r="R52" s="271">
        <v>1</v>
      </c>
      <c r="S52" s="229" t="s">
        <v>25</v>
      </c>
      <c r="T52" s="267"/>
      <c r="U52" s="435"/>
      <c r="V52" s="436"/>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s="214" customFormat="1" x14ac:dyDescent="0.25">
      <c r="A53" s="228" t="s">
        <v>74</v>
      </c>
      <c r="B53" s="222" t="s">
        <v>202</v>
      </c>
      <c r="C53" s="229"/>
      <c r="D53" s="229"/>
      <c r="E53" s="223" t="s">
        <v>202</v>
      </c>
      <c r="F53" s="239">
        <v>5</v>
      </c>
      <c r="G53" s="231">
        <v>0.5</v>
      </c>
      <c r="H53" s="309"/>
      <c r="I53" s="298"/>
      <c r="J53" s="310"/>
      <c r="K53" s="310"/>
      <c r="L53" s="311"/>
      <c r="M53" s="271">
        <v>0.03</v>
      </c>
      <c r="N53" s="229" t="s">
        <v>25</v>
      </c>
      <c r="O53" s="267"/>
      <c r="P53" s="267"/>
      <c r="Q53" s="273"/>
      <c r="R53" s="271">
        <v>0.03</v>
      </c>
      <c r="S53" s="229" t="s">
        <v>25</v>
      </c>
      <c r="T53" s="267"/>
      <c r="U53" s="435"/>
      <c r="V53" s="436"/>
      <c r="W53" s="271">
        <v>0.03</v>
      </c>
      <c r="X53" s="229" t="s">
        <v>25</v>
      </c>
      <c r="Y53" s="267"/>
      <c r="Z53" s="267"/>
      <c r="AA53" s="273"/>
      <c r="AB53" s="356">
        <v>0.14000000000000001</v>
      </c>
      <c r="AC53" s="229"/>
      <c r="AD53" s="267"/>
      <c r="AE53" s="267"/>
      <c r="AF53" s="273"/>
      <c r="AG53" s="271">
        <v>0.03</v>
      </c>
      <c r="AH53" s="229" t="s">
        <v>25</v>
      </c>
      <c r="AI53" s="267"/>
      <c r="AJ53" s="267"/>
      <c r="AK53" s="273"/>
      <c r="AL53" s="271">
        <v>0.03</v>
      </c>
      <c r="AM53" s="229" t="s">
        <v>25</v>
      </c>
      <c r="AN53" s="267"/>
      <c r="AO53" s="267"/>
      <c r="AP53" s="273"/>
      <c r="AQ53" s="309"/>
      <c r="AR53" s="298"/>
      <c r="AS53" s="310"/>
      <c r="AT53" s="310"/>
      <c r="AU53" s="311"/>
      <c r="AV53" s="271">
        <v>0.03</v>
      </c>
      <c r="AW53" s="229" t="s">
        <v>25</v>
      </c>
      <c r="AX53" s="267"/>
      <c r="AY53" s="267"/>
      <c r="AZ53" s="273"/>
      <c r="BB53" s="363" t="s">
        <v>74</v>
      </c>
    </row>
    <row r="54" spans="1:56" x14ac:dyDescent="0.25">
      <c r="A54" s="228" t="s">
        <v>75</v>
      </c>
      <c r="B54" s="222" t="s">
        <v>24</v>
      </c>
      <c r="C54" s="229"/>
      <c r="D54" s="229"/>
      <c r="E54" s="322">
        <v>0.6</v>
      </c>
      <c r="F54" s="230">
        <v>5</v>
      </c>
      <c r="G54" s="231">
        <v>0.6</v>
      </c>
      <c r="H54" s="309"/>
      <c r="I54" s="298"/>
      <c r="J54" s="310"/>
      <c r="K54" s="310"/>
      <c r="L54" s="311"/>
      <c r="M54" s="271">
        <v>0.02</v>
      </c>
      <c r="N54" s="229" t="s">
        <v>25</v>
      </c>
      <c r="O54" s="267"/>
      <c r="P54" s="267"/>
      <c r="Q54" s="273"/>
      <c r="R54" s="271">
        <v>0.02</v>
      </c>
      <c r="S54" s="229" t="s">
        <v>25</v>
      </c>
      <c r="T54" s="267"/>
      <c r="U54" s="435"/>
      <c r="V54" s="436"/>
      <c r="W54" s="271">
        <v>0.02</v>
      </c>
      <c r="X54" s="229" t="s">
        <v>25</v>
      </c>
      <c r="Y54" s="267"/>
      <c r="Z54" s="267"/>
      <c r="AA54" s="273"/>
      <c r="AB54" s="271">
        <v>0.02</v>
      </c>
      <c r="AC54" s="229" t="s">
        <v>25</v>
      </c>
      <c r="AD54" s="267"/>
      <c r="AE54" s="267"/>
      <c r="AF54" s="273"/>
      <c r="AG54" s="271">
        <v>0.02</v>
      </c>
      <c r="AH54" s="229" t="s">
        <v>25</v>
      </c>
      <c r="AI54" s="267"/>
      <c r="AJ54" s="267"/>
      <c r="AK54" s="273"/>
      <c r="AL54" s="271">
        <v>0.02</v>
      </c>
      <c r="AM54" s="229" t="s">
        <v>25</v>
      </c>
      <c r="AN54" s="267"/>
      <c r="AO54" s="267"/>
      <c r="AP54" s="273"/>
      <c r="AQ54" s="309"/>
      <c r="AR54" s="298"/>
      <c r="AS54" s="310"/>
      <c r="AT54" s="310"/>
      <c r="AU54" s="311"/>
      <c r="AV54" s="271">
        <v>0.02</v>
      </c>
      <c r="AW54" s="229" t="s">
        <v>25</v>
      </c>
      <c r="AX54" s="267"/>
      <c r="AY54" s="267"/>
      <c r="AZ54" s="273"/>
      <c r="BB54" s="111" t="s">
        <v>75</v>
      </c>
      <c r="BD54" s="214"/>
    </row>
    <row r="55" spans="1:56" x14ac:dyDescent="0.25">
      <c r="A55" s="228" t="s">
        <v>76</v>
      </c>
      <c r="B55" s="222" t="s">
        <v>24</v>
      </c>
      <c r="C55" s="229"/>
      <c r="D55" s="229"/>
      <c r="E55" s="322">
        <v>1</v>
      </c>
      <c r="F55" s="230" t="s">
        <v>22</v>
      </c>
      <c r="G55" s="231">
        <v>4</v>
      </c>
      <c r="H55" s="309"/>
      <c r="I55" s="298"/>
      <c r="J55" s="310"/>
      <c r="K55" s="310"/>
      <c r="L55" s="311"/>
      <c r="M55" s="271">
        <v>1</v>
      </c>
      <c r="N55" s="229" t="s">
        <v>25</v>
      </c>
      <c r="O55" s="267"/>
      <c r="P55" s="267"/>
      <c r="Q55" s="273"/>
      <c r="R55" s="271">
        <v>1</v>
      </c>
      <c r="S55" s="229" t="s">
        <v>25</v>
      </c>
      <c r="T55" s="267"/>
      <c r="U55" s="435"/>
      <c r="V55" s="436"/>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309"/>
      <c r="I56" s="298"/>
      <c r="J56" s="310"/>
      <c r="K56" s="310"/>
      <c r="L56" s="311"/>
      <c r="M56" s="271">
        <v>5</v>
      </c>
      <c r="N56" s="229" t="s">
        <v>25</v>
      </c>
      <c r="O56" s="267"/>
      <c r="P56" s="267"/>
      <c r="Q56" s="273"/>
      <c r="R56" s="271">
        <v>5</v>
      </c>
      <c r="S56" s="229" t="s">
        <v>25</v>
      </c>
      <c r="T56" s="267"/>
      <c r="U56" s="435"/>
      <c r="V56" s="436"/>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309"/>
      <c r="I57" s="298"/>
      <c r="J57" s="310"/>
      <c r="K57" s="310"/>
      <c r="L57" s="311"/>
      <c r="M57" s="271">
        <v>5</v>
      </c>
      <c r="N57" s="229" t="s">
        <v>25</v>
      </c>
      <c r="O57" s="267"/>
      <c r="P57" s="267"/>
      <c r="Q57" s="273"/>
      <c r="R57" s="271">
        <v>5</v>
      </c>
      <c r="S57" s="229" t="s">
        <v>25</v>
      </c>
      <c r="T57" s="267"/>
      <c r="U57" s="435"/>
      <c r="V57" s="436"/>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309"/>
      <c r="I58" s="298"/>
      <c r="J58" s="310"/>
      <c r="K58" s="310"/>
      <c r="L58" s="311"/>
      <c r="M58" s="271">
        <v>5</v>
      </c>
      <c r="N58" s="229" t="s">
        <v>25</v>
      </c>
      <c r="O58" s="267"/>
      <c r="P58" s="267"/>
      <c r="Q58" s="273"/>
      <c r="R58" s="271">
        <v>5</v>
      </c>
      <c r="S58" s="229" t="s">
        <v>25</v>
      </c>
      <c r="T58" s="267"/>
      <c r="U58" s="435"/>
      <c r="V58" s="436"/>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309"/>
      <c r="I59" s="298"/>
      <c r="J59" s="310"/>
      <c r="K59" s="310"/>
      <c r="L59" s="311"/>
      <c r="M59" s="271">
        <v>5</v>
      </c>
      <c r="N59" s="229" t="s">
        <v>25</v>
      </c>
      <c r="O59" s="267"/>
      <c r="P59" s="267"/>
      <c r="Q59" s="273"/>
      <c r="R59" s="271">
        <v>5</v>
      </c>
      <c r="S59" s="229" t="s">
        <v>25</v>
      </c>
      <c r="T59" s="267"/>
      <c r="U59" s="435"/>
      <c r="V59" s="436"/>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s="214" customFormat="1" x14ac:dyDescent="0.25">
      <c r="A60" s="228" t="s">
        <v>81</v>
      </c>
      <c r="B60" s="222" t="s">
        <v>202</v>
      </c>
      <c r="C60" s="229"/>
      <c r="D60" s="229"/>
      <c r="E60" s="223" t="s">
        <v>202</v>
      </c>
      <c r="F60" s="230" t="s">
        <v>22</v>
      </c>
      <c r="G60" s="231">
        <v>7.0000000000000007E-2</v>
      </c>
      <c r="H60" s="309"/>
      <c r="I60" s="298"/>
      <c r="J60" s="310"/>
      <c r="K60" s="310"/>
      <c r="L60" s="311"/>
      <c r="M60" s="271">
        <v>0.03</v>
      </c>
      <c r="N60" s="229" t="s">
        <v>25</v>
      </c>
      <c r="O60" s="267"/>
      <c r="P60" s="267"/>
      <c r="Q60" s="273"/>
      <c r="R60" s="271">
        <v>0.03</v>
      </c>
      <c r="S60" s="229" t="s">
        <v>25</v>
      </c>
      <c r="T60" s="267"/>
      <c r="U60" s="435"/>
      <c r="V60" s="436"/>
      <c r="W60" s="271">
        <v>0.03</v>
      </c>
      <c r="X60" s="229" t="s">
        <v>25</v>
      </c>
      <c r="Y60" s="267"/>
      <c r="Z60" s="267"/>
      <c r="AA60" s="273"/>
      <c r="AB60" s="271">
        <v>0.03</v>
      </c>
      <c r="AC60" s="229" t="s">
        <v>25</v>
      </c>
      <c r="AD60" s="267"/>
      <c r="AE60" s="267"/>
      <c r="AF60" s="273"/>
      <c r="AG60" s="271">
        <v>0.03</v>
      </c>
      <c r="AH60" s="229" t="s">
        <v>25</v>
      </c>
      <c r="AI60" s="267"/>
      <c r="AJ60" s="267"/>
      <c r="AK60" s="273"/>
      <c r="AL60" s="271">
        <v>0.03</v>
      </c>
      <c r="AM60" s="229" t="s">
        <v>25</v>
      </c>
      <c r="AN60" s="267"/>
      <c r="AO60" s="267"/>
      <c r="AP60" s="273"/>
      <c r="AQ60" s="309"/>
      <c r="AR60" s="298"/>
      <c r="AS60" s="310"/>
      <c r="AT60" s="310"/>
      <c r="AU60" s="311"/>
      <c r="AV60" s="271">
        <v>0.03</v>
      </c>
      <c r="AW60" s="229" t="s">
        <v>25</v>
      </c>
      <c r="AX60" s="267"/>
      <c r="AY60" s="267"/>
      <c r="AZ60" s="273"/>
      <c r="BB60" s="364" t="s">
        <v>81</v>
      </c>
    </row>
    <row r="61" spans="1:56" x14ac:dyDescent="0.25">
      <c r="A61" s="228" t="s">
        <v>82</v>
      </c>
      <c r="B61" s="222" t="s">
        <v>24</v>
      </c>
      <c r="C61" s="229"/>
      <c r="D61" s="229"/>
      <c r="E61" s="322">
        <v>1</v>
      </c>
      <c r="F61" s="239">
        <v>5</v>
      </c>
      <c r="G61" s="231">
        <v>1</v>
      </c>
      <c r="H61" s="309"/>
      <c r="I61" s="298"/>
      <c r="J61" s="310"/>
      <c r="K61" s="310"/>
      <c r="L61" s="311"/>
      <c r="M61" s="271">
        <v>1</v>
      </c>
      <c r="N61" s="229" t="s">
        <v>25</v>
      </c>
      <c r="O61" s="267"/>
      <c r="P61" s="267"/>
      <c r="Q61" s="273"/>
      <c r="R61" s="271">
        <v>1</v>
      </c>
      <c r="S61" s="229" t="s">
        <v>25</v>
      </c>
      <c r="T61" s="267"/>
      <c r="U61" s="435"/>
      <c r="V61" s="436"/>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0.3</v>
      </c>
      <c r="F62" s="230" t="s">
        <v>22</v>
      </c>
      <c r="G62" s="231">
        <v>0.3</v>
      </c>
      <c r="H62" s="309"/>
      <c r="I62" s="298"/>
      <c r="J62" s="310"/>
      <c r="K62" s="310"/>
      <c r="L62" s="311"/>
      <c r="M62" s="271">
        <v>0.02</v>
      </c>
      <c r="N62" s="229" t="s">
        <v>25</v>
      </c>
      <c r="O62" s="267"/>
      <c r="P62" s="267"/>
      <c r="Q62" s="273"/>
      <c r="R62" s="271">
        <v>0.02</v>
      </c>
      <c r="S62" s="229" t="s">
        <v>25</v>
      </c>
      <c r="T62" s="267"/>
      <c r="U62" s="435"/>
      <c r="V62" s="436"/>
      <c r="W62" s="271">
        <v>0.02</v>
      </c>
      <c r="X62" s="229" t="s">
        <v>25</v>
      </c>
      <c r="Y62" s="267"/>
      <c r="Z62" s="267"/>
      <c r="AA62" s="273"/>
      <c r="AB62" s="271">
        <v>0.02</v>
      </c>
      <c r="AC62" s="229" t="s">
        <v>25</v>
      </c>
      <c r="AD62" s="267"/>
      <c r="AE62" s="267"/>
      <c r="AF62" s="273"/>
      <c r="AG62" s="271">
        <v>0.02</v>
      </c>
      <c r="AH62" s="229" t="s">
        <v>25</v>
      </c>
      <c r="AI62" s="267"/>
      <c r="AJ62" s="267"/>
      <c r="AK62" s="273"/>
      <c r="AL62" s="271">
        <v>0.02</v>
      </c>
      <c r="AM62" s="229" t="s">
        <v>25</v>
      </c>
      <c r="AN62" s="267"/>
      <c r="AO62" s="267"/>
      <c r="AP62" s="273"/>
      <c r="AQ62" s="309"/>
      <c r="AR62" s="298"/>
      <c r="AS62" s="310"/>
      <c r="AT62" s="310"/>
      <c r="AU62" s="311"/>
      <c r="AV62" s="271">
        <v>0.02</v>
      </c>
      <c r="AW62" s="229" t="s">
        <v>25</v>
      </c>
      <c r="AX62" s="267"/>
      <c r="AY62" s="267"/>
      <c r="AZ62" s="273"/>
      <c r="BB62" s="111" t="s">
        <v>83</v>
      </c>
      <c r="BD62" s="214"/>
    </row>
    <row r="63" spans="1:56" s="214" customFormat="1" x14ac:dyDescent="0.25">
      <c r="A63" s="228" t="s">
        <v>84</v>
      </c>
      <c r="B63" s="222" t="s">
        <v>202</v>
      </c>
      <c r="C63" s="229"/>
      <c r="D63" s="229"/>
      <c r="E63" s="223" t="s">
        <v>202</v>
      </c>
      <c r="F63" s="230" t="s">
        <v>22</v>
      </c>
      <c r="G63" s="231">
        <v>5</v>
      </c>
      <c r="H63" s="309"/>
      <c r="I63" s="298"/>
      <c r="J63" s="310"/>
      <c r="K63" s="310"/>
      <c r="L63" s="311"/>
      <c r="M63" s="271">
        <v>1</v>
      </c>
      <c r="N63" s="229" t="s">
        <v>25</v>
      </c>
      <c r="O63" s="267"/>
      <c r="P63" s="267"/>
      <c r="Q63" s="273"/>
      <c r="R63" s="271">
        <v>1</v>
      </c>
      <c r="S63" s="229" t="s">
        <v>25</v>
      </c>
      <c r="T63" s="267"/>
      <c r="U63" s="435"/>
      <c r="V63" s="436"/>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363" t="s">
        <v>84</v>
      </c>
    </row>
    <row r="64" spans="1:56" x14ac:dyDescent="0.25">
      <c r="A64" s="228" t="s">
        <v>85</v>
      </c>
      <c r="B64" s="222" t="s">
        <v>202</v>
      </c>
      <c r="C64" s="229"/>
      <c r="D64" s="229"/>
      <c r="E64" s="223" t="s">
        <v>202</v>
      </c>
      <c r="F64" s="230" t="s">
        <v>22</v>
      </c>
      <c r="G64" s="231" t="s">
        <v>22</v>
      </c>
      <c r="H64" s="309"/>
      <c r="I64" s="298"/>
      <c r="J64" s="310"/>
      <c r="K64" s="310"/>
      <c r="L64" s="311"/>
      <c r="M64" s="271">
        <v>1</v>
      </c>
      <c r="N64" s="229" t="s">
        <v>25</v>
      </c>
      <c r="O64" s="267"/>
      <c r="P64" s="267"/>
      <c r="Q64" s="273"/>
      <c r="R64" s="271">
        <v>1</v>
      </c>
      <c r="S64" s="229" t="s">
        <v>25</v>
      </c>
      <c r="T64" s="267"/>
      <c r="U64" s="435"/>
      <c r="V64" s="436"/>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309"/>
      <c r="I65" s="298"/>
      <c r="J65" s="310"/>
      <c r="K65" s="310"/>
      <c r="L65" s="311"/>
      <c r="M65" s="277">
        <v>1</v>
      </c>
      <c r="N65" s="229" t="s">
        <v>25</v>
      </c>
      <c r="O65" s="222"/>
      <c r="P65" s="222"/>
      <c r="Q65" s="272"/>
      <c r="R65" s="277">
        <v>1</v>
      </c>
      <c r="S65" s="229" t="s">
        <v>25</v>
      </c>
      <c r="T65" s="222"/>
      <c r="U65" s="425"/>
      <c r="V65" s="434"/>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309"/>
      <c r="I66" s="298"/>
      <c r="J66" s="310"/>
      <c r="K66" s="310"/>
      <c r="L66" s="311"/>
      <c r="M66" s="271">
        <v>0.02</v>
      </c>
      <c r="N66" s="229" t="s">
        <v>25</v>
      </c>
      <c r="O66" s="267"/>
      <c r="P66" s="267"/>
      <c r="Q66" s="273"/>
      <c r="R66" s="271">
        <v>0.02</v>
      </c>
      <c r="S66" s="229" t="s">
        <v>25</v>
      </c>
      <c r="T66" s="267"/>
      <c r="U66" s="435"/>
      <c r="V66" s="436"/>
      <c r="W66" s="271">
        <v>0.02</v>
      </c>
      <c r="X66" s="229" t="s">
        <v>25</v>
      </c>
      <c r="Y66" s="267"/>
      <c r="Z66" s="267"/>
      <c r="AA66" s="273"/>
      <c r="AB66" s="271">
        <v>0.02</v>
      </c>
      <c r="AC66" s="229" t="s">
        <v>25</v>
      </c>
      <c r="AD66" s="267"/>
      <c r="AE66" s="267"/>
      <c r="AF66" s="273"/>
      <c r="AG66" s="271">
        <v>0.02</v>
      </c>
      <c r="AH66" s="229" t="s">
        <v>25</v>
      </c>
      <c r="AI66" s="267"/>
      <c r="AJ66" s="267"/>
      <c r="AK66" s="273"/>
      <c r="AL66" s="271">
        <v>0.02</v>
      </c>
      <c r="AM66" s="229" t="s">
        <v>25</v>
      </c>
      <c r="AN66" s="267"/>
      <c r="AO66" s="267"/>
      <c r="AP66" s="273"/>
      <c r="AQ66" s="309"/>
      <c r="AR66" s="298"/>
      <c r="AS66" s="310"/>
      <c r="AT66" s="310"/>
      <c r="AU66" s="311"/>
      <c r="AV66" s="271">
        <v>0.02</v>
      </c>
      <c r="AW66" s="229" t="s">
        <v>25</v>
      </c>
      <c r="AX66" s="267"/>
      <c r="AY66" s="267"/>
      <c r="AZ66" s="273"/>
      <c r="BB66" s="111" t="s">
        <v>87</v>
      </c>
      <c r="BD66" s="214"/>
    </row>
    <row r="67" spans="1:56" s="214" customFormat="1" x14ac:dyDescent="0.25">
      <c r="A67" s="228" t="s">
        <v>88</v>
      </c>
      <c r="B67" s="222" t="s">
        <v>24</v>
      </c>
      <c r="C67" s="229"/>
      <c r="D67" s="229"/>
      <c r="E67" s="322">
        <v>0.2</v>
      </c>
      <c r="F67" s="239">
        <v>100</v>
      </c>
      <c r="G67" s="231" t="s">
        <v>22</v>
      </c>
      <c r="H67" s="309"/>
      <c r="I67" s="298"/>
      <c r="J67" s="310"/>
      <c r="K67" s="310"/>
      <c r="L67" s="311"/>
      <c r="M67" s="271">
        <v>0.03</v>
      </c>
      <c r="N67" s="229" t="s">
        <v>25</v>
      </c>
      <c r="O67" s="267"/>
      <c r="P67" s="267"/>
      <c r="Q67" s="273"/>
      <c r="R67" s="271">
        <v>0.03</v>
      </c>
      <c r="S67" s="229" t="s">
        <v>25</v>
      </c>
      <c r="T67" s="267"/>
      <c r="U67" s="435"/>
      <c r="V67" s="436"/>
      <c r="W67" s="271">
        <v>0.03</v>
      </c>
      <c r="X67" s="229" t="s">
        <v>25</v>
      </c>
      <c r="Y67" s="267"/>
      <c r="Z67" s="267"/>
      <c r="AA67" s="273"/>
      <c r="AB67" s="271">
        <v>0.03</v>
      </c>
      <c r="AC67" s="229" t="s">
        <v>25</v>
      </c>
      <c r="AD67" s="267"/>
      <c r="AE67" s="267"/>
      <c r="AF67" s="273"/>
      <c r="AG67" s="271">
        <v>0.03</v>
      </c>
      <c r="AH67" s="229" t="s">
        <v>25</v>
      </c>
      <c r="AI67" s="267"/>
      <c r="AJ67" s="267"/>
      <c r="AK67" s="273"/>
      <c r="AL67" s="271">
        <v>0.03</v>
      </c>
      <c r="AM67" s="229" t="s">
        <v>25</v>
      </c>
      <c r="AN67" s="267"/>
      <c r="AO67" s="267"/>
      <c r="AP67" s="273"/>
      <c r="AQ67" s="312"/>
      <c r="AR67" s="298"/>
      <c r="AS67" s="310"/>
      <c r="AT67" s="310"/>
      <c r="AU67" s="311"/>
      <c r="AV67" s="271">
        <v>0.03</v>
      </c>
      <c r="AW67" s="229" t="s">
        <v>25</v>
      </c>
      <c r="AX67" s="267"/>
      <c r="AY67" s="267"/>
      <c r="AZ67" s="273"/>
      <c r="BB67" s="363" t="s">
        <v>88</v>
      </c>
    </row>
    <row r="68" spans="1:56" x14ac:dyDescent="0.25">
      <c r="A68" s="228" t="s">
        <v>89</v>
      </c>
      <c r="B68" s="222" t="s">
        <v>202</v>
      </c>
      <c r="C68" s="229"/>
      <c r="D68" s="229"/>
      <c r="E68" s="223" t="s">
        <v>202</v>
      </c>
      <c r="F68" s="230" t="s">
        <v>22</v>
      </c>
      <c r="G68" s="231">
        <v>0.5</v>
      </c>
      <c r="H68" s="309"/>
      <c r="I68" s="298"/>
      <c r="J68" s="310"/>
      <c r="K68" s="310"/>
      <c r="L68" s="311"/>
      <c r="M68" s="271">
        <v>0.5</v>
      </c>
      <c r="N68" s="229" t="s">
        <v>25</v>
      </c>
      <c r="O68" s="267"/>
      <c r="P68" s="267"/>
      <c r="Q68" s="273"/>
      <c r="R68" s="271">
        <v>0.5</v>
      </c>
      <c r="S68" s="229" t="s">
        <v>25</v>
      </c>
      <c r="T68" s="267"/>
      <c r="U68" s="435"/>
      <c r="V68" s="436"/>
      <c r="W68" s="271">
        <v>0.5</v>
      </c>
      <c r="X68" s="229" t="s">
        <v>25</v>
      </c>
      <c r="Y68" s="267"/>
      <c r="Z68" s="267"/>
      <c r="AA68" s="273"/>
      <c r="AB68" s="271">
        <v>0.5</v>
      </c>
      <c r="AC68" s="229" t="s">
        <v>25</v>
      </c>
      <c r="AD68" s="267"/>
      <c r="AE68" s="267"/>
      <c r="AF68" s="273"/>
      <c r="AG68" s="271">
        <v>0.5</v>
      </c>
      <c r="AH68" s="229" t="s">
        <v>25</v>
      </c>
      <c r="AI68" s="267"/>
      <c r="AJ68" s="267"/>
      <c r="AK68" s="273"/>
      <c r="AL68" s="271">
        <v>0.5</v>
      </c>
      <c r="AM68" s="229" t="s">
        <v>25</v>
      </c>
      <c r="AN68" s="267"/>
      <c r="AO68" s="267"/>
      <c r="AP68" s="273"/>
      <c r="AQ68" s="312"/>
      <c r="AR68" s="298"/>
      <c r="AS68" s="310"/>
      <c r="AT68" s="310"/>
      <c r="AU68" s="311"/>
      <c r="AV68" s="2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297"/>
      <c r="I69" s="298"/>
      <c r="J69" s="310"/>
      <c r="K69" s="310"/>
      <c r="L69" s="311"/>
      <c r="M69" s="370">
        <v>1</v>
      </c>
      <c r="N69" s="229" t="s">
        <v>25</v>
      </c>
      <c r="O69" s="267"/>
      <c r="P69" s="267"/>
      <c r="Q69" s="273"/>
      <c r="R69" s="370">
        <v>1</v>
      </c>
      <c r="S69" s="229" t="s">
        <v>25</v>
      </c>
      <c r="T69" s="267"/>
      <c r="U69" s="435"/>
      <c r="V69" s="436"/>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s="214" customFormat="1" x14ac:dyDescent="0.25">
      <c r="A70" s="228" t="s">
        <v>91</v>
      </c>
      <c r="B70" s="222" t="s">
        <v>24</v>
      </c>
      <c r="C70" s="229"/>
      <c r="D70" s="229"/>
      <c r="E70" s="322">
        <v>1</v>
      </c>
      <c r="F70" s="230" t="s">
        <v>22</v>
      </c>
      <c r="G70" s="231">
        <v>7</v>
      </c>
      <c r="H70" s="309"/>
      <c r="I70" s="298"/>
      <c r="J70" s="310"/>
      <c r="K70" s="310"/>
      <c r="L70" s="311"/>
      <c r="M70" s="271">
        <v>1</v>
      </c>
      <c r="N70" s="229" t="s">
        <v>25</v>
      </c>
      <c r="O70" s="267"/>
      <c r="P70" s="267"/>
      <c r="Q70" s="273"/>
      <c r="R70" s="271">
        <v>1</v>
      </c>
      <c r="S70" s="229" t="s">
        <v>25</v>
      </c>
      <c r="T70" s="267"/>
      <c r="U70" s="435"/>
      <c r="V70" s="436"/>
      <c r="W70" s="271">
        <v>1</v>
      </c>
      <c r="X70" s="229" t="s">
        <v>25</v>
      </c>
      <c r="Y70" s="267"/>
      <c r="Z70" s="267"/>
      <c r="AA70" s="273"/>
      <c r="AB70" s="271">
        <v>1</v>
      </c>
      <c r="AC70" s="229" t="s">
        <v>25</v>
      </c>
      <c r="AD70" s="267"/>
      <c r="AE70" s="267"/>
      <c r="AF70" s="273"/>
      <c r="AG70" s="271">
        <v>1</v>
      </c>
      <c r="AH70" s="229" t="s">
        <v>25</v>
      </c>
      <c r="AI70" s="267"/>
      <c r="AJ70" s="267"/>
      <c r="AK70" s="273"/>
      <c r="AL70" s="271">
        <v>1</v>
      </c>
      <c r="AM70" s="229" t="s">
        <v>25</v>
      </c>
      <c r="AN70" s="267"/>
      <c r="AO70" s="267"/>
      <c r="AP70" s="273"/>
      <c r="AQ70" s="297"/>
      <c r="AR70" s="298"/>
      <c r="AS70" s="310"/>
      <c r="AT70" s="310"/>
      <c r="AU70" s="311"/>
      <c r="AV70" s="271">
        <v>1</v>
      </c>
      <c r="AW70" s="229" t="s">
        <v>25</v>
      </c>
      <c r="AX70" s="267"/>
      <c r="AY70" s="267"/>
      <c r="AZ70" s="273"/>
      <c r="BB70" s="363" t="s">
        <v>91</v>
      </c>
    </row>
    <row r="71" spans="1:56" x14ac:dyDescent="0.25">
      <c r="A71" s="228" t="s">
        <v>92</v>
      </c>
      <c r="B71" s="222" t="s">
        <v>202</v>
      </c>
      <c r="C71" s="229"/>
      <c r="D71" s="229"/>
      <c r="E71" s="223" t="s">
        <v>202</v>
      </c>
      <c r="F71" s="230" t="s">
        <v>22</v>
      </c>
      <c r="G71" s="231" t="s">
        <v>22</v>
      </c>
      <c r="H71" s="297"/>
      <c r="I71" s="298"/>
      <c r="J71" s="310"/>
      <c r="K71" s="310"/>
      <c r="L71" s="311"/>
      <c r="M71" s="370">
        <v>1</v>
      </c>
      <c r="N71" s="229" t="s">
        <v>25</v>
      </c>
      <c r="O71" s="267"/>
      <c r="P71" s="267"/>
      <c r="Q71" s="273"/>
      <c r="R71" s="370">
        <v>1</v>
      </c>
      <c r="S71" s="229" t="s">
        <v>25</v>
      </c>
      <c r="T71" s="267"/>
      <c r="U71" s="435"/>
      <c r="V71" s="436"/>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00"/>
      <c r="I72" s="298"/>
      <c r="J72" s="310"/>
      <c r="K72" s="310"/>
      <c r="L72" s="311"/>
      <c r="M72" s="369">
        <v>0.02</v>
      </c>
      <c r="N72" s="229" t="s">
        <v>25</v>
      </c>
      <c r="O72" s="267"/>
      <c r="P72" s="267"/>
      <c r="Q72" s="273"/>
      <c r="R72" s="369">
        <v>0.77</v>
      </c>
      <c r="S72" s="229"/>
      <c r="T72" s="267"/>
      <c r="U72" s="435"/>
      <c r="V72" s="436"/>
      <c r="W72" s="369">
        <v>0.02</v>
      </c>
      <c r="X72" s="229" t="s">
        <v>25</v>
      </c>
      <c r="Y72" s="267"/>
      <c r="Z72" s="267"/>
      <c r="AA72" s="273"/>
      <c r="AB72" s="369">
        <v>0.02</v>
      </c>
      <c r="AC72" s="229" t="s">
        <v>25</v>
      </c>
      <c r="AD72" s="267"/>
      <c r="AE72" s="267"/>
      <c r="AF72" s="273"/>
      <c r="AG72" s="369">
        <v>0.02</v>
      </c>
      <c r="AH72" s="229" t="s">
        <v>25</v>
      </c>
      <c r="AI72" s="267"/>
      <c r="AJ72" s="267"/>
      <c r="AK72" s="273"/>
      <c r="AL72" s="369">
        <v>0.02</v>
      </c>
      <c r="AM72" s="229" t="s">
        <v>25</v>
      </c>
      <c r="AN72" s="267"/>
      <c r="AO72" s="267"/>
      <c r="AP72" s="273"/>
      <c r="AQ72" s="312"/>
      <c r="AR72" s="298"/>
      <c r="AS72" s="310"/>
      <c r="AT72" s="310"/>
      <c r="AU72" s="311"/>
      <c r="AV72" s="369">
        <v>0.02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309"/>
      <c r="I73" s="298"/>
      <c r="J73" s="310"/>
      <c r="K73" s="310"/>
      <c r="L73" s="311"/>
      <c r="M73" s="271">
        <v>0.03</v>
      </c>
      <c r="N73" s="229" t="s">
        <v>25</v>
      </c>
      <c r="O73" s="267"/>
      <c r="P73" s="267"/>
      <c r="Q73" s="273"/>
      <c r="R73" s="271">
        <v>0.03</v>
      </c>
      <c r="S73" s="229" t="s">
        <v>25</v>
      </c>
      <c r="T73" s="267"/>
      <c r="U73" s="435"/>
      <c r="V73" s="436"/>
      <c r="W73" s="271">
        <v>0.03</v>
      </c>
      <c r="X73" s="229" t="s">
        <v>25</v>
      </c>
      <c r="Y73" s="267"/>
      <c r="Z73" s="267"/>
      <c r="AA73" s="273"/>
      <c r="AB73" s="271">
        <v>0.03</v>
      </c>
      <c r="AC73" s="229" t="s">
        <v>25</v>
      </c>
      <c r="AD73" s="267"/>
      <c r="AE73" s="267"/>
      <c r="AF73" s="273"/>
      <c r="AG73" s="271">
        <v>0.03</v>
      </c>
      <c r="AH73" s="229" t="s">
        <v>25</v>
      </c>
      <c r="AI73" s="267"/>
      <c r="AJ73" s="267"/>
      <c r="AK73" s="273"/>
      <c r="AL73" s="271">
        <v>0.03</v>
      </c>
      <c r="AM73" s="229" t="s">
        <v>25</v>
      </c>
      <c r="AN73" s="267"/>
      <c r="AO73" s="267"/>
      <c r="AP73" s="273"/>
      <c r="AQ73" s="313"/>
      <c r="AR73" s="298"/>
      <c r="AS73" s="310"/>
      <c r="AT73" s="310"/>
      <c r="AU73" s="311"/>
      <c r="AV73" s="271">
        <v>0.03</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00"/>
      <c r="I74" s="298"/>
      <c r="J74" s="310"/>
      <c r="K74" s="310"/>
      <c r="L74" s="311"/>
      <c r="M74" s="369">
        <v>0.02</v>
      </c>
      <c r="N74" s="229" t="s">
        <v>25</v>
      </c>
      <c r="O74" s="267"/>
      <c r="P74" s="267"/>
      <c r="Q74" s="273"/>
      <c r="R74" s="369">
        <v>0.02</v>
      </c>
      <c r="S74" s="229" t="s">
        <v>25</v>
      </c>
      <c r="T74" s="267"/>
      <c r="U74" s="435"/>
      <c r="V74" s="436"/>
      <c r="W74" s="369">
        <v>0.02</v>
      </c>
      <c r="X74" s="229" t="s">
        <v>25</v>
      </c>
      <c r="Y74" s="267"/>
      <c r="Z74" s="267"/>
      <c r="AA74" s="273"/>
      <c r="AB74" s="369">
        <v>0.02</v>
      </c>
      <c r="AC74" s="229" t="s">
        <v>25</v>
      </c>
      <c r="AD74" s="267"/>
      <c r="AE74" s="267"/>
      <c r="AF74" s="273"/>
      <c r="AG74" s="369">
        <v>0.02</v>
      </c>
      <c r="AH74" s="229" t="s">
        <v>25</v>
      </c>
      <c r="AI74" s="267"/>
      <c r="AJ74" s="267"/>
      <c r="AK74" s="273"/>
      <c r="AL74" s="369">
        <v>0.02</v>
      </c>
      <c r="AM74" s="229" t="s">
        <v>25</v>
      </c>
      <c r="AN74" s="267"/>
      <c r="AO74" s="267"/>
      <c r="AP74" s="273"/>
      <c r="AQ74" s="300"/>
      <c r="AR74" s="298"/>
      <c r="AS74" s="310"/>
      <c r="AT74" s="310"/>
      <c r="AU74" s="311"/>
      <c r="AV74" s="369">
        <v>0.02</v>
      </c>
      <c r="AW74" s="229" t="s">
        <v>25</v>
      </c>
      <c r="AX74" s="267"/>
      <c r="AY74" s="267"/>
      <c r="AZ74" s="273"/>
      <c r="BB74" s="123" t="s">
        <v>95</v>
      </c>
      <c r="BD74" s="214"/>
    </row>
    <row r="75" spans="1:56" s="214" customFormat="1" x14ac:dyDescent="0.25">
      <c r="A75" s="228" t="s">
        <v>203</v>
      </c>
      <c r="B75" s="222" t="s">
        <v>24</v>
      </c>
      <c r="C75" s="229"/>
      <c r="D75" s="229"/>
      <c r="E75" s="322">
        <v>1</v>
      </c>
      <c r="F75" s="239">
        <v>700</v>
      </c>
      <c r="G75" s="231" t="s">
        <v>22</v>
      </c>
      <c r="H75" s="309"/>
      <c r="I75" s="298"/>
      <c r="J75" s="310"/>
      <c r="K75" s="310"/>
      <c r="L75" s="311"/>
      <c r="M75" s="271">
        <v>1</v>
      </c>
      <c r="N75" s="229" t="s">
        <v>25</v>
      </c>
      <c r="O75" s="267"/>
      <c r="P75" s="267"/>
      <c r="Q75" s="273"/>
      <c r="R75" s="271">
        <v>1</v>
      </c>
      <c r="S75" s="229" t="s">
        <v>25</v>
      </c>
      <c r="T75" s="267"/>
      <c r="U75" s="435"/>
      <c r="V75" s="436"/>
      <c r="W75" s="271">
        <v>1</v>
      </c>
      <c r="X75" s="229" t="s">
        <v>25</v>
      </c>
      <c r="Y75" s="267"/>
      <c r="Z75" s="267"/>
      <c r="AA75" s="273"/>
      <c r="AB75" s="271">
        <v>1</v>
      </c>
      <c r="AC75" s="229" t="s">
        <v>25</v>
      </c>
      <c r="AD75" s="267"/>
      <c r="AE75" s="267"/>
      <c r="AF75" s="273"/>
      <c r="AG75" s="271">
        <v>1</v>
      </c>
      <c r="AH75" s="229" t="s">
        <v>25</v>
      </c>
      <c r="AI75" s="267"/>
      <c r="AJ75" s="267"/>
      <c r="AK75" s="273"/>
      <c r="AL75" s="271">
        <v>1</v>
      </c>
      <c r="AM75" s="229" t="s">
        <v>25</v>
      </c>
      <c r="AN75" s="267"/>
      <c r="AO75" s="267"/>
      <c r="AP75" s="273"/>
      <c r="AQ75" s="314"/>
      <c r="AR75" s="298"/>
      <c r="AS75" s="310"/>
      <c r="AT75" s="310"/>
      <c r="AU75" s="311"/>
      <c r="AV75" s="271">
        <v>1</v>
      </c>
      <c r="AW75" s="229" t="s">
        <v>25</v>
      </c>
      <c r="AX75" s="267"/>
      <c r="AY75" s="267"/>
      <c r="AZ75" s="273"/>
      <c r="BB75" s="363" t="s">
        <v>96</v>
      </c>
    </row>
    <row r="76" spans="1:56" x14ac:dyDescent="0.25">
      <c r="A76" s="228" t="s">
        <v>97</v>
      </c>
      <c r="B76" s="222" t="s">
        <v>202</v>
      </c>
      <c r="C76" s="229"/>
      <c r="D76" s="229"/>
      <c r="E76" s="223" t="s">
        <v>202</v>
      </c>
      <c r="F76" s="239">
        <v>10</v>
      </c>
      <c r="G76" s="231" t="s">
        <v>22</v>
      </c>
      <c r="H76" s="297"/>
      <c r="I76" s="298"/>
      <c r="J76" s="310"/>
      <c r="K76" s="310"/>
      <c r="L76" s="311"/>
      <c r="M76" s="370">
        <v>1</v>
      </c>
      <c r="N76" s="229" t="s">
        <v>25</v>
      </c>
      <c r="O76" s="267"/>
      <c r="P76" s="267"/>
      <c r="Q76" s="273"/>
      <c r="R76" s="370">
        <v>1</v>
      </c>
      <c r="S76" s="229" t="s">
        <v>25</v>
      </c>
      <c r="T76" s="267"/>
      <c r="U76" s="435"/>
      <c r="V76" s="436"/>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297"/>
      <c r="I77" s="298"/>
      <c r="J77" s="310"/>
      <c r="K77" s="310"/>
      <c r="L77" s="311"/>
      <c r="M77" s="370">
        <v>1</v>
      </c>
      <c r="N77" s="229" t="s">
        <v>25</v>
      </c>
      <c r="O77" s="267"/>
      <c r="P77" s="267"/>
      <c r="Q77" s="273"/>
      <c r="R77" s="370">
        <v>1</v>
      </c>
      <c r="S77" s="229" t="s">
        <v>25</v>
      </c>
      <c r="T77" s="267"/>
      <c r="U77" s="435"/>
      <c r="V77" s="436"/>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s="214" customFormat="1" x14ac:dyDescent="0.25">
      <c r="A78" s="228" t="s">
        <v>195</v>
      </c>
      <c r="B78" s="222" t="s">
        <v>24</v>
      </c>
      <c r="C78" s="229"/>
      <c r="D78" s="229"/>
      <c r="E78" s="322">
        <v>3.5</v>
      </c>
      <c r="F78" s="230" t="s">
        <v>22</v>
      </c>
      <c r="G78" s="231">
        <v>5</v>
      </c>
      <c r="H78" s="309"/>
      <c r="I78" s="298"/>
      <c r="J78" s="310"/>
      <c r="K78" s="310"/>
      <c r="L78" s="311"/>
      <c r="M78" s="271">
        <v>2</v>
      </c>
      <c r="N78" s="229" t="s">
        <v>25</v>
      </c>
      <c r="O78" s="267"/>
      <c r="P78" s="267"/>
      <c r="Q78" s="273"/>
      <c r="R78" s="271">
        <v>2</v>
      </c>
      <c r="S78" s="229" t="s">
        <v>25</v>
      </c>
      <c r="T78" s="267"/>
      <c r="U78" s="435"/>
      <c r="V78" s="436"/>
      <c r="W78" s="271">
        <v>2</v>
      </c>
      <c r="X78" s="229" t="s">
        <v>25</v>
      </c>
      <c r="Y78" s="267"/>
      <c r="Z78" s="267"/>
      <c r="AA78" s="273"/>
      <c r="AB78" s="271">
        <v>2</v>
      </c>
      <c r="AC78" s="229" t="s">
        <v>25</v>
      </c>
      <c r="AD78" s="267"/>
      <c r="AE78" s="267"/>
      <c r="AF78" s="273"/>
      <c r="AG78" s="271">
        <v>2</v>
      </c>
      <c r="AH78" s="229" t="s">
        <v>25</v>
      </c>
      <c r="AI78" s="267"/>
      <c r="AJ78" s="267"/>
      <c r="AK78" s="273"/>
      <c r="AL78" s="271">
        <v>2</v>
      </c>
      <c r="AM78" s="229" t="s">
        <v>25</v>
      </c>
      <c r="AN78" s="267"/>
      <c r="AO78" s="267"/>
      <c r="AP78" s="273"/>
      <c r="AQ78" s="297"/>
      <c r="AR78" s="298"/>
      <c r="AS78" s="310"/>
      <c r="AT78" s="310"/>
      <c r="AU78" s="311"/>
      <c r="AV78" s="271">
        <v>2</v>
      </c>
      <c r="AW78" s="229" t="s">
        <v>25</v>
      </c>
      <c r="AX78" s="267"/>
      <c r="AY78" s="267"/>
      <c r="AZ78" s="273"/>
      <c r="BB78" s="363" t="s">
        <v>99</v>
      </c>
    </row>
    <row r="79" spans="1:56" s="214" customFormat="1" x14ac:dyDescent="0.25">
      <c r="A79" s="228" t="s">
        <v>100</v>
      </c>
      <c r="B79" s="222" t="s">
        <v>24</v>
      </c>
      <c r="C79" s="229"/>
      <c r="D79" s="229"/>
      <c r="E79" s="322">
        <v>1</v>
      </c>
      <c r="F79" s="230" t="s">
        <v>22</v>
      </c>
      <c r="G79" s="231" t="s">
        <v>22</v>
      </c>
      <c r="H79" s="309"/>
      <c r="I79" s="298"/>
      <c r="J79" s="310"/>
      <c r="K79" s="310"/>
      <c r="L79" s="311"/>
      <c r="M79" s="271">
        <v>1</v>
      </c>
      <c r="N79" s="229" t="s">
        <v>25</v>
      </c>
      <c r="O79" s="267"/>
      <c r="P79" s="267"/>
      <c r="Q79" s="273"/>
      <c r="R79" s="271">
        <v>1</v>
      </c>
      <c r="S79" s="229" t="s">
        <v>25</v>
      </c>
      <c r="T79" s="267"/>
      <c r="U79" s="435"/>
      <c r="V79" s="436"/>
      <c r="W79" s="271">
        <v>1</v>
      </c>
      <c r="X79" s="229" t="s">
        <v>25</v>
      </c>
      <c r="Y79" s="267"/>
      <c r="Z79" s="267"/>
      <c r="AA79" s="273"/>
      <c r="AB79" s="271">
        <v>1</v>
      </c>
      <c r="AC79" s="229" t="s">
        <v>25</v>
      </c>
      <c r="AD79" s="267"/>
      <c r="AE79" s="267"/>
      <c r="AF79" s="273"/>
      <c r="AG79" s="271">
        <v>1</v>
      </c>
      <c r="AH79" s="229" t="s">
        <v>25</v>
      </c>
      <c r="AI79" s="267"/>
      <c r="AJ79" s="267"/>
      <c r="AK79" s="273"/>
      <c r="AL79" s="271">
        <v>1</v>
      </c>
      <c r="AM79" s="229" t="s">
        <v>25</v>
      </c>
      <c r="AN79" s="267"/>
      <c r="AO79" s="267"/>
      <c r="AP79" s="273"/>
      <c r="AQ79" s="297"/>
      <c r="AR79" s="298"/>
      <c r="AS79" s="310"/>
      <c r="AT79" s="310"/>
      <c r="AU79" s="311"/>
      <c r="AV79" s="271">
        <v>1</v>
      </c>
      <c r="AW79" s="229" t="s">
        <v>25</v>
      </c>
      <c r="AX79" s="267"/>
      <c r="AY79" s="267"/>
      <c r="AZ79" s="273"/>
      <c r="BB79" s="364" t="s">
        <v>100</v>
      </c>
    </row>
    <row r="80" spans="1:56" s="214" customFormat="1" x14ac:dyDescent="0.25">
      <c r="A80" s="228" t="s">
        <v>101</v>
      </c>
      <c r="B80" s="222" t="s">
        <v>24</v>
      </c>
      <c r="C80" s="229"/>
      <c r="D80" s="229"/>
      <c r="E80" s="322">
        <v>1</v>
      </c>
      <c r="F80" s="239">
        <v>100</v>
      </c>
      <c r="G80" s="231" t="s">
        <v>22</v>
      </c>
      <c r="H80" s="309"/>
      <c r="I80" s="298"/>
      <c r="J80" s="310"/>
      <c r="K80" s="310"/>
      <c r="L80" s="311"/>
      <c r="M80" s="271">
        <v>1</v>
      </c>
      <c r="N80" s="229" t="s">
        <v>25</v>
      </c>
      <c r="O80" s="267"/>
      <c r="P80" s="267"/>
      <c r="Q80" s="273"/>
      <c r="R80" s="271">
        <v>1</v>
      </c>
      <c r="S80" s="229" t="s">
        <v>25</v>
      </c>
      <c r="T80" s="267"/>
      <c r="U80" s="435"/>
      <c r="V80" s="436"/>
      <c r="W80" s="271">
        <v>1</v>
      </c>
      <c r="X80" s="229" t="s">
        <v>25</v>
      </c>
      <c r="Y80" s="267"/>
      <c r="Z80" s="267"/>
      <c r="AA80" s="273"/>
      <c r="AB80" s="271">
        <v>1</v>
      </c>
      <c r="AC80" s="229" t="s">
        <v>25</v>
      </c>
      <c r="AD80" s="267"/>
      <c r="AE80" s="267"/>
      <c r="AF80" s="273"/>
      <c r="AG80" s="271">
        <v>1</v>
      </c>
      <c r="AH80" s="229" t="s">
        <v>25</v>
      </c>
      <c r="AI80" s="267"/>
      <c r="AJ80" s="267"/>
      <c r="AK80" s="273"/>
      <c r="AL80" s="271">
        <v>1</v>
      </c>
      <c r="AM80" s="229" t="s">
        <v>25</v>
      </c>
      <c r="AN80" s="267"/>
      <c r="AO80" s="267"/>
      <c r="AP80" s="273"/>
      <c r="AQ80" s="297"/>
      <c r="AR80" s="298"/>
      <c r="AS80" s="310"/>
      <c r="AT80" s="310"/>
      <c r="AU80" s="311"/>
      <c r="AV80" s="271">
        <v>1</v>
      </c>
      <c r="AW80" s="229" t="s">
        <v>25</v>
      </c>
      <c r="AX80" s="267"/>
      <c r="AY80" s="267"/>
      <c r="AZ80" s="273"/>
      <c r="BB80" s="363" t="s">
        <v>101</v>
      </c>
    </row>
    <row r="81" spans="1:56" x14ac:dyDescent="0.25">
      <c r="A81" s="228" t="s">
        <v>102</v>
      </c>
      <c r="B81" s="222" t="s">
        <v>202</v>
      </c>
      <c r="C81" s="229"/>
      <c r="D81" s="229"/>
      <c r="E81" s="223" t="s">
        <v>202</v>
      </c>
      <c r="F81" s="239">
        <v>5</v>
      </c>
      <c r="G81" s="231">
        <v>0.8</v>
      </c>
      <c r="H81" s="309"/>
      <c r="I81" s="298"/>
      <c r="J81" s="310"/>
      <c r="K81" s="310"/>
      <c r="L81" s="311"/>
      <c r="M81" s="271">
        <v>0.02</v>
      </c>
      <c r="N81" s="229" t="s">
        <v>25</v>
      </c>
      <c r="O81" s="267"/>
      <c r="P81" s="267"/>
      <c r="Q81" s="273"/>
      <c r="R81" s="271">
        <v>0.02</v>
      </c>
      <c r="S81" s="229" t="s">
        <v>25</v>
      </c>
      <c r="T81" s="267"/>
      <c r="U81" s="435"/>
      <c r="V81" s="436"/>
      <c r="W81" s="271">
        <v>0.02</v>
      </c>
      <c r="X81" s="229" t="s">
        <v>25</v>
      </c>
      <c r="Y81" s="267"/>
      <c r="Z81" s="267"/>
      <c r="AA81" s="273"/>
      <c r="AB81" s="271">
        <v>0.02</v>
      </c>
      <c r="AC81" s="229" t="s">
        <v>25</v>
      </c>
      <c r="AD81" s="267"/>
      <c r="AE81" s="267"/>
      <c r="AF81" s="273"/>
      <c r="AG81" s="271">
        <v>0.02</v>
      </c>
      <c r="AH81" s="229" t="s">
        <v>25</v>
      </c>
      <c r="AI81" s="267"/>
      <c r="AJ81" s="267"/>
      <c r="AK81" s="273"/>
      <c r="AL81" s="271">
        <v>0.02</v>
      </c>
      <c r="AM81" s="229" t="s">
        <v>25</v>
      </c>
      <c r="AN81" s="267"/>
      <c r="AO81" s="267"/>
      <c r="AP81" s="273"/>
      <c r="AQ81" s="312"/>
      <c r="AR81" s="298"/>
      <c r="AS81" s="310"/>
      <c r="AT81" s="310"/>
      <c r="AU81" s="311"/>
      <c r="AV81" s="271">
        <v>0.02</v>
      </c>
      <c r="AW81" s="229" t="s">
        <v>25</v>
      </c>
      <c r="AX81" s="267"/>
      <c r="AY81" s="267"/>
      <c r="AZ81" s="273"/>
      <c r="BB81" s="111" t="s">
        <v>102</v>
      </c>
      <c r="BD81" s="214"/>
    </row>
    <row r="82" spans="1:56" s="214" customFormat="1" x14ac:dyDescent="0.25">
      <c r="A82" s="228" t="s">
        <v>103</v>
      </c>
      <c r="B82" s="222" t="s">
        <v>24</v>
      </c>
      <c r="C82" s="229"/>
      <c r="D82" s="229"/>
      <c r="E82" s="322">
        <v>1</v>
      </c>
      <c r="F82" s="239">
        <v>1000</v>
      </c>
      <c r="G82" s="231" t="s">
        <v>22</v>
      </c>
      <c r="H82" s="309"/>
      <c r="I82" s="298"/>
      <c r="J82" s="310"/>
      <c r="K82" s="310"/>
      <c r="L82" s="311"/>
      <c r="M82" s="271">
        <v>2</v>
      </c>
      <c r="N82" s="229" t="s">
        <v>25</v>
      </c>
      <c r="O82" s="267"/>
      <c r="P82" s="267"/>
      <c r="Q82" s="273"/>
      <c r="R82" s="271">
        <v>2</v>
      </c>
      <c r="S82" s="229" t="s">
        <v>25</v>
      </c>
      <c r="T82" s="267"/>
      <c r="U82" s="435"/>
      <c r="V82" s="436"/>
      <c r="W82" s="271">
        <v>2</v>
      </c>
      <c r="X82" s="229" t="s">
        <v>25</v>
      </c>
      <c r="Y82" s="267"/>
      <c r="Z82" s="267"/>
      <c r="AA82" s="273"/>
      <c r="AB82" s="271">
        <v>2</v>
      </c>
      <c r="AC82" s="229" t="s">
        <v>25</v>
      </c>
      <c r="AD82" s="267"/>
      <c r="AE82" s="267"/>
      <c r="AF82" s="273"/>
      <c r="AG82" s="271">
        <v>2</v>
      </c>
      <c r="AH82" s="229" t="s">
        <v>25</v>
      </c>
      <c r="AI82" s="267"/>
      <c r="AJ82" s="267"/>
      <c r="AK82" s="273"/>
      <c r="AL82" s="271">
        <v>2</v>
      </c>
      <c r="AM82" s="229" t="s">
        <v>25</v>
      </c>
      <c r="AN82" s="267"/>
      <c r="AO82" s="267"/>
      <c r="AP82" s="273"/>
      <c r="AQ82" s="297"/>
      <c r="AR82" s="298"/>
      <c r="AS82" s="310"/>
      <c r="AT82" s="310"/>
      <c r="AU82" s="311"/>
      <c r="AV82" s="271">
        <v>2</v>
      </c>
      <c r="AW82" s="229" t="s">
        <v>25</v>
      </c>
      <c r="AX82" s="267"/>
      <c r="AY82" s="267"/>
      <c r="AZ82" s="273"/>
      <c r="BB82" s="363" t="s">
        <v>103</v>
      </c>
    </row>
    <row r="83" spans="1:56" x14ac:dyDescent="0.25">
      <c r="A83" s="228" t="s">
        <v>104</v>
      </c>
      <c r="B83" s="222" t="s">
        <v>202</v>
      </c>
      <c r="C83" s="229"/>
      <c r="D83" s="229"/>
      <c r="E83" s="223" t="s">
        <v>202</v>
      </c>
      <c r="F83" s="230" t="s">
        <v>22</v>
      </c>
      <c r="G83" s="231" t="s">
        <v>22</v>
      </c>
      <c r="H83" s="297"/>
      <c r="I83" s="298"/>
      <c r="J83" s="310"/>
      <c r="K83" s="310"/>
      <c r="L83" s="311"/>
      <c r="M83" s="370">
        <v>1</v>
      </c>
      <c r="N83" s="229" t="s">
        <v>25</v>
      </c>
      <c r="O83" s="267"/>
      <c r="P83" s="267"/>
      <c r="Q83" s="273"/>
      <c r="R83" s="370">
        <v>1</v>
      </c>
      <c r="S83" s="229" t="s">
        <v>25</v>
      </c>
      <c r="T83" s="267"/>
      <c r="U83" s="435"/>
      <c r="V83" s="436"/>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309"/>
      <c r="I84" s="298"/>
      <c r="J84" s="310"/>
      <c r="K84" s="310"/>
      <c r="L84" s="311"/>
      <c r="M84" s="271">
        <v>0.02</v>
      </c>
      <c r="N84" s="229" t="s">
        <v>25</v>
      </c>
      <c r="O84" s="267"/>
      <c r="P84" s="267"/>
      <c r="Q84" s="273"/>
      <c r="R84" s="271">
        <v>0.02</v>
      </c>
      <c r="S84" s="229" t="s">
        <v>25</v>
      </c>
      <c r="T84" s="267"/>
      <c r="U84" s="435"/>
      <c r="V84" s="436"/>
      <c r="W84" s="271">
        <v>0.02</v>
      </c>
      <c r="X84" s="229" t="s">
        <v>25</v>
      </c>
      <c r="Y84" s="267"/>
      <c r="Z84" s="267"/>
      <c r="AA84" s="273"/>
      <c r="AB84" s="271">
        <v>0.02</v>
      </c>
      <c r="AC84" s="229" t="s">
        <v>25</v>
      </c>
      <c r="AD84" s="267"/>
      <c r="AE84" s="267"/>
      <c r="AF84" s="273"/>
      <c r="AG84" s="271">
        <v>0.02</v>
      </c>
      <c r="AH84" s="229" t="s">
        <v>25</v>
      </c>
      <c r="AI84" s="267"/>
      <c r="AJ84" s="267"/>
      <c r="AK84" s="273"/>
      <c r="AL84" s="271">
        <v>0.02</v>
      </c>
      <c r="AM84" s="229" t="s">
        <v>25</v>
      </c>
      <c r="AN84" s="267"/>
      <c r="AO84" s="267"/>
      <c r="AP84" s="273"/>
      <c r="AQ84" s="312"/>
      <c r="AR84" s="298"/>
      <c r="AS84" s="310"/>
      <c r="AT84" s="310"/>
      <c r="AU84" s="311"/>
      <c r="AV84" s="271">
        <v>0.02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297"/>
      <c r="I85" s="298"/>
      <c r="J85" s="310"/>
      <c r="K85" s="310"/>
      <c r="L85" s="311"/>
      <c r="M85" s="370">
        <v>2</v>
      </c>
      <c r="N85" s="229" t="s">
        <v>25</v>
      </c>
      <c r="O85" s="267"/>
      <c r="P85" s="267"/>
      <c r="Q85" s="273"/>
      <c r="R85" s="370">
        <v>2</v>
      </c>
      <c r="S85" s="229" t="s">
        <v>25</v>
      </c>
      <c r="T85" s="267"/>
      <c r="U85" s="435"/>
      <c r="V85" s="436"/>
      <c r="W85" s="370">
        <v>2</v>
      </c>
      <c r="X85" s="229" t="s">
        <v>25</v>
      </c>
      <c r="Y85" s="267"/>
      <c r="Z85" s="267"/>
      <c r="AA85" s="273"/>
      <c r="AB85" s="370">
        <v>2</v>
      </c>
      <c r="AC85" s="229" t="s">
        <v>25</v>
      </c>
      <c r="AD85" s="267"/>
      <c r="AE85" s="267"/>
      <c r="AF85" s="273"/>
      <c r="AG85" s="370">
        <v>2</v>
      </c>
      <c r="AH85" s="229" t="s">
        <v>25</v>
      </c>
      <c r="AI85" s="267"/>
      <c r="AJ85" s="267"/>
      <c r="AK85" s="273"/>
      <c r="AL85" s="370">
        <v>2</v>
      </c>
      <c r="AM85" s="229" t="s">
        <v>25</v>
      </c>
      <c r="AN85" s="267"/>
      <c r="AO85" s="267"/>
      <c r="AP85" s="273"/>
      <c r="AQ85" s="297"/>
      <c r="AR85" s="298"/>
      <c r="AS85" s="310"/>
      <c r="AT85" s="310"/>
      <c r="AU85" s="311"/>
      <c r="AV85" s="370">
        <v>2</v>
      </c>
      <c r="AW85" s="229" t="s">
        <v>25</v>
      </c>
      <c r="AX85" s="267"/>
      <c r="AY85" s="267"/>
      <c r="AZ85" s="273"/>
      <c r="BB85" s="123" t="s">
        <v>106</v>
      </c>
      <c r="BD85" s="214"/>
    </row>
    <row r="86" spans="1:56" s="214" customFormat="1" x14ac:dyDescent="0.25">
      <c r="A86" s="228" t="s">
        <v>107</v>
      </c>
      <c r="B86" s="443" t="s">
        <v>202</v>
      </c>
      <c r="C86" s="229"/>
      <c r="D86" s="229"/>
      <c r="E86" s="375" t="s">
        <v>202</v>
      </c>
      <c r="F86" s="239">
        <v>5</v>
      </c>
      <c r="G86" s="231">
        <v>3</v>
      </c>
      <c r="H86" s="309"/>
      <c r="I86" s="298"/>
      <c r="J86" s="310"/>
      <c r="K86" s="310"/>
      <c r="L86" s="311"/>
      <c r="M86" s="271">
        <v>1</v>
      </c>
      <c r="N86" s="229" t="s">
        <v>25</v>
      </c>
      <c r="O86" s="267"/>
      <c r="P86" s="267"/>
      <c r="Q86" s="273"/>
      <c r="R86" s="271">
        <v>1</v>
      </c>
      <c r="S86" s="229" t="s">
        <v>25</v>
      </c>
      <c r="T86" s="267"/>
      <c r="U86" s="435"/>
      <c r="V86" s="436"/>
      <c r="W86" s="271">
        <v>1</v>
      </c>
      <c r="X86" s="229" t="s">
        <v>25</v>
      </c>
      <c r="Y86" s="267"/>
      <c r="Z86" s="267"/>
      <c r="AA86" s="273"/>
      <c r="AB86" s="271">
        <v>1</v>
      </c>
      <c r="AC86" s="229" t="s">
        <v>25</v>
      </c>
      <c r="AD86" s="267"/>
      <c r="AE86" s="267"/>
      <c r="AF86" s="273"/>
      <c r="AG86" s="271">
        <v>1</v>
      </c>
      <c r="AH86" s="229" t="s">
        <v>25</v>
      </c>
      <c r="AI86" s="267"/>
      <c r="AJ86" s="267"/>
      <c r="AK86" s="273"/>
      <c r="AL86" s="271">
        <v>1</v>
      </c>
      <c r="AM86" s="229" t="s">
        <v>25</v>
      </c>
      <c r="AN86" s="267"/>
      <c r="AO86" s="267"/>
      <c r="AP86" s="273"/>
      <c r="AQ86" s="297"/>
      <c r="AR86" s="298"/>
      <c r="AS86" s="310"/>
      <c r="AT86" s="310"/>
      <c r="AU86" s="311"/>
      <c r="AV86" s="271">
        <v>1</v>
      </c>
      <c r="AW86" s="229" t="s">
        <v>25</v>
      </c>
      <c r="AX86" s="267"/>
      <c r="AY86" s="267"/>
      <c r="AZ86" s="273"/>
      <c r="BB86" s="364" t="s">
        <v>107</v>
      </c>
    </row>
    <row r="87" spans="1:56" x14ac:dyDescent="0.25">
      <c r="A87" s="228" t="s">
        <v>108</v>
      </c>
      <c r="B87" s="222" t="s">
        <v>202</v>
      </c>
      <c r="C87" s="229"/>
      <c r="D87" s="229"/>
      <c r="E87" s="223" t="s">
        <v>202</v>
      </c>
      <c r="F87" s="230" t="s">
        <v>22</v>
      </c>
      <c r="G87" s="231" t="s">
        <v>22</v>
      </c>
      <c r="H87" s="297"/>
      <c r="I87" s="298"/>
      <c r="J87" s="310"/>
      <c r="K87" s="310"/>
      <c r="L87" s="311"/>
      <c r="M87" s="370">
        <v>1</v>
      </c>
      <c r="N87" s="229" t="s">
        <v>25</v>
      </c>
      <c r="O87" s="267"/>
      <c r="P87" s="267"/>
      <c r="Q87" s="273"/>
      <c r="R87" s="370">
        <v>1</v>
      </c>
      <c r="S87" s="229" t="s">
        <v>25</v>
      </c>
      <c r="T87" s="267"/>
      <c r="U87" s="435"/>
      <c r="V87" s="436"/>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297"/>
      <c r="I88" s="298"/>
      <c r="J88" s="310"/>
      <c r="K88" s="310"/>
      <c r="L88" s="311"/>
      <c r="M88" s="370">
        <v>5</v>
      </c>
      <c r="N88" s="229" t="s">
        <v>25</v>
      </c>
      <c r="O88" s="267"/>
      <c r="P88" s="267"/>
      <c r="Q88" s="273"/>
      <c r="R88" s="370">
        <v>5</v>
      </c>
      <c r="S88" s="229" t="s">
        <v>25</v>
      </c>
      <c r="T88" s="267"/>
      <c r="U88" s="435"/>
      <c r="V88" s="436"/>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s="214" customFormat="1" ht="15.75" thickBot="1" x14ac:dyDescent="0.3">
      <c r="A89" s="376" t="s">
        <v>110</v>
      </c>
      <c r="B89" s="275" t="s">
        <v>24</v>
      </c>
      <c r="C89" s="263"/>
      <c r="D89" s="263"/>
      <c r="E89" s="323">
        <v>0.01</v>
      </c>
      <c r="F89" s="281">
        <v>2</v>
      </c>
      <c r="G89" s="282">
        <v>0.02</v>
      </c>
      <c r="H89" s="320"/>
      <c r="I89" s="303"/>
      <c r="J89" s="316"/>
      <c r="K89" s="316"/>
      <c r="L89" s="317"/>
      <c r="M89" s="274">
        <v>0.01</v>
      </c>
      <c r="N89" s="263" t="s">
        <v>25</v>
      </c>
      <c r="O89" s="275"/>
      <c r="P89" s="275"/>
      <c r="Q89" s="276"/>
      <c r="R89" s="274">
        <v>0.3</v>
      </c>
      <c r="S89" s="263"/>
      <c r="T89" s="275"/>
      <c r="U89" s="275" t="s">
        <v>15</v>
      </c>
      <c r="V89" s="276" t="s">
        <v>246</v>
      </c>
      <c r="W89" s="274">
        <v>0.01</v>
      </c>
      <c r="X89" s="263" t="s">
        <v>25</v>
      </c>
      <c r="Y89" s="275"/>
      <c r="Z89" s="275"/>
      <c r="AA89" s="276"/>
      <c r="AB89" s="274">
        <v>1.29</v>
      </c>
      <c r="AC89" s="263"/>
      <c r="AD89" s="275" t="s">
        <v>16</v>
      </c>
      <c r="AE89" s="275" t="s">
        <v>15</v>
      </c>
      <c r="AF89" s="276" t="s">
        <v>247</v>
      </c>
      <c r="AG89" s="274">
        <v>0.01</v>
      </c>
      <c r="AH89" s="263" t="s">
        <v>25</v>
      </c>
      <c r="AI89" s="275"/>
      <c r="AJ89" s="275"/>
      <c r="AK89" s="276"/>
      <c r="AL89" s="274">
        <v>0.01</v>
      </c>
      <c r="AM89" s="263" t="s">
        <v>25</v>
      </c>
      <c r="AN89" s="275"/>
      <c r="AO89" s="275"/>
      <c r="AP89" s="276"/>
      <c r="AQ89" s="315"/>
      <c r="AR89" s="303"/>
      <c r="AS89" s="316"/>
      <c r="AT89" s="316"/>
      <c r="AU89" s="317"/>
      <c r="AV89" s="274">
        <v>0.01</v>
      </c>
      <c r="AW89" s="263" t="s">
        <v>25</v>
      </c>
      <c r="AX89" s="275"/>
      <c r="AY89" s="275"/>
      <c r="AZ89" s="276"/>
      <c r="BB89" s="365" t="s">
        <v>110</v>
      </c>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438"/>
      <c r="V90" s="438"/>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438"/>
      <c r="V91" s="438"/>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438"/>
      <c r="V92" s="438"/>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438"/>
      <c r="V93" s="438"/>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438"/>
      <c r="V94" s="438"/>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438"/>
      <c r="V95" s="438"/>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U1048557" s="429"/>
      <c r="V1048557" s="429"/>
      <c r="AC1048557" s="375"/>
      <c r="BA1048557"/>
      <c r="BB1048557"/>
      <c r="BC1048557"/>
      <c r="BD1048557"/>
      <c r="BE1048557"/>
      <c r="BF1048557"/>
      <c r="BG1048557"/>
      <c r="BH1048557"/>
      <c r="BI1048557"/>
      <c r="BJ1048557"/>
      <c r="BK1048557"/>
      <c r="BL1048557"/>
      <c r="BM1048557"/>
      <c r="BN1048557"/>
    </row>
  </sheetData>
  <mergeCells count="30">
    <mergeCell ref="A1:AZ1"/>
    <mergeCell ref="A2:AZ2"/>
    <mergeCell ref="B4:B6"/>
    <mergeCell ref="C4:C6"/>
    <mergeCell ref="D4:D6"/>
    <mergeCell ref="E4:E6"/>
    <mergeCell ref="G4:G6"/>
    <mergeCell ref="H4:AP4"/>
    <mergeCell ref="AQ4:AZ4"/>
    <mergeCell ref="H5:L5"/>
    <mergeCell ref="AQ5:AU5"/>
    <mergeCell ref="AV5:AZ5"/>
    <mergeCell ref="A7:AZ7"/>
    <mergeCell ref="AQ8:AU8"/>
    <mergeCell ref="A24:AZ24"/>
    <mergeCell ref="M5:Q5"/>
    <mergeCell ref="R5:V5"/>
    <mergeCell ref="W5:AA5"/>
    <mergeCell ref="AB5:AF5"/>
    <mergeCell ref="AG5:AK5"/>
    <mergeCell ref="AL5:AP5"/>
    <mergeCell ref="H8:L9"/>
    <mergeCell ref="AQ48:AU48"/>
    <mergeCell ref="AQ25:AU25"/>
    <mergeCell ref="A42:AZ42"/>
    <mergeCell ref="AQ43:AU43"/>
    <mergeCell ref="A47:AZ47"/>
    <mergeCell ref="H25:L26"/>
    <mergeCell ref="H43:L44"/>
    <mergeCell ref="H48:L49"/>
  </mergeCells>
  <conditionalFormatting sqref="AV10">
    <cfRule type="cellIs" dxfId="2665" priority="607" operator="greaterThan">
      <formula>$E$10</formula>
    </cfRule>
  </conditionalFormatting>
  <conditionalFormatting sqref="AV11">
    <cfRule type="cellIs" dxfId="2664" priority="606" operator="greaterThan">
      <formula>$E$11</formula>
    </cfRule>
  </conditionalFormatting>
  <conditionalFormatting sqref="AV12">
    <cfRule type="cellIs" dxfId="2663" priority="605" operator="greaterThan">
      <formula>$E$12</formula>
    </cfRule>
  </conditionalFormatting>
  <conditionalFormatting sqref="AV13:AV14">
    <cfRule type="cellIs" dxfId="2662" priority="603" operator="greaterThan">
      <formula>$E13</formula>
    </cfRule>
    <cfRule type="cellIs" dxfId="2661" priority="604" operator="greaterThan">
      <formula>$G13</formula>
    </cfRule>
  </conditionalFormatting>
  <conditionalFormatting sqref="AV14">
    <cfRule type="cellIs" dxfId="2660" priority="601" operator="greaterThan">
      <formula>$E$14</formula>
    </cfRule>
    <cfRule type="cellIs" dxfId="2659" priority="602" operator="greaterThan">
      <formula>$G$14</formula>
    </cfRule>
  </conditionalFormatting>
  <conditionalFormatting sqref="AV15">
    <cfRule type="cellIs" dxfId="2658" priority="600" operator="greaterThan">
      <formula>$E$15</formula>
    </cfRule>
  </conditionalFormatting>
  <conditionalFormatting sqref="AV19">
    <cfRule type="cellIs" dxfId="2657" priority="599" operator="greaterThan">
      <formula>$E$19</formula>
    </cfRule>
  </conditionalFormatting>
  <conditionalFormatting sqref="AV23">
    <cfRule type="cellIs" dxfId="2656" priority="598" operator="greaterThan">
      <formula>$E$23</formula>
    </cfRule>
  </conditionalFormatting>
  <conditionalFormatting sqref="AV8">
    <cfRule type="cellIs" dxfId="2655" priority="597" operator="greaterThan">
      <formula>$E$8</formula>
    </cfRule>
  </conditionalFormatting>
  <conditionalFormatting sqref="AV9">
    <cfRule type="cellIs" dxfId="2654" priority="596" operator="greaterThan">
      <formula>$E$9</formula>
    </cfRule>
  </conditionalFormatting>
  <conditionalFormatting sqref="AV18">
    <cfRule type="cellIs" dxfId="2653" priority="592" operator="lessThan">
      <formula>$BC$18</formula>
    </cfRule>
    <cfRule type="cellIs" dxfId="2652" priority="593" operator="greaterThan">
      <formula>$BD$18</formula>
    </cfRule>
    <cfRule type="cellIs" dxfId="2651" priority="594" operator="lessThan">
      <formula>$BA$18</formula>
    </cfRule>
    <cfRule type="cellIs" dxfId="2650" priority="595" operator="greaterThan">
      <formula>$BB$18</formula>
    </cfRule>
  </conditionalFormatting>
  <conditionalFormatting sqref="AQ27">
    <cfRule type="cellIs" dxfId="2649" priority="559" operator="greaterThan">
      <formula>$E$27</formula>
    </cfRule>
    <cfRule type="cellIs" dxfId="2648" priority="560" operator="greaterThan">
      <formula>$G$27</formula>
    </cfRule>
  </conditionalFormatting>
  <conditionalFormatting sqref="AQ28">
    <cfRule type="cellIs" dxfId="2647" priority="557" operator="greaterThan">
      <formula>$E$28</formula>
    </cfRule>
    <cfRule type="cellIs" dxfId="2646" priority="558" operator="greaterThan">
      <formula>$G$28</formula>
    </cfRule>
  </conditionalFormatting>
  <conditionalFormatting sqref="AQ30">
    <cfRule type="cellIs" dxfId="2645" priority="555" operator="greaterThan">
      <formula>$E$30</formula>
    </cfRule>
    <cfRule type="cellIs" dxfId="2644" priority="556" operator="greaterThan">
      <formula>$G$30</formula>
    </cfRule>
  </conditionalFormatting>
  <conditionalFormatting sqref="AQ31">
    <cfRule type="cellIs" dxfId="2643" priority="554" operator="greaterThan">
      <formula>$E$31</formula>
    </cfRule>
  </conditionalFormatting>
  <conditionalFormatting sqref="AQ32">
    <cfRule type="cellIs" dxfId="2642" priority="552" operator="greaterThan">
      <formula>$E$32</formula>
    </cfRule>
    <cfRule type="cellIs" dxfId="2641" priority="553" operator="greaterThan">
      <formula>$G$32</formula>
    </cfRule>
  </conditionalFormatting>
  <conditionalFormatting sqref="AQ33">
    <cfRule type="cellIs" dxfId="2640" priority="550" operator="greaterThan">
      <formula>$E$33</formula>
    </cfRule>
    <cfRule type="cellIs" dxfId="2639" priority="551" operator="greaterThan">
      <formula>$G$33</formula>
    </cfRule>
  </conditionalFormatting>
  <conditionalFormatting sqref="AQ34">
    <cfRule type="cellIs" dxfId="2638" priority="547" operator="greaterThan">
      <formula>$E$34</formula>
    </cfRule>
    <cfRule type="cellIs" dxfId="2637" priority="548" operator="greaterThan">
      <formula>$G$34</formula>
    </cfRule>
    <cfRule type="cellIs" dxfId="2636" priority="549" operator="greaterThan">
      <formula>$F$34</formula>
    </cfRule>
  </conditionalFormatting>
  <conditionalFormatting sqref="AQ35">
    <cfRule type="cellIs" dxfId="2635" priority="545" operator="greaterThan">
      <formula>$E$35</formula>
    </cfRule>
    <cfRule type="cellIs" dxfId="2634" priority="546" operator="greaterThan">
      <formula>$G$35</formula>
    </cfRule>
  </conditionalFormatting>
  <conditionalFormatting sqref="AQ36">
    <cfRule type="cellIs" dxfId="2633" priority="543" operator="greaterThan">
      <formula>$E$36</formula>
    </cfRule>
    <cfRule type="cellIs" dxfId="2632" priority="544" operator="greaterThan">
      <formula>$G$36</formula>
    </cfRule>
  </conditionalFormatting>
  <conditionalFormatting sqref="AQ37">
    <cfRule type="cellIs" dxfId="2631" priority="542" operator="greaterThan">
      <formula>$E$37</formula>
    </cfRule>
  </conditionalFormatting>
  <conditionalFormatting sqref="AQ38">
    <cfRule type="cellIs" dxfId="2630" priority="540" operator="greaterThan">
      <formula>$E$38</formula>
    </cfRule>
    <cfRule type="cellIs" dxfId="2629" priority="541" operator="greaterThan">
      <formula>$G$38</formula>
    </cfRule>
  </conditionalFormatting>
  <conditionalFormatting sqref="AQ39">
    <cfRule type="cellIs" dxfId="2628" priority="538" operator="greaterThan">
      <formula>$E$39</formula>
    </cfRule>
    <cfRule type="cellIs" dxfId="2627" priority="539" operator="greaterThan">
      <formula>$G$39</formula>
    </cfRule>
  </conditionalFormatting>
  <conditionalFormatting sqref="AQ40">
    <cfRule type="cellIs" dxfId="2626" priority="536" operator="greaterThan">
      <formula>$E$40</formula>
    </cfRule>
    <cfRule type="cellIs" dxfId="2625" priority="537" operator="greaterThan">
      <formula>$G$40</formula>
    </cfRule>
  </conditionalFormatting>
  <conditionalFormatting sqref="AQ41">
    <cfRule type="cellIs" dxfId="2624" priority="534" operator="greaterThan">
      <formula>$E$41</formula>
    </cfRule>
    <cfRule type="cellIs" dxfId="2623" priority="535" operator="greaterThan">
      <formula>$G$41</formula>
    </cfRule>
  </conditionalFormatting>
  <conditionalFormatting sqref="AQ37">
    <cfRule type="cellIs" dxfId="2622" priority="533" operator="greaterThan">
      <formula>$G$37</formula>
    </cfRule>
  </conditionalFormatting>
  <conditionalFormatting sqref="AQ72">
    <cfRule type="cellIs" dxfId="2621" priority="532" operator="greaterThan">
      <formula>$F$72</formula>
    </cfRule>
  </conditionalFormatting>
  <conditionalFormatting sqref="AQ55">
    <cfRule type="cellIs" dxfId="2620" priority="531" operator="greaterThan">
      <formula>$G$55</formula>
    </cfRule>
  </conditionalFormatting>
  <conditionalFormatting sqref="AQ60">
    <cfRule type="cellIs" dxfId="2619" priority="530" operator="greaterThan">
      <formula>$G$60</formula>
    </cfRule>
  </conditionalFormatting>
  <conditionalFormatting sqref="AQ63">
    <cfRule type="cellIs" dxfId="2618" priority="529" operator="greaterThan">
      <formula>$G$63</formula>
    </cfRule>
  </conditionalFormatting>
  <conditionalFormatting sqref="AQ66">
    <cfRule type="cellIs" dxfId="2617" priority="527" operator="greaterThan">
      <formula>$G$66</formula>
    </cfRule>
    <cfRule type="cellIs" dxfId="2616" priority="528" operator="greaterThan">
      <formula>$F$66</formula>
    </cfRule>
  </conditionalFormatting>
  <conditionalFormatting sqref="AQ53">
    <cfRule type="cellIs" dxfId="2615" priority="526" operator="greaterThan">
      <formula>$F$53</formula>
    </cfRule>
  </conditionalFormatting>
  <conditionalFormatting sqref="AQ52">
    <cfRule type="cellIs" dxfId="2614" priority="524" operator="greaterThan">
      <formula>$F$52</formula>
    </cfRule>
  </conditionalFormatting>
  <conditionalFormatting sqref="AQ61">
    <cfRule type="cellIs" dxfId="2613" priority="521" operator="greaterThan">
      <formula>$F$61</formula>
    </cfRule>
  </conditionalFormatting>
  <conditionalFormatting sqref="AQ62">
    <cfRule type="cellIs" dxfId="2612" priority="519" operator="greaterThan">
      <formula>$G$62</formula>
    </cfRule>
  </conditionalFormatting>
  <conditionalFormatting sqref="AQ54">
    <cfRule type="cellIs" dxfId="2611" priority="522" operator="greaterThan">
      <formula>$G$54</formula>
    </cfRule>
    <cfRule type="cellIs" dxfId="2610" priority="523" operator="greaterThan">
      <formula>$F$54</formula>
    </cfRule>
  </conditionalFormatting>
  <conditionalFormatting sqref="AQ61">
    <cfRule type="cellIs" dxfId="2609" priority="520" operator="greaterThan">
      <formula>$G$61</formula>
    </cfRule>
  </conditionalFormatting>
  <conditionalFormatting sqref="AQ67">
    <cfRule type="cellIs" dxfId="2608" priority="518" operator="greaterThan">
      <formula>$F$67</formula>
    </cfRule>
  </conditionalFormatting>
  <conditionalFormatting sqref="AQ68">
    <cfRule type="cellIs" dxfId="2607" priority="517" operator="greaterThan">
      <formula>$G$68</formula>
    </cfRule>
  </conditionalFormatting>
  <conditionalFormatting sqref="AQ70">
    <cfRule type="cellIs" dxfId="2606" priority="516" operator="greaterThan">
      <formula>$G$70</formula>
    </cfRule>
  </conditionalFormatting>
  <conditionalFormatting sqref="AQ73">
    <cfRule type="cellIs" dxfId="2605" priority="515" operator="greaterThan">
      <formula>$G$73</formula>
    </cfRule>
  </conditionalFormatting>
  <conditionalFormatting sqref="AQ75">
    <cfRule type="cellIs" dxfId="2604" priority="514" operator="greaterThan">
      <formula>$F$75</formula>
    </cfRule>
  </conditionalFormatting>
  <conditionalFormatting sqref="AQ76">
    <cfRule type="cellIs" dxfId="2603" priority="513" operator="greaterThan">
      <formula>$F$76</formula>
    </cfRule>
  </conditionalFormatting>
  <conditionalFormatting sqref="AQ78">
    <cfRule type="cellIs" dxfId="2602" priority="512" operator="greaterThan">
      <formula>$G$78</formula>
    </cfRule>
  </conditionalFormatting>
  <conditionalFormatting sqref="AQ80">
    <cfRule type="cellIs" dxfId="2601" priority="511" operator="greaterThan">
      <formula>$F$80</formula>
    </cfRule>
  </conditionalFormatting>
  <conditionalFormatting sqref="AQ82">
    <cfRule type="cellIs" dxfId="2600" priority="510" operator="greaterThan">
      <formula>$F$82</formula>
    </cfRule>
  </conditionalFormatting>
  <conditionalFormatting sqref="AQ81">
    <cfRule type="cellIs" dxfId="2599" priority="508" operator="greaterThan">
      <formula>$G$81</formula>
    </cfRule>
    <cfRule type="cellIs" dxfId="2598" priority="509" operator="greaterThan">
      <formula>$F$81</formula>
    </cfRule>
  </conditionalFormatting>
  <conditionalFormatting sqref="AQ84">
    <cfRule type="cellIs" dxfId="2597" priority="507" operator="greaterThan">
      <formula>$G$84</formula>
    </cfRule>
  </conditionalFormatting>
  <conditionalFormatting sqref="AQ86">
    <cfRule type="cellIs" dxfId="2596" priority="505" operator="greaterThan">
      <formula>$G$86</formula>
    </cfRule>
    <cfRule type="cellIs" dxfId="2595" priority="506" operator="greaterThan">
      <formula>$F$86</formula>
    </cfRule>
  </conditionalFormatting>
  <conditionalFormatting sqref="AQ89">
    <cfRule type="cellIs" dxfId="2594" priority="503" operator="greaterThan">
      <formula>$G$89</formula>
    </cfRule>
    <cfRule type="cellIs" dxfId="2593" priority="504" operator="greaterThan">
      <formula>$F$89</formula>
    </cfRule>
  </conditionalFormatting>
  <conditionalFormatting sqref="AQ53">
    <cfRule type="cellIs" dxfId="2592" priority="525" operator="greaterThan">
      <formula>$G$53</formula>
    </cfRule>
  </conditionalFormatting>
  <conditionalFormatting sqref="AQ29">
    <cfRule type="cellIs" dxfId="2591" priority="349" operator="greaterThan">
      <formula>$E$29</formula>
    </cfRule>
  </conditionalFormatting>
  <conditionalFormatting sqref="AQ29">
    <cfRule type="cellIs" dxfId="2590" priority="350" operator="greaterThan">
      <formula>$G$29</formula>
    </cfRule>
  </conditionalFormatting>
  <conditionalFormatting sqref="AQ10">
    <cfRule type="cellIs" dxfId="2589" priority="288" operator="greaterThan">
      <formula>$E$10</formula>
    </cfRule>
  </conditionalFormatting>
  <conditionalFormatting sqref="AQ11">
    <cfRule type="cellIs" dxfId="2588" priority="287" operator="greaterThan">
      <formula>$E$11</formula>
    </cfRule>
  </conditionalFormatting>
  <conditionalFormatting sqref="AQ12">
    <cfRule type="cellIs" dxfId="2587" priority="286" operator="greaterThan">
      <formula>$E$12</formula>
    </cfRule>
  </conditionalFormatting>
  <conditionalFormatting sqref="AQ13">
    <cfRule type="cellIs" dxfId="2586" priority="284" operator="greaterThan">
      <formula>$E$13</formula>
    </cfRule>
    <cfRule type="cellIs" dxfId="2585" priority="285" operator="greaterThan">
      <formula>$G$13</formula>
    </cfRule>
  </conditionalFormatting>
  <conditionalFormatting sqref="AQ14">
    <cfRule type="cellIs" dxfId="2584" priority="282" operator="greaterThan">
      <formula>$E$14</formula>
    </cfRule>
    <cfRule type="cellIs" dxfId="2583" priority="283" operator="greaterThan">
      <formula>$G$14</formula>
    </cfRule>
  </conditionalFormatting>
  <conditionalFormatting sqref="AQ15">
    <cfRule type="cellIs" dxfId="2582" priority="281" operator="greaterThan">
      <formula>$E$15</formula>
    </cfRule>
  </conditionalFormatting>
  <conditionalFormatting sqref="AQ16">
    <cfRule type="cellIs" dxfId="2581" priority="280" operator="greaterThan">
      <formula>$E$16</formula>
    </cfRule>
  </conditionalFormatting>
  <conditionalFormatting sqref="AQ16">
    <cfRule type="cellIs" dxfId="2580" priority="279" operator="greaterThan">
      <formula>$G$16</formula>
    </cfRule>
  </conditionalFormatting>
  <conditionalFormatting sqref="AQ17">
    <cfRule type="cellIs" dxfId="2579" priority="277" operator="greaterThan">
      <formula>$E$17</formula>
    </cfRule>
  </conditionalFormatting>
  <conditionalFormatting sqref="AQ17">
    <cfRule type="cellIs" dxfId="2578" priority="278" operator="greaterThan">
      <formula>$G$17</formula>
    </cfRule>
  </conditionalFormatting>
  <conditionalFormatting sqref="AQ19">
    <cfRule type="cellIs" dxfId="2577" priority="276" operator="greaterThan">
      <formula>$E$19</formula>
    </cfRule>
  </conditionalFormatting>
  <conditionalFormatting sqref="AQ20">
    <cfRule type="cellIs" dxfId="2576" priority="274" operator="greaterThan">
      <formula>$E$20</formula>
    </cfRule>
    <cfRule type="cellIs" dxfId="2575" priority="275" operator="greaterThan">
      <formula>$G$20</formula>
    </cfRule>
  </conditionalFormatting>
  <conditionalFormatting sqref="AQ21">
    <cfRule type="cellIs" dxfId="2574" priority="272" operator="greaterThan">
      <formula>$E$21</formula>
    </cfRule>
    <cfRule type="cellIs" dxfId="2573" priority="273" operator="greaterThan">
      <formula>$G$21</formula>
    </cfRule>
  </conditionalFormatting>
  <conditionalFormatting sqref="AQ22">
    <cfRule type="cellIs" dxfId="2572" priority="270" operator="greaterThan">
      <formula>$E$22</formula>
    </cfRule>
    <cfRule type="cellIs" dxfId="2571" priority="271" operator="greaterThan">
      <formula>$G$22</formula>
    </cfRule>
  </conditionalFormatting>
  <conditionalFormatting sqref="AQ23">
    <cfRule type="cellIs" dxfId="2570" priority="269" operator="greaterThan">
      <formula>$E$23</formula>
    </cfRule>
  </conditionalFormatting>
  <conditionalFormatting sqref="AQ9">
    <cfRule type="cellIs" dxfId="2569" priority="268" operator="greaterThan">
      <formula>$E$9</formula>
    </cfRule>
  </conditionalFormatting>
  <conditionalFormatting sqref="AQ18">
    <cfRule type="cellIs" dxfId="2568" priority="264" operator="lessThan">
      <formula>$AS$18</formula>
    </cfRule>
    <cfRule type="cellIs" dxfId="2567" priority="265" operator="greaterThan">
      <formula>$AT$18</formula>
    </cfRule>
    <cfRule type="cellIs" dxfId="2566" priority="266" operator="lessThan">
      <formula>$AQ$18</formula>
    </cfRule>
    <cfRule type="cellIs" dxfId="2565" priority="267" operator="greaterThan">
      <formula>$AR$18</formula>
    </cfRule>
  </conditionalFormatting>
  <conditionalFormatting sqref="M45">
    <cfRule type="cellIs" dxfId="2564" priority="262" operator="greaterThan">
      <formula>$F$45</formula>
    </cfRule>
  </conditionalFormatting>
  <conditionalFormatting sqref="AL45 AG45 AB45 W45">
    <cfRule type="cellIs" dxfId="2563" priority="259" operator="greaterThan">
      <formula>$F$45</formula>
    </cfRule>
  </conditionalFormatting>
  <conditionalFormatting sqref="AV45 AQ45">
    <cfRule type="cellIs" dxfId="2562" priority="256" operator="greaterThan">
      <formula>$F$45</formula>
    </cfRule>
  </conditionalFormatting>
  <conditionalFormatting sqref="AQ46">
    <cfRule type="cellIs" dxfId="2561" priority="255" operator="greaterThan">
      <formula>$G$46</formula>
    </cfRule>
  </conditionalFormatting>
  <conditionalFormatting sqref="AQ26">
    <cfRule type="cellIs" dxfId="2560" priority="254" operator="greaterThan">
      <formula>$E$9</formula>
    </cfRule>
  </conditionalFormatting>
  <conditionalFormatting sqref="AQ44">
    <cfRule type="cellIs" dxfId="2559" priority="253" operator="greaterThan">
      <formula>$E$9</formula>
    </cfRule>
  </conditionalFormatting>
  <conditionalFormatting sqref="AQ49">
    <cfRule type="cellIs" dxfId="2558" priority="252" operator="greaterThan">
      <formula>$E$9</formula>
    </cfRule>
  </conditionalFormatting>
  <conditionalFormatting sqref="AV20:AV22 AV16:AV17">
    <cfRule type="cellIs" dxfId="2557" priority="250" operator="greaterThan">
      <formula>$E16</formula>
    </cfRule>
    <cfRule type="cellIs" dxfId="2556" priority="251" operator="greaterThan">
      <formula>$G16</formula>
    </cfRule>
  </conditionalFormatting>
  <conditionalFormatting sqref="AL10">
    <cfRule type="cellIs" dxfId="2555" priority="249" operator="greaterThan">
      <formula>$E$10</formula>
    </cfRule>
  </conditionalFormatting>
  <conditionalFormatting sqref="AL11">
    <cfRule type="cellIs" dxfId="2554" priority="248" operator="greaterThan">
      <formula>$E$11</formula>
    </cfRule>
  </conditionalFormatting>
  <conditionalFormatting sqref="AL12">
    <cfRule type="cellIs" dxfId="2553" priority="247" operator="greaterThan">
      <formula>$E$12</formula>
    </cfRule>
  </conditionalFormatting>
  <conditionalFormatting sqref="AL13:AL14">
    <cfRule type="cellIs" dxfId="2552" priority="245" operator="greaterThan">
      <formula>$E13</formula>
    </cfRule>
    <cfRule type="cellIs" dxfId="2551" priority="246" operator="greaterThan">
      <formula>$G13</formula>
    </cfRule>
  </conditionalFormatting>
  <conditionalFormatting sqref="AL14">
    <cfRule type="cellIs" dxfId="2550" priority="243" operator="greaterThan">
      <formula>$E$14</formula>
    </cfRule>
    <cfRule type="cellIs" dxfId="2549" priority="244" operator="greaterThan">
      <formula>$G$14</formula>
    </cfRule>
  </conditionalFormatting>
  <conditionalFormatting sqref="AL15">
    <cfRule type="cellIs" dxfId="2548" priority="242" operator="greaterThan">
      <formula>$E$15</formula>
    </cfRule>
  </conditionalFormatting>
  <conditionalFormatting sqref="AL19">
    <cfRule type="cellIs" dxfId="2547" priority="241" operator="greaterThan">
      <formula>$E$19</formula>
    </cfRule>
  </conditionalFormatting>
  <conditionalFormatting sqref="AL23">
    <cfRule type="cellIs" dxfId="2546" priority="240" operator="greaterThan">
      <formula>$E$23</formula>
    </cfRule>
  </conditionalFormatting>
  <conditionalFormatting sqref="AL8">
    <cfRule type="cellIs" dxfId="2545" priority="239" operator="greaterThan">
      <formula>$E$8</formula>
    </cfRule>
  </conditionalFormatting>
  <conditionalFormatting sqref="AL9">
    <cfRule type="cellIs" dxfId="2544" priority="238" operator="greaterThan">
      <formula>$E$9</formula>
    </cfRule>
  </conditionalFormatting>
  <conditionalFormatting sqref="AL18">
    <cfRule type="cellIs" dxfId="2543" priority="234" operator="lessThan">
      <formula>$BC$18</formula>
    </cfRule>
    <cfRule type="cellIs" dxfId="2542" priority="235" operator="greaterThan">
      <formula>$BD$18</formula>
    </cfRule>
    <cfRule type="cellIs" dxfId="2541" priority="236" operator="lessThan">
      <formula>$BA$18</formula>
    </cfRule>
    <cfRule type="cellIs" dxfId="2540" priority="237" operator="greaterThan">
      <formula>$BB$18</formula>
    </cfRule>
  </conditionalFormatting>
  <conditionalFormatting sqref="AL20:AL22 AL16:AL17">
    <cfRule type="cellIs" dxfId="2539" priority="232" operator="greaterThan">
      <formula>$E16</formula>
    </cfRule>
    <cfRule type="cellIs" dxfId="2538" priority="233" operator="greaterThan">
      <formula>$G16</formula>
    </cfRule>
  </conditionalFormatting>
  <conditionalFormatting sqref="AG10">
    <cfRule type="cellIs" dxfId="2537" priority="231" operator="greaterThan">
      <formula>$E$10</formula>
    </cfRule>
  </conditionalFormatting>
  <conditionalFormatting sqref="AG11">
    <cfRule type="cellIs" dxfId="2536" priority="230" operator="greaterThan">
      <formula>$E$11</formula>
    </cfRule>
  </conditionalFormatting>
  <conditionalFormatting sqref="AG12">
    <cfRule type="cellIs" dxfId="2535" priority="229" operator="greaterThan">
      <formula>$E$12</formula>
    </cfRule>
  </conditionalFormatting>
  <conditionalFormatting sqref="AG13:AG14">
    <cfRule type="cellIs" dxfId="2534" priority="227" operator="greaterThan">
      <formula>$E13</formula>
    </cfRule>
    <cfRule type="cellIs" dxfId="2533" priority="228" operator="greaterThan">
      <formula>$G13</formula>
    </cfRule>
  </conditionalFormatting>
  <conditionalFormatting sqref="AG14">
    <cfRule type="cellIs" dxfId="2532" priority="225" operator="greaterThan">
      <formula>$E$14</formula>
    </cfRule>
    <cfRule type="cellIs" dxfId="2531" priority="226" operator="greaterThan">
      <formula>$G$14</formula>
    </cfRule>
  </conditionalFormatting>
  <conditionalFormatting sqref="AG15">
    <cfRule type="cellIs" dxfId="2530" priority="224" operator="greaterThan">
      <formula>$E$15</formula>
    </cfRule>
  </conditionalFormatting>
  <conditionalFormatting sqref="AG19">
    <cfRule type="cellIs" dxfId="2529" priority="223" operator="greaterThan">
      <formula>$E$19</formula>
    </cfRule>
  </conditionalFormatting>
  <conditionalFormatting sqref="AG23">
    <cfRule type="cellIs" dxfId="2528" priority="222" operator="greaterThan">
      <formula>$E$23</formula>
    </cfRule>
  </conditionalFormatting>
  <conditionalFormatting sqref="AG8">
    <cfRule type="cellIs" dxfId="2527" priority="221" operator="greaterThan">
      <formula>$E$8</formula>
    </cfRule>
  </conditionalFormatting>
  <conditionalFormatting sqref="AG9">
    <cfRule type="cellIs" dxfId="2526" priority="220" operator="greaterThan">
      <formula>$E$9</formula>
    </cfRule>
  </conditionalFormatting>
  <conditionalFormatting sqref="AG18">
    <cfRule type="cellIs" dxfId="2525" priority="216" operator="lessThan">
      <formula>$BC$18</formula>
    </cfRule>
    <cfRule type="cellIs" dxfId="2524" priority="217" operator="greaterThan">
      <formula>$BD$18</formula>
    </cfRule>
    <cfRule type="cellIs" dxfId="2523" priority="218" operator="lessThan">
      <formula>$BA$18</formula>
    </cfRule>
    <cfRule type="cellIs" dxfId="2522" priority="219" operator="greaterThan">
      <formula>$BB$18</formula>
    </cfRule>
  </conditionalFormatting>
  <conditionalFormatting sqref="AG20:AG22 AG16:AG17">
    <cfRule type="cellIs" dxfId="2521" priority="214" operator="greaterThan">
      <formula>$E16</formula>
    </cfRule>
    <cfRule type="cellIs" dxfId="2520" priority="215" operator="greaterThan">
      <formula>$G16</formula>
    </cfRule>
  </conditionalFormatting>
  <conditionalFormatting sqref="AB10">
    <cfRule type="cellIs" dxfId="2519" priority="213" operator="greaterThan">
      <formula>$E$10</formula>
    </cfRule>
  </conditionalFormatting>
  <conditionalFormatting sqref="AB11">
    <cfRule type="cellIs" dxfId="2518" priority="212" operator="greaterThan">
      <formula>$E$11</formula>
    </cfRule>
  </conditionalFormatting>
  <conditionalFormatting sqref="AB12">
    <cfRule type="cellIs" dxfId="2517" priority="211" operator="greaterThan">
      <formula>$E$12</formula>
    </cfRule>
  </conditionalFormatting>
  <conditionalFormatting sqref="AB14">
    <cfRule type="cellIs" dxfId="2516" priority="209" operator="greaterThan">
      <formula>$E$14</formula>
    </cfRule>
    <cfRule type="cellIs" dxfId="2515" priority="210" operator="greaterThan">
      <formula>$G14</formula>
    </cfRule>
  </conditionalFormatting>
  <conditionalFormatting sqref="AB15">
    <cfRule type="cellIs" dxfId="2514" priority="208" operator="greaterThan">
      <formula>$E$15</formula>
    </cfRule>
  </conditionalFormatting>
  <conditionalFormatting sqref="AB19">
    <cfRule type="cellIs" dxfId="2513" priority="207" operator="greaterThan">
      <formula>$E$19</formula>
    </cfRule>
  </conditionalFormatting>
  <conditionalFormatting sqref="AB23">
    <cfRule type="cellIs" dxfId="2512" priority="206" operator="greaterThan">
      <formula>$E$23</formula>
    </cfRule>
  </conditionalFormatting>
  <conditionalFormatting sqref="AB8">
    <cfRule type="cellIs" dxfId="2511" priority="205" operator="greaterThan">
      <formula>$E$8</formula>
    </cfRule>
  </conditionalFormatting>
  <conditionalFormatting sqref="AB9">
    <cfRule type="cellIs" dxfId="2510" priority="204" operator="greaterThan">
      <formula>$E$9</formula>
    </cfRule>
  </conditionalFormatting>
  <conditionalFormatting sqref="AB18">
    <cfRule type="cellIs" dxfId="2509" priority="200" operator="lessThan">
      <formula>$BC$18</formula>
    </cfRule>
    <cfRule type="cellIs" dxfId="2508" priority="201" operator="greaterThan">
      <formula>$BD$18</formula>
    </cfRule>
    <cfRule type="cellIs" dxfId="2507" priority="202" operator="lessThan">
      <formula>$BA$18</formula>
    </cfRule>
    <cfRule type="cellIs" dxfId="2506" priority="203" operator="greaterThan">
      <formula>$BB$18</formula>
    </cfRule>
  </conditionalFormatting>
  <conditionalFormatting sqref="AB20:AB22 AB16:AB17">
    <cfRule type="cellIs" dxfId="2505" priority="198" operator="greaterThan">
      <formula>$E16</formula>
    </cfRule>
    <cfRule type="cellIs" dxfId="2504" priority="199" operator="greaterThan">
      <formula>$G16</formula>
    </cfRule>
  </conditionalFormatting>
  <conditionalFormatting sqref="W10">
    <cfRule type="cellIs" dxfId="2503" priority="197" operator="greaterThan">
      <formula>$E$10</formula>
    </cfRule>
  </conditionalFormatting>
  <conditionalFormatting sqref="W11">
    <cfRule type="cellIs" dxfId="2502" priority="196" operator="greaterThan">
      <formula>$E$11</formula>
    </cfRule>
  </conditionalFormatting>
  <conditionalFormatting sqref="W12">
    <cfRule type="cellIs" dxfId="2501" priority="195" operator="greaterThan">
      <formula>$E$12</formula>
    </cfRule>
  </conditionalFormatting>
  <conditionalFormatting sqref="W13:W14">
    <cfRule type="cellIs" dxfId="2500" priority="193" operator="greaterThan">
      <formula>$E13</formula>
    </cfRule>
    <cfRule type="cellIs" dxfId="2499" priority="194" operator="greaterThan">
      <formula>$G13</formula>
    </cfRule>
  </conditionalFormatting>
  <conditionalFormatting sqref="W14">
    <cfRule type="cellIs" dxfId="2498" priority="191" operator="greaterThan">
      <formula>$E$14</formula>
    </cfRule>
    <cfRule type="cellIs" dxfId="2497" priority="192" operator="greaterThan">
      <formula>$G$14</formula>
    </cfRule>
  </conditionalFormatting>
  <conditionalFormatting sqref="W15">
    <cfRule type="cellIs" dxfId="2496" priority="190" operator="greaterThan">
      <formula>$E$15</formula>
    </cfRule>
  </conditionalFormatting>
  <conditionalFormatting sqref="W19">
    <cfRule type="cellIs" dxfId="2495" priority="189" operator="greaterThan">
      <formula>$E$19</formula>
    </cfRule>
  </conditionalFormatting>
  <conditionalFormatting sqref="W23">
    <cfRule type="cellIs" dxfId="2494" priority="188" operator="greaterThan">
      <formula>$E$23</formula>
    </cfRule>
  </conditionalFormatting>
  <conditionalFormatting sqref="W8">
    <cfRule type="cellIs" dxfId="2493" priority="187" operator="greaterThan">
      <formula>$E$8</formula>
    </cfRule>
  </conditionalFormatting>
  <conditionalFormatting sqref="W9">
    <cfRule type="cellIs" dxfId="2492" priority="186" operator="greaterThan">
      <formula>$E$9</formula>
    </cfRule>
  </conditionalFormatting>
  <conditionalFormatting sqref="W18">
    <cfRule type="cellIs" dxfId="2491" priority="182" operator="lessThan">
      <formula>$BC$18</formula>
    </cfRule>
    <cfRule type="cellIs" dxfId="2490" priority="183" operator="greaterThan">
      <formula>$BD$18</formula>
    </cfRule>
    <cfRule type="cellIs" dxfId="2489" priority="184" operator="lessThan">
      <formula>$BA$18</formula>
    </cfRule>
    <cfRule type="cellIs" dxfId="2488" priority="185" operator="greaterThan">
      <formula>$BB$18</formula>
    </cfRule>
  </conditionalFormatting>
  <conditionalFormatting sqref="W20:W22 W16:W17">
    <cfRule type="cellIs" dxfId="2487" priority="180" operator="greaterThan">
      <formula>$E16</formula>
    </cfRule>
    <cfRule type="cellIs" dxfId="2486" priority="181" operator="greaterThan">
      <formula>$G16</formula>
    </cfRule>
  </conditionalFormatting>
  <conditionalFormatting sqref="R10">
    <cfRule type="cellIs" dxfId="2485" priority="179" operator="greaterThan">
      <formula>$E$10</formula>
    </cfRule>
  </conditionalFormatting>
  <conditionalFormatting sqref="R11">
    <cfRule type="cellIs" dxfId="2484" priority="178" operator="greaterThan">
      <formula>$E$11</formula>
    </cfRule>
  </conditionalFormatting>
  <conditionalFormatting sqref="R12">
    <cfRule type="cellIs" dxfId="2483" priority="177" operator="greaterThan">
      <formula>$E$12</formula>
    </cfRule>
  </conditionalFormatting>
  <conditionalFormatting sqref="R13:R14">
    <cfRule type="cellIs" dxfId="2482" priority="175" operator="greaterThan">
      <formula>$E13</formula>
    </cfRule>
    <cfRule type="cellIs" dxfId="2481" priority="176" operator="greaterThan">
      <formula>$G13</formula>
    </cfRule>
  </conditionalFormatting>
  <conditionalFormatting sqref="R14">
    <cfRule type="cellIs" dxfId="2480" priority="173" operator="greaterThan">
      <formula>$E$14</formula>
    </cfRule>
    <cfRule type="cellIs" dxfId="2479" priority="174" operator="greaterThan">
      <formula>$G$14</formula>
    </cfRule>
  </conditionalFormatting>
  <conditionalFormatting sqref="R15">
    <cfRule type="cellIs" dxfId="2478" priority="172" operator="greaterThan">
      <formula>$E$15</formula>
    </cfRule>
  </conditionalFormatting>
  <conditionalFormatting sqref="R19">
    <cfRule type="cellIs" dxfId="2477" priority="171" operator="greaterThan">
      <formula>$E$19</formula>
    </cfRule>
  </conditionalFormatting>
  <conditionalFormatting sqref="R23">
    <cfRule type="cellIs" dxfId="2476" priority="170" operator="greaterThan">
      <formula>$E$23</formula>
    </cfRule>
  </conditionalFormatting>
  <conditionalFormatting sqref="R9">
    <cfRule type="cellIs" dxfId="2475" priority="169" operator="greaterThan">
      <formula>$E$9</formula>
    </cfRule>
  </conditionalFormatting>
  <conditionalFormatting sqref="R18">
    <cfRule type="cellIs" dxfId="2474" priority="165" operator="lessThan">
      <formula>$BC$18</formula>
    </cfRule>
    <cfRule type="cellIs" dxfId="2473" priority="166" operator="greaterThan">
      <formula>$BD$18</formula>
    </cfRule>
    <cfRule type="cellIs" dxfId="2472" priority="167" operator="lessThan">
      <formula>$BA$18</formula>
    </cfRule>
    <cfRule type="cellIs" dxfId="2471" priority="168" operator="greaterThan">
      <formula>$BB$18</formula>
    </cfRule>
  </conditionalFormatting>
  <conditionalFormatting sqref="R20:R22 R16:R17">
    <cfRule type="cellIs" dxfId="2470" priority="163" operator="greaterThan">
      <formula>$E16</formula>
    </cfRule>
    <cfRule type="cellIs" dxfId="2469" priority="164" operator="greaterThan">
      <formula>$G16</formula>
    </cfRule>
  </conditionalFormatting>
  <conditionalFormatting sqref="M10">
    <cfRule type="cellIs" dxfId="2468" priority="162" operator="greaterThan">
      <formula>$E$10</formula>
    </cfRule>
  </conditionalFormatting>
  <conditionalFormatting sqref="M11">
    <cfRule type="cellIs" dxfId="2467" priority="161" operator="greaterThan">
      <formula>$E$11</formula>
    </cfRule>
  </conditionalFormatting>
  <conditionalFormatting sqref="M12">
    <cfRule type="cellIs" dxfId="2466" priority="160" operator="greaterThan">
      <formula>$E$12</formula>
    </cfRule>
  </conditionalFormatting>
  <conditionalFormatting sqref="M13:M14">
    <cfRule type="cellIs" dxfId="2465" priority="158" operator="greaterThan">
      <formula>$E13</formula>
    </cfRule>
    <cfRule type="cellIs" dxfId="2464" priority="159" operator="greaterThan">
      <formula>$G13</formula>
    </cfRule>
  </conditionalFormatting>
  <conditionalFormatting sqref="M14">
    <cfRule type="cellIs" dxfId="2463" priority="156" operator="greaterThan">
      <formula>$E$14</formula>
    </cfRule>
    <cfRule type="cellIs" dxfId="2462" priority="157" operator="greaterThan">
      <formula>$G$14</formula>
    </cfRule>
  </conditionalFormatting>
  <conditionalFormatting sqref="M15">
    <cfRule type="cellIs" dxfId="2461" priority="155" operator="greaterThan">
      <formula>$E$15</formula>
    </cfRule>
  </conditionalFormatting>
  <conditionalFormatting sqref="M19">
    <cfRule type="cellIs" dxfId="2460" priority="154" operator="greaterThan">
      <formula>$E$19</formula>
    </cfRule>
  </conditionalFormatting>
  <conditionalFormatting sqref="M23">
    <cfRule type="cellIs" dxfId="2459" priority="153" operator="greaterThan">
      <formula>$E$23</formula>
    </cfRule>
  </conditionalFormatting>
  <conditionalFormatting sqref="M8">
    <cfRule type="cellIs" dxfId="2458" priority="152" operator="greaterThan">
      <formula>$E$8</formula>
    </cfRule>
  </conditionalFormatting>
  <conditionalFormatting sqref="M9">
    <cfRule type="cellIs" dxfId="2457" priority="151" operator="greaterThan">
      <formula>$E$9</formula>
    </cfRule>
  </conditionalFormatting>
  <conditionalFormatting sqref="M18">
    <cfRule type="cellIs" dxfId="2456" priority="147" operator="lessThan">
      <formula>$BC$18</formula>
    </cfRule>
    <cfRule type="cellIs" dxfId="2455" priority="148" operator="greaterThan">
      <formula>$BD$18</formula>
    </cfRule>
    <cfRule type="cellIs" dxfId="2454" priority="149" operator="lessThan">
      <formula>$BA$18</formula>
    </cfRule>
    <cfRule type="cellIs" dxfId="2453" priority="150" operator="greaterThan">
      <formula>$BB$18</formula>
    </cfRule>
  </conditionalFormatting>
  <conditionalFormatting sqref="M20:M22 M16:M17">
    <cfRule type="cellIs" dxfId="2452" priority="145" operator="greaterThan">
      <formula>$E16</formula>
    </cfRule>
    <cfRule type="cellIs" dxfId="2451" priority="146" operator="greaterThan">
      <formula>$G16</formula>
    </cfRule>
  </conditionalFormatting>
  <conditionalFormatting sqref="H10">
    <cfRule type="cellIs" dxfId="2450" priority="144" operator="greaterThan">
      <formula>$E$10</formula>
    </cfRule>
  </conditionalFormatting>
  <conditionalFormatting sqref="H11">
    <cfRule type="cellIs" dxfId="2449" priority="143" operator="greaterThan">
      <formula>$E$11</formula>
    </cfRule>
  </conditionalFormatting>
  <conditionalFormatting sqref="H12">
    <cfRule type="cellIs" dxfId="2448" priority="142" operator="greaterThan">
      <formula>$E$12</formula>
    </cfRule>
  </conditionalFormatting>
  <conditionalFormatting sqref="H13:H14">
    <cfRule type="cellIs" dxfId="2447" priority="140" operator="greaterThan">
      <formula>$E13</formula>
    </cfRule>
    <cfRule type="cellIs" dxfId="2446" priority="141" operator="greaterThan">
      <formula>$G13</formula>
    </cfRule>
  </conditionalFormatting>
  <conditionalFormatting sqref="H14">
    <cfRule type="cellIs" dxfId="2445" priority="138" operator="greaterThan">
      <formula>$E$14</formula>
    </cfRule>
    <cfRule type="cellIs" dxfId="2444" priority="139" operator="greaterThan">
      <formula>$G$14</formula>
    </cfRule>
  </conditionalFormatting>
  <conditionalFormatting sqref="H15">
    <cfRule type="cellIs" dxfId="2443" priority="137" operator="greaterThan">
      <formula>$E$15</formula>
    </cfRule>
  </conditionalFormatting>
  <conditionalFormatting sqref="H19">
    <cfRule type="cellIs" dxfId="2442" priority="136" operator="greaterThan">
      <formula>$E$19</formula>
    </cfRule>
  </conditionalFormatting>
  <conditionalFormatting sqref="H23">
    <cfRule type="cellIs" dxfId="2441" priority="135" operator="greaterThan">
      <formula>$E$23</formula>
    </cfRule>
  </conditionalFormatting>
  <conditionalFormatting sqref="H20:H22 H16:H17">
    <cfRule type="cellIs" dxfId="2440" priority="127" operator="greaterThan">
      <formula>$E16</formula>
    </cfRule>
    <cfRule type="cellIs" dxfId="2439" priority="128" operator="greaterThan">
      <formula>$G16</formula>
    </cfRule>
  </conditionalFormatting>
  <conditionalFormatting sqref="H31">
    <cfRule type="cellIs" dxfId="2438" priority="124" operator="greaterThan">
      <formula>$E19</formula>
    </cfRule>
  </conditionalFormatting>
  <conditionalFormatting sqref="H27:H30">
    <cfRule type="cellIs" dxfId="2437" priority="125" operator="greaterThan">
      <formula>$E27</formula>
    </cfRule>
    <cfRule type="cellIs" dxfId="2436" priority="126" operator="greaterThan">
      <formula>$G27</formula>
    </cfRule>
  </conditionalFormatting>
  <conditionalFormatting sqref="H41 H32:H39">
    <cfRule type="cellIs" dxfId="2435" priority="120" operator="greaterThan">
      <formula>$E32</formula>
    </cfRule>
    <cfRule type="cellIs" dxfId="2434" priority="121" operator="greaterThan">
      <formula>$G32</formula>
    </cfRule>
  </conditionalFormatting>
  <conditionalFormatting sqref="M31">
    <cfRule type="cellIs" dxfId="2433" priority="117" operator="greaterThan">
      <formula>$E19</formula>
    </cfRule>
  </conditionalFormatting>
  <conditionalFormatting sqref="M25:M30">
    <cfRule type="cellIs" dxfId="2432" priority="118" operator="greaterThan">
      <formula>$E25</formula>
    </cfRule>
    <cfRule type="cellIs" dxfId="2431" priority="119" operator="greaterThan">
      <formula>$G25</formula>
    </cfRule>
  </conditionalFormatting>
  <conditionalFormatting sqref="M26">
    <cfRule type="cellIs" dxfId="2430" priority="115" operator="greaterThan">
      <formula>$E26</formula>
    </cfRule>
    <cfRule type="cellIs" dxfId="2429" priority="116" operator="greaterThan">
      <formula>$G26</formula>
    </cfRule>
  </conditionalFormatting>
  <conditionalFormatting sqref="M41 M32:M39">
    <cfRule type="cellIs" dxfId="2428" priority="113" operator="greaterThan">
      <formula>$E32</formula>
    </cfRule>
    <cfRule type="cellIs" dxfId="2427" priority="114" operator="greaterThan">
      <formula>$G32</formula>
    </cfRule>
  </conditionalFormatting>
  <conditionalFormatting sqref="AV31 AL31 AG31 AB31 W31 R31">
    <cfRule type="cellIs" dxfId="2426" priority="110" operator="greaterThan">
      <formula>$E19</formula>
    </cfRule>
  </conditionalFormatting>
  <conditionalFormatting sqref="AV25:AV30 AL25:AL30 AG25:AG30 AB25:AB30 W25:W30 R26:R30">
    <cfRule type="cellIs" dxfId="2425" priority="111" operator="greaterThan">
      <formula>$E25</formula>
    </cfRule>
    <cfRule type="cellIs" dxfId="2424" priority="112" operator="greaterThan">
      <formula>$G25</formula>
    </cfRule>
  </conditionalFormatting>
  <conditionalFormatting sqref="AV26 AL26 AG26 AB26 W26 R26">
    <cfRule type="cellIs" dxfId="2423" priority="108" operator="greaterThan">
      <formula>$E26</formula>
    </cfRule>
    <cfRule type="cellIs" dxfId="2422" priority="109" operator="greaterThan">
      <formula>$G26</formula>
    </cfRule>
  </conditionalFormatting>
  <conditionalFormatting sqref="AV41 AV32:AV39 AL41 AL32:AL39 AG41 AG32:AG39 AB41 AB32:AB39 W41 W32:W39 R41 R32:R39">
    <cfRule type="cellIs" dxfId="2421" priority="106" operator="greaterThan">
      <formula>$E32</formula>
    </cfRule>
    <cfRule type="cellIs" dxfId="2420" priority="107" operator="greaterThan">
      <formula>$G32</formula>
    </cfRule>
  </conditionalFormatting>
  <conditionalFormatting sqref="R8">
    <cfRule type="cellIs" dxfId="2419" priority="98" operator="greaterThan">
      <formula>$E$8</formula>
    </cfRule>
  </conditionalFormatting>
  <conditionalFormatting sqref="R25">
    <cfRule type="cellIs" dxfId="2418" priority="96" operator="greaterThan">
      <formula>$E25</formula>
    </cfRule>
    <cfRule type="cellIs" dxfId="2417" priority="97" operator="greaterThan">
      <formula>$G25</formula>
    </cfRule>
  </conditionalFormatting>
  <conditionalFormatting sqref="R45">
    <cfRule type="cellIs" dxfId="2416" priority="94" operator="greaterThan">
      <formula>$F$45</formula>
    </cfRule>
  </conditionalFormatting>
  <conditionalFormatting sqref="AV48 AL48 AG48 AB48 W48 R48 M48">
    <cfRule type="cellIs" dxfId="2415" priority="35" operator="greaterThan">
      <formula>$F$48</formula>
    </cfRule>
  </conditionalFormatting>
  <conditionalFormatting sqref="AV76 AL76 AG76 AB76 W76 R76 M76 H76">
    <cfRule type="cellIs" dxfId="2414" priority="44" operator="greaterThan">
      <formula>$F$76</formula>
    </cfRule>
  </conditionalFormatting>
  <conditionalFormatting sqref="AV72 AL72 AG72 AB72 W72 R72 M72 H72">
    <cfRule type="expression" dxfId="2413" priority="32">
      <formula>$W$72&gt;$E$72</formula>
    </cfRule>
  </conditionalFormatting>
  <conditionalFormatting sqref="H45">
    <cfRule type="cellIs" dxfId="2412" priority="28" operator="greaterThan">
      <formula>$F$45</formula>
    </cfRule>
  </conditionalFormatting>
  <conditionalFormatting sqref="AV43 AL43 AG43 AB43 W43 R43 M43">
    <cfRule type="cellIs" dxfId="2411" priority="24" operator="greaterThan">
      <formula>$G43</formula>
    </cfRule>
  </conditionalFormatting>
  <conditionalFormatting sqref="AV50 AL50 AG50 AB50 W50 R50 M50 H50">
    <cfRule type="cellIs" dxfId="2410" priority="23" operator="greaterThan">
      <formula>$G50</formula>
    </cfRule>
  </conditionalFormatting>
  <conditionalFormatting sqref="H51">
    <cfRule type="expression" priority="19" stopIfTrue="1">
      <formula>I$51="U"</formula>
    </cfRule>
    <cfRule type="cellIs" dxfId="2409" priority="20" operator="greaterThan">
      <formula>$G51</formula>
    </cfRule>
  </conditionalFormatting>
  <conditionalFormatting sqref="AV51 AL51 AG51 AB51 W51 R51 M51">
    <cfRule type="expression" priority="17" stopIfTrue="1">
      <formula>N$51="U"</formula>
    </cfRule>
    <cfRule type="cellIs" dxfId="2408" priority="18" operator="greaterThan">
      <formula>$G51</formula>
    </cfRule>
  </conditionalFormatting>
  <conditionalFormatting sqref="AV60 AL60 AG60 AB60 W60 R60 M60 H60 AV53 AL53 AG53 AB53 W53 R53 M53 H53 H63 M63 R63 W63 AB63 AG63 AL63 AV63">
    <cfRule type="cellIs" dxfId="2407" priority="16" operator="greaterThan">
      <formula>$G53</formula>
    </cfRule>
  </conditionalFormatting>
  <conditionalFormatting sqref="AV84 AL84 AG84 AB84 W84 R84 M84 H84 AV81 AL81 AG81 AB81 W81 R81 M81 H81 AV73 AL73 AG73 AB73 W73 R73 M73 H73 AV68 AL68 AG68 AB68 W68 R68 M68 H68 AV66 AL66 AG66 AB66 W66 R66 M66 H66">
    <cfRule type="cellIs" dxfId="2406" priority="15" operator="greaterThan">
      <formula>$G66</formula>
    </cfRule>
  </conditionalFormatting>
  <conditionalFormatting sqref="AV46 AL46 AG46 AB46 W46 R46 M46 H46">
    <cfRule type="cellIs" dxfId="2405" priority="13" operator="greaterThan">
      <formula>$E46</formula>
    </cfRule>
    <cfRule type="cellIs" dxfId="2404" priority="14" operator="greaterThan">
      <formula>$G46</formula>
    </cfRule>
  </conditionalFormatting>
  <conditionalFormatting sqref="H54">
    <cfRule type="cellIs" dxfId="2403" priority="11" operator="greaterThan">
      <formula>$E54</formula>
    </cfRule>
    <cfRule type="cellIs" dxfId="2402" priority="12" operator="greaterThan">
      <formula>$G54</formula>
    </cfRule>
  </conditionalFormatting>
  <conditionalFormatting sqref="H55 AV54:AV55 AL54:AL55 AG54:AG55 AB54:AB55 W54:W55 R54:R55 M54:M55">
    <cfRule type="cellIs" dxfId="2401" priority="9" operator="greaterThan">
      <formula>$E54</formula>
    </cfRule>
    <cfRule type="cellIs" dxfId="2400" priority="10" operator="greaterThan">
      <formula>$G54</formula>
    </cfRule>
  </conditionalFormatting>
  <conditionalFormatting sqref="AV61:AV62 AL61:AL62 AG61:AG62 AB61:AB62 W61:W62 R61:R62 M61:M62 H61:H62">
    <cfRule type="cellIs" dxfId="2399" priority="7" operator="greaterThan">
      <formula>$E61</formula>
    </cfRule>
    <cfRule type="cellIs" dxfId="2398" priority="8" operator="greaterThan">
      <formula>$G61</formula>
    </cfRule>
  </conditionalFormatting>
  <conditionalFormatting sqref="AV89 AL89 AG89 AB89 W89 R89 M89 H89 AV86 AL86 AG86 AB86 W86 R86 M86 H86 AV78 AL78 AG78 AB78 W78 R78 M78 H78 AV70 AL70 AG70 AB70 W70 R70 M70 H70">
    <cfRule type="cellIs" dxfId="2397" priority="5" operator="greaterThan">
      <formula>$E70</formula>
    </cfRule>
    <cfRule type="cellIs" dxfId="2396" priority="6" operator="greaterThan">
      <formula>$G70</formula>
    </cfRule>
  </conditionalFormatting>
  <conditionalFormatting sqref="AV52 AL52 AG52 AB52 W52 R52 M52 H52">
    <cfRule type="cellIs" dxfId="2395" priority="4" operator="greaterThan">
      <formula>$E52</formula>
    </cfRule>
  </conditionalFormatting>
  <conditionalFormatting sqref="H82 AV79:AV80 AL79:AL80 AG79:AG80 AB79:AB80 W79:W80 R79:R80 M79:M80 H79:H80 AV75 AL75 AG75 AB75 W75 R75 M75 H75 AV67 AL67 AG67 AB67 W67 R67 M67 H67 M82 R82 W82 AB82 AG82 AL82 AV82">
    <cfRule type="cellIs" dxfId="2394" priority="3" operator="greaterThan">
      <formula>$E67</formula>
    </cfRule>
  </conditionalFormatting>
  <conditionalFormatting sqref="H82">
    <cfRule type="expression" priority="2" stopIfTrue="1">
      <formula>I$82="U"</formula>
    </cfRule>
  </conditionalFormatting>
  <conditionalFormatting sqref="AV82 AL82 AG82 AB82 W82 R82 M82">
    <cfRule type="expression" priority="1" stopIfTrue="1">
      <formula>N$82="U"</formula>
    </cfRule>
  </conditionalFormatting>
  <printOptions horizontalCentered="1"/>
  <pageMargins left="1" right="1" top="0.6" bottom="0.6" header="0.3" footer="0.3"/>
  <pageSetup paperSize="17" scale="44" orientation="landscape" r:id="rId1"/>
  <headerFooter>
    <oddFooter>&amp;L&amp;8&amp;Z&amp;F&amp;RPage &amp;P of &amp;N</oddFooter>
  </headerFooter>
  <rowBreaks count="1" manualBreakCount="1">
    <brk id="46" max="51"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4CCC9-FF1E-4485-9E8C-6DA35B114650}">
  <dimension ref="A1:BD1048558"/>
  <sheetViews>
    <sheetView view="pageBreakPreview" topLeftCell="A4" zoomScaleNormal="145" zoomScaleSheetLayoutView="100" workbookViewId="0">
      <pane xSplit="6885" ySplit="1230" topLeftCell="AH16" activePane="bottomRight"/>
      <selection activeCell="AE6" sqref="AE1:AF1048576"/>
      <selection pane="topRight" activeCell="AE6" sqref="AE1:AF1048576"/>
      <selection pane="bottomLeft" activeCell="AE6" sqref="AE1:AF1048576"/>
      <selection pane="bottomRight" activeCell="AO8" sqref="AO8:AP23"/>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278</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44362</v>
      </c>
      <c r="I6" s="219" t="s">
        <v>15</v>
      </c>
      <c r="J6" s="219" t="s">
        <v>16</v>
      </c>
      <c r="K6" s="219" t="s">
        <v>190</v>
      </c>
      <c r="L6" s="220" t="s">
        <v>191</v>
      </c>
      <c r="M6" s="218">
        <v>44362</v>
      </c>
      <c r="N6" s="219" t="s">
        <v>15</v>
      </c>
      <c r="O6" s="219" t="s">
        <v>16</v>
      </c>
      <c r="P6" s="219" t="s">
        <v>190</v>
      </c>
      <c r="Q6" s="220" t="s">
        <v>191</v>
      </c>
      <c r="R6" s="218">
        <v>44362</v>
      </c>
      <c r="S6" s="219" t="s">
        <v>15</v>
      </c>
      <c r="T6" s="219" t="s">
        <v>16</v>
      </c>
      <c r="U6" s="219" t="s">
        <v>190</v>
      </c>
      <c r="V6" s="220" t="s">
        <v>191</v>
      </c>
      <c r="W6" s="218">
        <v>44363</v>
      </c>
      <c r="X6" s="219" t="s">
        <v>15</v>
      </c>
      <c r="Y6" s="219" t="s">
        <v>16</v>
      </c>
      <c r="Z6" s="219" t="s">
        <v>190</v>
      </c>
      <c r="AA6" s="220" t="s">
        <v>191</v>
      </c>
      <c r="AB6" s="218">
        <v>44362</v>
      </c>
      <c r="AC6" s="219" t="s">
        <v>15</v>
      </c>
      <c r="AD6" s="219" t="s">
        <v>16</v>
      </c>
      <c r="AE6" s="219" t="s">
        <v>190</v>
      </c>
      <c r="AF6" s="220" t="s">
        <v>191</v>
      </c>
      <c r="AG6" s="218"/>
      <c r="AH6" s="219" t="s">
        <v>15</v>
      </c>
      <c r="AI6" s="219" t="s">
        <v>16</v>
      </c>
      <c r="AJ6" s="219" t="s">
        <v>190</v>
      </c>
      <c r="AK6" s="220" t="s">
        <v>191</v>
      </c>
      <c r="AL6" s="218">
        <v>44363</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30</v>
      </c>
      <c r="C8" s="223"/>
      <c r="D8" s="223"/>
      <c r="E8" s="324">
        <v>43.618099999999998</v>
      </c>
      <c r="F8" s="224" t="s">
        <v>22</v>
      </c>
      <c r="G8" s="225" t="s">
        <v>22</v>
      </c>
      <c r="H8" s="370">
        <v>79</v>
      </c>
      <c r="I8" s="223"/>
      <c r="J8" s="223"/>
      <c r="K8" s="223" t="s">
        <v>233</v>
      </c>
      <c r="L8" s="227" t="s">
        <v>247</v>
      </c>
      <c r="M8" s="370">
        <v>70</v>
      </c>
      <c r="N8" s="223"/>
      <c r="O8" s="223"/>
      <c r="P8" s="223"/>
      <c r="Q8" s="227"/>
      <c r="R8" s="370">
        <v>160</v>
      </c>
      <c r="S8" s="223"/>
      <c r="T8" s="223"/>
      <c r="U8" s="223"/>
      <c r="V8" s="227"/>
      <c r="W8" s="370">
        <v>180</v>
      </c>
      <c r="X8" s="223"/>
      <c r="Y8" s="223"/>
      <c r="Z8" s="223"/>
      <c r="AA8" s="348"/>
      <c r="AB8" s="355">
        <v>40</v>
      </c>
      <c r="AC8" s="404"/>
      <c r="AD8" s="404"/>
      <c r="AE8" s="404"/>
      <c r="AF8" s="405"/>
      <c r="AG8" s="505" t="s">
        <v>205</v>
      </c>
      <c r="AH8" s="505"/>
      <c r="AI8" s="505"/>
      <c r="AJ8" s="505"/>
      <c r="AK8" s="506"/>
      <c r="AL8" s="355">
        <v>24</v>
      </c>
      <c r="AM8" s="404"/>
      <c r="AN8" s="404"/>
      <c r="AO8" s="404"/>
      <c r="AP8" s="405"/>
      <c r="AU8" s="20" t="s">
        <v>20</v>
      </c>
    </row>
    <row r="9" spans="1:47" s="214" customFormat="1" x14ac:dyDescent="0.25">
      <c r="A9" s="228" t="s">
        <v>23</v>
      </c>
      <c r="B9" s="222" t="s">
        <v>24</v>
      </c>
      <c r="C9" s="229"/>
      <c r="D9" s="229"/>
      <c r="E9" s="325">
        <v>2.4E-2</v>
      </c>
      <c r="F9" s="230" t="s">
        <v>22</v>
      </c>
      <c r="G9" s="231" t="s">
        <v>22</v>
      </c>
      <c r="H9" s="369">
        <v>0.02</v>
      </c>
      <c r="I9" s="229" t="s">
        <v>25</v>
      </c>
      <c r="J9" s="229"/>
      <c r="K9" s="223"/>
      <c r="L9" s="233"/>
      <c r="M9" s="368">
        <v>0.40500000000000003</v>
      </c>
      <c r="N9" s="229"/>
      <c r="O9" s="229"/>
      <c r="P9" s="229"/>
      <c r="Q9" s="233"/>
      <c r="R9" s="371">
        <v>5.9</v>
      </c>
      <c r="S9" s="229"/>
      <c r="T9" s="229"/>
      <c r="U9" s="229" t="s">
        <v>233</v>
      </c>
      <c r="V9" s="233" t="s">
        <v>247</v>
      </c>
      <c r="W9" s="371">
        <v>34.1</v>
      </c>
      <c r="X9" s="229"/>
      <c r="Y9" s="229"/>
      <c r="Z9" s="229"/>
      <c r="AA9" s="349"/>
      <c r="AB9" s="368">
        <v>0.13500000000000001</v>
      </c>
      <c r="AC9" s="229"/>
      <c r="AD9" s="229"/>
      <c r="AE9" s="229"/>
      <c r="AF9" s="233"/>
      <c r="AG9" s="351"/>
      <c r="AH9" s="298"/>
      <c r="AI9" s="298"/>
      <c r="AJ9" s="298"/>
      <c r="AK9" s="299"/>
      <c r="AL9" s="369">
        <v>0.02</v>
      </c>
      <c r="AM9" s="229" t="s">
        <v>25</v>
      </c>
      <c r="AN9" s="229"/>
      <c r="AO9" s="229"/>
      <c r="AP9" s="233"/>
      <c r="AU9" s="33" t="s">
        <v>23</v>
      </c>
    </row>
    <row r="10" spans="1:47" s="214" customFormat="1" x14ac:dyDescent="0.25">
      <c r="A10" s="228" t="s">
        <v>26</v>
      </c>
      <c r="B10" s="222" t="s">
        <v>30</v>
      </c>
      <c r="C10" s="223"/>
      <c r="D10" s="223"/>
      <c r="E10" s="330">
        <v>43.506900000000002</v>
      </c>
      <c r="F10" s="235" t="s">
        <v>22</v>
      </c>
      <c r="G10" s="231" t="s">
        <v>22</v>
      </c>
      <c r="H10" s="370">
        <v>79</v>
      </c>
      <c r="I10" s="229"/>
      <c r="J10" s="229"/>
      <c r="K10" s="223" t="s">
        <v>233</v>
      </c>
      <c r="L10" s="227" t="s">
        <v>247</v>
      </c>
      <c r="M10" s="370">
        <v>70</v>
      </c>
      <c r="N10" s="229"/>
      <c r="O10" s="229"/>
      <c r="P10" s="229"/>
      <c r="Q10" s="233"/>
      <c r="R10" s="370">
        <v>160</v>
      </c>
      <c r="S10" s="229"/>
      <c r="T10" s="229"/>
      <c r="U10" s="229"/>
      <c r="V10" s="233"/>
      <c r="W10" s="370">
        <v>180</v>
      </c>
      <c r="X10" s="229"/>
      <c r="Y10" s="229"/>
      <c r="Z10" s="229"/>
      <c r="AA10" s="349"/>
      <c r="AB10" s="370">
        <v>40</v>
      </c>
      <c r="AC10" s="229"/>
      <c r="AD10" s="229"/>
      <c r="AE10" s="229"/>
      <c r="AF10" s="233"/>
      <c r="AG10" s="352"/>
      <c r="AH10" s="298"/>
      <c r="AI10" s="298"/>
      <c r="AJ10" s="298"/>
      <c r="AK10" s="299"/>
      <c r="AL10" s="370">
        <v>24</v>
      </c>
      <c r="AM10" s="229"/>
      <c r="AN10" s="229"/>
      <c r="AO10" s="229"/>
      <c r="AP10" s="233"/>
      <c r="AU10" s="33" t="s">
        <v>26</v>
      </c>
    </row>
    <row r="11" spans="1:47" s="214" customFormat="1" x14ac:dyDescent="0.25">
      <c r="A11" s="228" t="s">
        <v>27</v>
      </c>
      <c r="B11" s="222" t="s">
        <v>21</v>
      </c>
      <c r="C11" s="229"/>
      <c r="D11" s="229"/>
      <c r="E11" s="325">
        <v>17.273900000000001</v>
      </c>
      <c r="F11" s="230" t="s">
        <v>22</v>
      </c>
      <c r="G11" s="231" t="s">
        <v>22</v>
      </c>
      <c r="H11" s="371">
        <v>11.4</v>
      </c>
      <c r="I11" s="229"/>
      <c r="J11" s="229"/>
      <c r="K11" s="229"/>
      <c r="L11" s="233"/>
      <c r="M11" s="371">
        <v>18.100000000000001</v>
      </c>
      <c r="N11" s="229"/>
      <c r="O11" s="229"/>
      <c r="P11" s="229"/>
      <c r="Q11" s="233"/>
      <c r="R11" s="371">
        <v>26.9</v>
      </c>
      <c r="S11" s="229"/>
      <c r="T11" s="229"/>
      <c r="U11" s="229"/>
      <c r="V11" s="233"/>
      <c r="W11" s="371">
        <v>28.9</v>
      </c>
      <c r="X11" s="229"/>
      <c r="Y11" s="229"/>
      <c r="Z11" s="229"/>
      <c r="AA11" s="349"/>
      <c r="AB11" s="369">
        <v>9.98</v>
      </c>
      <c r="AC11" s="229"/>
      <c r="AD11" s="229"/>
      <c r="AE11" s="229"/>
      <c r="AF11" s="233"/>
      <c r="AG11" s="353"/>
      <c r="AH11" s="298"/>
      <c r="AI11" s="298"/>
      <c r="AJ11" s="298"/>
      <c r="AK11" s="299"/>
      <c r="AL11" s="369">
        <v>8.34</v>
      </c>
      <c r="AM11" s="229"/>
      <c r="AN11" s="229"/>
      <c r="AO11" s="229"/>
      <c r="AP11" s="233"/>
      <c r="AU11" s="33" t="s">
        <v>27</v>
      </c>
    </row>
    <row r="12" spans="1:47" s="214" customFormat="1" x14ac:dyDescent="0.25">
      <c r="A12" s="238" t="s">
        <v>28</v>
      </c>
      <c r="B12" s="222" t="s">
        <v>24</v>
      </c>
      <c r="C12" s="229"/>
      <c r="D12" s="229"/>
      <c r="E12" s="325">
        <v>13</v>
      </c>
      <c r="F12" s="230" t="s">
        <v>22</v>
      </c>
      <c r="G12" s="231" t="s">
        <v>22</v>
      </c>
      <c r="H12" s="370">
        <v>10</v>
      </c>
      <c r="I12" s="229" t="s">
        <v>25</v>
      </c>
      <c r="J12" s="229"/>
      <c r="K12" s="229"/>
      <c r="L12" s="233"/>
      <c r="M12" s="370">
        <v>10</v>
      </c>
      <c r="N12" s="229" t="s">
        <v>25</v>
      </c>
      <c r="O12" s="229"/>
      <c r="P12" s="229"/>
      <c r="Q12" s="233"/>
      <c r="R12" s="370">
        <v>15</v>
      </c>
      <c r="S12" s="229"/>
      <c r="T12" s="229"/>
      <c r="U12" s="229"/>
      <c r="V12" s="233"/>
      <c r="W12" s="370">
        <v>60</v>
      </c>
      <c r="X12" s="229"/>
      <c r="Y12" s="229"/>
      <c r="Z12" s="229"/>
      <c r="AA12" s="349"/>
      <c r="AB12" s="370">
        <v>10</v>
      </c>
      <c r="AC12" s="229" t="s">
        <v>25</v>
      </c>
      <c r="AD12" s="229"/>
      <c r="AE12" s="229"/>
      <c r="AF12" s="233"/>
      <c r="AG12" s="352"/>
      <c r="AH12" s="298"/>
      <c r="AI12" s="298"/>
      <c r="AJ12" s="298"/>
      <c r="AK12" s="299"/>
      <c r="AL12" s="370">
        <v>49</v>
      </c>
      <c r="AM12" s="229"/>
      <c r="AN12" s="229"/>
      <c r="AO12" s="229"/>
      <c r="AP12" s="233"/>
      <c r="AU12" s="50" t="s">
        <v>28</v>
      </c>
    </row>
    <row r="13" spans="1:47" s="214" customFormat="1" x14ac:dyDescent="0.25">
      <c r="A13" s="228" t="s">
        <v>29</v>
      </c>
      <c r="B13" s="222" t="s">
        <v>21</v>
      </c>
      <c r="C13" s="229"/>
      <c r="D13" s="229"/>
      <c r="E13" s="325">
        <v>22.492100000000001</v>
      </c>
      <c r="F13" s="239">
        <v>250</v>
      </c>
      <c r="G13" s="231">
        <v>250</v>
      </c>
      <c r="H13" s="369">
        <v>7.88</v>
      </c>
      <c r="I13" s="229"/>
      <c r="J13" s="229"/>
      <c r="K13" s="229"/>
      <c r="L13" s="233"/>
      <c r="M13" s="371">
        <v>16.399999999999999</v>
      </c>
      <c r="N13" s="229"/>
      <c r="O13" s="229"/>
      <c r="P13" s="229"/>
      <c r="Q13" s="233"/>
      <c r="R13" s="369">
        <v>6.37</v>
      </c>
      <c r="S13" s="229"/>
      <c r="T13" s="229"/>
      <c r="U13" s="229"/>
      <c r="V13" s="233"/>
      <c r="W13" s="371">
        <v>10.5</v>
      </c>
      <c r="X13" s="229"/>
      <c r="Y13" s="229"/>
      <c r="Z13" s="229"/>
      <c r="AA13" s="349"/>
      <c r="AB13" s="369">
        <v>7.32</v>
      </c>
      <c r="AC13" s="229"/>
      <c r="AD13" s="229"/>
      <c r="AE13" s="229"/>
      <c r="AF13" s="233"/>
      <c r="AG13" s="353"/>
      <c r="AH13" s="298"/>
      <c r="AI13" s="298"/>
      <c r="AJ13" s="298"/>
      <c r="AK13" s="299"/>
      <c r="AL13" s="369">
        <v>5.35</v>
      </c>
      <c r="AM13" s="229"/>
      <c r="AN13" s="229"/>
      <c r="AO13" s="229"/>
      <c r="AP13" s="233"/>
      <c r="AU13" s="33" t="s">
        <v>29</v>
      </c>
    </row>
    <row r="14" spans="1:47" s="214" customFormat="1" x14ac:dyDescent="0.25">
      <c r="A14" s="228" t="s">
        <v>31</v>
      </c>
      <c r="B14" s="222" t="s">
        <v>21</v>
      </c>
      <c r="C14" s="223"/>
      <c r="D14" s="223"/>
      <c r="E14" s="325">
        <v>306.93020000000001</v>
      </c>
      <c r="F14" s="230" t="s">
        <v>22</v>
      </c>
      <c r="G14" s="240">
        <v>700</v>
      </c>
      <c r="H14" s="370">
        <v>200</v>
      </c>
      <c r="I14" s="229"/>
      <c r="J14" s="229"/>
      <c r="K14" s="229"/>
      <c r="L14" s="233"/>
      <c r="M14" s="370">
        <v>250</v>
      </c>
      <c r="N14" s="229"/>
      <c r="O14" s="229"/>
      <c r="P14" s="229"/>
      <c r="Q14" s="233"/>
      <c r="R14" s="370">
        <v>380</v>
      </c>
      <c r="S14" s="229"/>
      <c r="T14" s="229"/>
      <c r="U14" s="229"/>
      <c r="V14" s="233"/>
      <c r="W14" s="370">
        <v>450</v>
      </c>
      <c r="X14" s="229"/>
      <c r="Y14" s="229"/>
      <c r="Z14" s="229"/>
      <c r="AA14" s="349"/>
      <c r="AB14" s="370">
        <v>140</v>
      </c>
      <c r="AC14" s="229"/>
      <c r="AD14" s="229"/>
      <c r="AE14" s="229"/>
      <c r="AF14" s="233"/>
      <c r="AG14" s="352"/>
      <c r="AH14" s="298"/>
      <c r="AI14" s="298"/>
      <c r="AJ14" s="298"/>
      <c r="AK14" s="299"/>
      <c r="AL14" s="370">
        <v>110</v>
      </c>
      <c r="AM14" s="229"/>
      <c r="AN14" s="229"/>
      <c r="AO14" s="229"/>
      <c r="AP14" s="233"/>
      <c r="AU14" s="33" t="s">
        <v>31</v>
      </c>
    </row>
    <row r="15" spans="1:47" s="214" customFormat="1" x14ac:dyDescent="0.25">
      <c r="A15" s="228" t="s">
        <v>32</v>
      </c>
      <c r="B15" s="222" t="s">
        <v>21</v>
      </c>
      <c r="C15" s="229"/>
      <c r="D15" s="229"/>
      <c r="E15" s="325">
        <v>6.0526999999999997</v>
      </c>
      <c r="F15" s="230" t="s">
        <v>22</v>
      </c>
      <c r="G15" s="231" t="s">
        <v>22</v>
      </c>
      <c r="H15" s="371">
        <v>10.8</v>
      </c>
      <c r="I15" s="229"/>
      <c r="J15" s="229"/>
      <c r="K15" s="229"/>
      <c r="L15" s="233"/>
      <c r="M15" s="369">
        <v>7.07</v>
      </c>
      <c r="N15" s="229"/>
      <c r="O15" s="229"/>
      <c r="P15" s="229" t="s">
        <v>233</v>
      </c>
      <c r="Q15" s="233" t="s">
        <v>247</v>
      </c>
      <c r="R15" s="371">
        <v>13.1</v>
      </c>
      <c r="S15" s="229"/>
      <c r="T15" s="229"/>
      <c r="U15" s="229"/>
      <c r="V15" s="233"/>
      <c r="W15" s="369">
        <v>8.06</v>
      </c>
      <c r="X15" s="229"/>
      <c r="Y15" s="229"/>
      <c r="Z15" s="229"/>
      <c r="AA15" s="349"/>
      <c r="AB15" s="369">
        <v>5.1100000000000003</v>
      </c>
      <c r="AC15" s="229"/>
      <c r="AD15" s="229"/>
      <c r="AE15" s="229"/>
      <c r="AF15" s="233"/>
      <c r="AG15" s="353"/>
      <c r="AH15" s="298"/>
      <c r="AI15" s="298"/>
      <c r="AJ15" s="298"/>
      <c r="AK15" s="299"/>
      <c r="AL15" s="369">
        <v>4.2</v>
      </c>
      <c r="AM15" s="229"/>
      <c r="AN15" s="229"/>
      <c r="AO15" s="229"/>
      <c r="AP15" s="233"/>
      <c r="AU15" s="33" t="s">
        <v>32</v>
      </c>
    </row>
    <row r="16" spans="1:47" s="214" customFormat="1" x14ac:dyDescent="0.25">
      <c r="A16" s="228" t="s">
        <v>33</v>
      </c>
      <c r="B16" s="222" t="s">
        <v>30</v>
      </c>
      <c r="C16" s="229"/>
      <c r="D16" s="229"/>
      <c r="E16" s="325">
        <v>19.383099999999999</v>
      </c>
      <c r="F16" s="239">
        <v>10</v>
      </c>
      <c r="G16" s="240">
        <v>10</v>
      </c>
      <c r="H16" s="368">
        <v>3.9E-2</v>
      </c>
      <c r="I16" s="229"/>
      <c r="J16" s="229"/>
      <c r="K16" s="229" t="s">
        <v>15</v>
      </c>
      <c r="L16" s="233" t="s">
        <v>247</v>
      </c>
      <c r="M16" s="369">
        <v>0.01</v>
      </c>
      <c r="N16" s="229" t="s">
        <v>25</v>
      </c>
      <c r="O16" s="229"/>
      <c r="P16" s="229"/>
      <c r="Q16" s="233"/>
      <c r="R16" s="369">
        <v>0.01</v>
      </c>
      <c r="S16" s="229" t="s">
        <v>25</v>
      </c>
      <c r="T16" s="229"/>
      <c r="U16" s="229"/>
      <c r="V16" s="233"/>
      <c r="W16" s="369">
        <v>0.01</v>
      </c>
      <c r="X16" s="229" t="s">
        <v>25</v>
      </c>
      <c r="Y16" s="229"/>
      <c r="Z16" s="229"/>
      <c r="AA16" s="349"/>
      <c r="AB16" s="369">
        <v>0.51</v>
      </c>
      <c r="AC16" s="229"/>
      <c r="AD16" s="229"/>
      <c r="AE16" s="229" t="s">
        <v>15</v>
      </c>
      <c r="AF16" s="233" t="s">
        <v>247</v>
      </c>
      <c r="AG16" s="353"/>
      <c r="AH16" s="298"/>
      <c r="AI16" s="298"/>
      <c r="AJ16" s="298"/>
      <c r="AK16" s="299"/>
      <c r="AL16" s="371">
        <v>2</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368">
        <v>3.0000000000000001E-3</v>
      </c>
      <c r="I17" s="229"/>
      <c r="J17" s="229"/>
      <c r="K17" s="229"/>
      <c r="L17" s="233"/>
      <c r="M17" s="368">
        <v>4.0000000000000001E-3</v>
      </c>
      <c r="N17" s="229"/>
      <c r="O17" s="229"/>
      <c r="P17" s="229"/>
      <c r="Q17" s="233"/>
      <c r="R17" s="368">
        <v>5.0000000000000001E-3</v>
      </c>
      <c r="S17" s="229"/>
      <c r="T17" s="229"/>
      <c r="U17" s="229"/>
      <c r="V17" s="233"/>
      <c r="W17" s="369">
        <v>0.01</v>
      </c>
      <c r="X17" s="229"/>
      <c r="Y17" s="229"/>
      <c r="Z17" s="229"/>
      <c r="AA17" s="349"/>
      <c r="AB17" s="368">
        <v>3.0000000000000001E-3</v>
      </c>
      <c r="AC17" s="229"/>
      <c r="AD17" s="229"/>
      <c r="AE17" s="229"/>
      <c r="AF17" s="233"/>
      <c r="AG17" s="351"/>
      <c r="AH17" s="298"/>
      <c r="AI17" s="298"/>
      <c r="AJ17" s="298"/>
      <c r="AK17" s="299"/>
      <c r="AL17" s="368">
        <v>2E-3</v>
      </c>
      <c r="AM17" s="229" t="s">
        <v>25</v>
      </c>
      <c r="AN17" s="229"/>
      <c r="AO17" s="229"/>
      <c r="AP17" s="233"/>
      <c r="AU17" s="33" t="s">
        <v>34</v>
      </c>
    </row>
    <row r="18" spans="1:47" s="214" customFormat="1" x14ac:dyDescent="0.25">
      <c r="A18" s="228" t="s">
        <v>35</v>
      </c>
      <c r="B18" s="222" t="s">
        <v>21</v>
      </c>
      <c r="C18" s="229"/>
      <c r="D18" s="229"/>
      <c r="E18" s="325" t="s">
        <v>274</v>
      </c>
      <c r="F18" s="239" t="s">
        <v>37</v>
      </c>
      <c r="G18" s="240" t="s">
        <v>37</v>
      </c>
      <c r="H18" s="369">
        <v>6.78</v>
      </c>
      <c r="I18" s="229"/>
      <c r="J18" s="229"/>
      <c r="K18" s="229"/>
      <c r="L18" s="233"/>
      <c r="M18" s="369">
        <v>6.24</v>
      </c>
      <c r="N18" s="229"/>
      <c r="O18" s="229"/>
      <c r="P18" s="229" t="s">
        <v>233</v>
      </c>
      <c r="Q18" s="233" t="s">
        <v>247</v>
      </c>
      <c r="R18" s="369">
        <v>6.47</v>
      </c>
      <c r="S18" s="229"/>
      <c r="T18" s="229"/>
      <c r="U18" s="229" t="s">
        <v>233</v>
      </c>
      <c r="V18" s="233" t="s">
        <v>247</v>
      </c>
      <c r="W18" s="369">
        <v>6.68</v>
      </c>
      <c r="X18" s="229"/>
      <c r="Y18" s="229"/>
      <c r="Z18" s="229"/>
      <c r="AA18" s="349"/>
      <c r="AB18" s="369">
        <v>5.93</v>
      </c>
      <c r="AC18" s="229"/>
      <c r="AD18" s="229"/>
      <c r="AE18" s="229" t="s">
        <v>233</v>
      </c>
      <c r="AF18" s="233" t="s">
        <v>247</v>
      </c>
      <c r="AG18" s="353"/>
      <c r="AH18" s="298"/>
      <c r="AI18" s="298"/>
      <c r="AJ18" s="298"/>
      <c r="AK18" s="299"/>
      <c r="AL18" s="369">
        <v>6.24</v>
      </c>
      <c r="AM18" s="229"/>
      <c r="AN18" s="229"/>
      <c r="AO18" s="229"/>
      <c r="AP18" s="233"/>
      <c r="AQ18" s="340">
        <v>6.5</v>
      </c>
      <c r="AR18" s="341">
        <v>8.5</v>
      </c>
      <c r="AS18" s="341">
        <v>4.84</v>
      </c>
      <c r="AT18" s="340">
        <v>6.33</v>
      </c>
      <c r="AU18" s="33" t="s">
        <v>35</v>
      </c>
    </row>
    <row r="19" spans="1:47" s="214" customFormat="1" x14ac:dyDescent="0.25">
      <c r="A19" s="228" t="s">
        <v>38</v>
      </c>
      <c r="B19" s="222" t="s">
        <v>30</v>
      </c>
      <c r="C19" s="229"/>
      <c r="D19" s="229"/>
      <c r="E19" s="325">
        <v>3.7471999999999999</v>
      </c>
      <c r="F19" s="230" t="s">
        <v>22</v>
      </c>
      <c r="G19" s="231" t="s">
        <v>22</v>
      </c>
      <c r="H19" s="369">
        <v>1.35</v>
      </c>
      <c r="I19" s="229"/>
      <c r="J19" s="229"/>
      <c r="K19" s="229"/>
      <c r="L19" s="233"/>
      <c r="M19" s="369">
        <v>2.6</v>
      </c>
      <c r="N19" s="229"/>
      <c r="O19" s="229"/>
      <c r="P19" s="229"/>
      <c r="Q19" s="233"/>
      <c r="R19" s="369">
        <v>9.02</v>
      </c>
      <c r="S19" s="229"/>
      <c r="T19" s="229"/>
      <c r="U19" s="229"/>
      <c r="V19" s="233"/>
      <c r="W19" s="371">
        <v>22.3</v>
      </c>
      <c r="X19" s="229"/>
      <c r="Y19" s="229"/>
      <c r="Z19" s="229"/>
      <c r="AA19" s="349"/>
      <c r="AB19" s="369">
        <v>0.86</v>
      </c>
      <c r="AC19" s="229"/>
      <c r="AD19" s="229"/>
      <c r="AE19" s="229"/>
      <c r="AF19" s="233"/>
      <c r="AG19" s="353"/>
      <c r="AH19" s="298"/>
      <c r="AI19" s="298"/>
      <c r="AJ19" s="298"/>
      <c r="AK19" s="299"/>
      <c r="AL19" s="369">
        <v>0.92</v>
      </c>
      <c r="AM19" s="229"/>
      <c r="AN19" s="229"/>
      <c r="AO19" s="229"/>
      <c r="AP19" s="233"/>
      <c r="AU19" s="33" t="s">
        <v>38</v>
      </c>
    </row>
    <row r="20" spans="1:47" s="214" customFormat="1" x14ac:dyDescent="0.25">
      <c r="A20" s="228" t="s">
        <v>39</v>
      </c>
      <c r="B20" s="222" t="s">
        <v>21</v>
      </c>
      <c r="C20" s="229"/>
      <c r="D20" s="229"/>
      <c r="E20" s="325">
        <v>32.301600000000001</v>
      </c>
      <c r="F20" s="230" t="s">
        <v>22</v>
      </c>
      <c r="G20" s="240">
        <v>20</v>
      </c>
      <c r="H20" s="371">
        <v>10.6</v>
      </c>
      <c r="I20" s="229"/>
      <c r="J20" s="229"/>
      <c r="K20" s="229" t="s">
        <v>233</v>
      </c>
      <c r="L20" s="233" t="s">
        <v>247</v>
      </c>
      <c r="M20" s="369">
        <v>8.7200000000000006</v>
      </c>
      <c r="N20" s="229"/>
      <c r="O20" s="229"/>
      <c r="P20" s="229"/>
      <c r="Q20" s="233"/>
      <c r="R20" s="369">
        <v>5.63</v>
      </c>
      <c r="S20" s="229"/>
      <c r="T20" s="229"/>
      <c r="U20" s="229"/>
      <c r="V20" s="233"/>
      <c r="W20" s="371">
        <v>14.2</v>
      </c>
      <c r="X20" s="229"/>
      <c r="Y20" s="229"/>
      <c r="Z20" s="229"/>
      <c r="AA20" s="349"/>
      <c r="AB20" s="369">
        <v>6.51</v>
      </c>
      <c r="AC20" s="229"/>
      <c r="AD20" s="229"/>
      <c r="AE20" s="229"/>
      <c r="AF20" s="233"/>
      <c r="AG20" s="352"/>
      <c r="AH20" s="298"/>
      <c r="AI20" s="298"/>
      <c r="AJ20" s="298"/>
      <c r="AK20" s="299"/>
      <c r="AL20" s="369">
        <v>5.8</v>
      </c>
      <c r="AM20" s="229"/>
      <c r="AN20" s="229"/>
      <c r="AO20" s="229" t="s">
        <v>15</v>
      </c>
      <c r="AP20" s="233" t="s">
        <v>247</v>
      </c>
      <c r="AU20" s="33" t="s">
        <v>39</v>
      </c>
    </row>
    <row r="21" spans="1:47" s="214" customFormat="1" x14ac:dyDescent="0.25">
      <c r="A21" s="228" t="s">
        <v>40</v>
      </c>
      <c r="B21" s="222" t="s">
        <v>21</v>
      </c>
      <c r="C21" s="229"/>
      <c r="D21" s="229"/>
      <c r="E21" s="325">
        <v>34.928100000000001</v>
      </c>
      <c r="F21" s="239">
        <v>250</v>
      </c>
      <c r="G21" s="240">
        <v>250</v>
      </c>
      <c r="H21" s="369">
        <v>9.1300000000000008</v>
      </c>
      <c r="I21" s="229"/>
      <c r="J21" s="229"/>
      <c r="K21" s="229" t="s">
        <v>15</v>
      </c>
      <c r="L21" s="233" t="s">
        <v>247</v>
      </c>
      <c r="M21" s="371">
        <v>11.6</v>
      </c>
      <c r="N21" s="229"/>
      <c r="O21" s="229"/>
      <c r="P21" s="229"/>
      <c r="Q21" s="233"/>
      <c r="R21" s="369">
        <v>3.84</v>
      </c>
      <c r="S21" s="229"/>
      <c r="T21" s="229"/>
      <c r="U21" s="229"/>
      <c r="V21" s="233"/>
      <c r="W21" s="371">
        <v>10.1</v>
      </c>
      <c r="X21" s="229"/>
      <c r="Y21" s="229"/>
      <c r="Z21" s="229"/>
      <c r="AA21" s="349"/>
      <c r="AB21" s="369">
        <v>7.51</v>
      </c>
      <c r="AC21" s="229"/>
      <c r="AD21" s="229"/>
      <c r="AE21" s="229"/>
      <c r="AF21" s="233"/>
      <c r="AG21" s="353"/>
      <c r="AH21" s="298"/>
      <c r="AI21" s="298"/>
      <c r="AJ21" s="298"/>
      <c r="AK21" s="299"/>
      <c r="AL21" s="371">
        <v>11.9</v>
      </c>
      <c r="AM21" s="229"/>
      <c r="AN21" s="229"/>
      <c r="AO21" s="229"/>
      <c r="AP21" s="233"/>
      <c r="AU21" s="33" t="s">
        <v>40</v>
      </c>
    </row>
    <row r="22" spans="1:47" s="214" customFormat="1" x14ac:dyDescent="0.25">
      <c r="A22" s="228" t="s">
        <v>41</v>
      </c>
      <c r="B22" s="222" t="s">
        <v>21</v>
      </c>
      <c r="C22" s="229"/>
      <c r="D22" s="229"/>
      <c r="E22" s="330">
        <v>228.25530000000001</v>
      </c>
      <c r="F22" s="242">
        <v>500</v>
      </c>
      <c r="G22" s="231">
        <v>500</v>
      </c>
      <c r="H22" s="370">
        <v>120</v>
      </c>
      <c r="I22" s="229"/>
      <c r="J22" s="229"/>
      <c r="K22" s="229"/>
      <c r="L22" s="233"/>
      <c r="M22" s="370">
        <v>170</v>
      </c>
      <c r="N22" s="229"/>
      <c r="O22" s="229"/>
      <c r="P22" s="229"/>
      <c r="Q22" s="233"/>
      <c r="R22" s="370">
        <v>190</v>
      </c>
      <c r="S22" s="229"/>
      <c r="T22" s="229"/>
      <c r="U22" s="229"/>
      <c r="V22" s="233"/>
      <c r="W22" s="370">
        <v>240</v>
      </c>
      <c r="X22" s="229"/>
      <c r="Y22" s="229"/>
      <c r="Z22" s="229"/>
      <c r="AA22" s="349"/>
      <c r="AB22" s="370">
        <v>85</v>
      </c>
      <c r="AC22" s="229"/>
      <c r="AD22" s="229"/>
      <c r="AE22" s="229"/>
      <c r="AF22" s="233"/>
      <c r="AG22" s="352"/>
      <c r="AH22" s="298"/>
      <c r="AI22" s="298"/>
      <c r="AJ22" s="298"/>
      <c r="AK22" s="299"/>
      <c r="AL22" s="370">
        <v>90</v>
      </c>
      <c r="AM22" s="229"/>
      <c r="AN22" s="229"/>
      <c r="AO22" s="229"/>
      <c r="AP22" s="233"/>
      <c r="AU22" s="33" t="s">
        <v>41</v>
      </c>
    </row>
    <row r="23" spans="1:47" s="214" customFormat="1" ht="15.75" thickBot="1" x14ac:dyDescent="0.3">
      <c r="A23" s="243" t="s">
        <v>42</v>
      </c>
      <c r="B23" s="222" t="s">
        <v>24</v>
      </c>
      <c r="C23" s="229"/>
      <c r="D23" s="244"/>
      <c r="E23" s="328">
        <v>12</v>
      </c>
      <c r="F23" s="245" t="s">
        <v>22</v>
      </c>
      <c r="G23" s="246" t="s">
        <v>22</v>
      </c>
      <c r="H23" s="377">
        <v>0.96</v>
      </c>
      <c r="I23" s="244"/>
      <c r="J23" s="244"/>
      <c r="K23" s="244"/>
      <c r="L23" s="248"/>
      <c r="M23" s="378">
        <v>4.5999999999999996</v>
      </c>
      <c r="N23" s="244"/>
      <c r="O23" s="244"/>
      <c r="P23" s="244"/>
      <c r="Q23" s="248"/>
      <c r="R23" s="378">
        <v>9.4</v>
      </c>
      <c r="S23" s="244"/>
      <c r="T23" s="244"/>
      <c r="U23" s="244" t="s">
        <v>233</v>
      </c>
      <c r="V23" s="248" t="s">
        <v>247</v>
      </c>
      <c r="W23" s="378">
        <v>8.4</v>
      </c>
      <c r="X23" s="244"/>
      <c r="Y23" s="244"/>
      <c r="Z23" s="244"/>
      <c r="AA23" s="350"/>
      <c r="AB23" s="378">
        <v>1.8</v>
      </c>
      <c r="AC23" s="263"/>
      <c r="AD23" s="263"/>
      <c r="AE23" s="263"/>
      <c r="AF23" s="264"/>
      <c r="AG23" s="354"/>
      <c r="AH23" s="303"/>
      <c r="AI23" s="303"/>
      <c r="AJ23" s="303"/>
      <c r="AK23" s="304"/>
      <c r="AL23" s="378">
        <v>1.4</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4.0000000000000002E-4</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3">
        <v>2.9999999999999997E-4</v>
      </c>
      <c r="X25" s="385" t="s">
        <v>25</v>
      </c>
      <c r="Y25" s="223"/>
      <c r="Z25" s="223"/>
      <c r="AA25" s="227"/>
      <c r="AB25" s="319">
        <v>2.9999999999999997E-4</v>
      </c>
      <c r="AC25" s="229" t="s">
        <v>25</v>
      </c>
      <c r="AD25" s="404"/>
      <c r="AE25" s="404"/>
      <c r="AF25" s="405"/>
      <c r="AG25" s="504" t="s">
        <v>205</v>
      </c>
      <c r="AH25" s="505"/>
      <c r="AI25" s="505"/>
      <c r="AJ25" s="505"/>
      <c r="AK25" s="506"/>
      <c r="AL25" s="319">
        <v>2.9999999999999997E-4</v>
      </c>
      <c r="AM25" s="404" t="s">
        <v>25</v>
      </c>
      <c r="AN25" s="404"/>
      <c r="AO25" s="404"/>
      <c r="AP25" s="405"/>
      <c r="AU25" s="72" t="s">
        <v>45</v>
      </c>
    </row>
    <row r="26" spans="1:47" s="214" customFormat="1" x14ac:dyDescent="0.25">
      <c r="A26" s="228" t="s">
        <v>46</v>
      </c>
      <c r="B26" s="222" t="s">
        <v>30</v>
      </c>
      <c r="C26" s="229"/>
      <c r="D26" s="229"/>
      <c r="E26" s="325">
        <v>8.3000000000000001E-3</v>
      </c>
      <c r="F26" s="239">
        <v>0.01</v>
      </c>
      <c r="G26" s="231">
        <v>5.0000000000000002E-5</v>
      </c>
      <c r="H26" s="372">
        <v>4.86E-4</v>
      </c>
      <c r="I26" s="375"/>
      <c r="J26" s="229"/>
      <c r="K26" s="229"/>
      <c r="L26" s="233"/>
      <c r="M26" s="374">
        <v>4.2900000000000004E-3</v>
      </c>
      <c r="N26" s="375"/>
      <c r="O26" s="229"/>
      <c r="P26" s="229" t="s">
        <v>233</v>
      </c>
      <c r="Q26" s="233" t="s">
        <v>247</v>
      </c>
      <c r="R26" s="374">
        <v>4.9500000000000004E-3</v>
      </c>
      <c r="S26" s="375"/>
      <c r="T26" s="229"/>
      <c r="U26" s="229" t="s">
        <v>233</v>
      </c>
      <c r="V26" s="233" t="s">
        <v>247</v>
      </c>
      <c r="W26" s="373">
        <v>1.12E-2</v>
      </c>
      <c r="X26" s="375"/>
      <c r="Y26" s="229"/>
      <c r="Z26" s="229" t="s">
        <v>233</v>
      </c>
      <c r="AA26" s="233" t="s">
        <v>247</v>
      </c>
      <c r="AB26" s="372">
        <v>9.2999999999999997E-5</v>
      </c>
      <c r="AC26" s="229"/>
      <c r="AD26" s="229"/>
      <c r="AE26" s="229"/>
      <c r="AF26" s="233"/>
      <c r="AG26" s="305"/>
      <c r="AH26" s="298"/>
      <c r="AI26" s="298"/>
      <c r="AJ26" s="298"/>
      <c r="AK26" s="299"/>
      <c r="AL26" s="372">
        <v>7.3999999999999996E-5</v>
      </c>
      <c r="AM26" s="229"/>
      <c r="AN26" s="229"/>
      <c r="AO26" s="229"/>
      <c r="AP26" s="233"/>
      <c r="AU26" s="77" t="s">
        <v>46</v>
      </c>
    </row>
    <row r="27" spans="1:47" s="214" customFormat="1" x14ac:dyDescent="0.25">
      <c r="A27" s="228" t="s">
        <v>47</v>
      </c>
      <c r="B27" s="222" t="s">
        <v>30</v>
      </c>
      <c r="C27" s="229"/>
      <c r="D27" s="229"/>
      <c r="E27" s="325">
        <v>6.7500000000000004E-2</v>
      </c>
      <c r="F27" s="239">
        <v>2</v>
      </c>
      <c r="G27" s="231">
        <v>1</v>
      </c>
      <c r="H27" s="368">
        <v>8.0000000000000002E-3</v>
      </c>
      <c r="I27" s="375"/>
      <c r="J27" s="229"/>
      <c r="K27" s="229"/>
      <c r="L27" s="233"/>
      <c r="M27" s="373">
        <v>1.9699999999999999E-2</v>
      </c>
      <c r="N27" s="375"/>
      <c r="O27" s="229"/>
      <c r="P27" s="229"/>
      <c r="Q27" s="233"/>
      <c r="R27" s="373">
        <v>5.28E-2</v>
      </c>
      <c r="S27" s="375"/>
      <c r="T27" s="229"/>
      <c r="U27" s="229"/>
      <c r="V27" s="233"/>
      <c r="W27" s="368">
        <v>0.42299999999999999</v>
      </c>
      <c r="X27" s="375"/>
      <c r="Y27" s="229"/>
      <c r="Z27" s="229" t="s">
        <v>233</v>
      </c>
      <c r="AA27" s="233" t="s">
        <v>247</v>
      </c>
      <c r="AB27" s="373">
        <v>7.3000000000000001E-3</v>
      </c>
      <c r="AC27" s="229"/>
      <c r="AD27" s="229"/>
      <c r="AE27" s="229"/>
      <c r="AF27" s="233"/>
      <c r="AG27" s="306"/>
      <c r="AH27" s="298"/>
      <c r="AI27" s="298"/>
      <c r="AJ27" s="298"/>
      <c r="AK27" s="299"/>
      <c r="AL27" s="373">
        <v>1.2699999999999999E-2</v>
      </c>
      <c r="AM27" s="229"/>
      <c r="AN27" s="229"/>
      <c r="AO27" s="229"/>
      <c r="AP27" s="233"/>
      <c r="AU27" s="77" t="s">
        <v>47</v>
      </c>
    </row>
    <row r="28" spans="1:4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385" t="s">
        <v>25</v>
      </c>
      <c r="O28" s="229"/>
      <c r="P28" s="229"/>
      <c r="Q28" s="233"/>
      <c r="R28" s="368">
        <v>5.0000000000000001E-3</v>
      </c>
      <c r="S28" s="385" t="s">
        <v>25</v>
      </c>
      <c r="T28" s="229"/>
      <c r="U28" s="229"/>
      <c r="V28" s="233"/>
      <c r="W28" s="368">
        <v>5.0000000000000001E-3</v>
      </c>
      <c r="X28" s="385" t="s">
        <v>25</v>
      </c>
      <c r="Y28" s="229"/>
      <c r="Z28" s="229"/>
      <c r="AA28" s="233"/>
      <c r="AB28" s="368">
        <v>5.0000000000000001E-3</v>
      </c>
      <c r="AC28" s="229" t="s">
        <v>25</v>
      </c>
      <c r="AD28" s="229"/>
      <c r="AE28" s="229"/>
      <c r="AF28" s="233"/>
      <c r="AG28" s="306"/>
      <c r="AH28" s="298"/>
      <c r="AI28" s="298"/>
      <c r="AJ28" s="298"/>
      <c r="AK28" s="299"/>
      <c r="AL28" s="368">
        <v>5.0000000000000001E-3</v>
      </c>
      <c r="AM28" s="229" t="s">
        <v>25</v>
      </c>
      <c r="AN28" s="229"/>
      <c r="AO28" s="229"/>
      <c r="AP28" s="233"/>
      <c r="AU28" s="77" t="s">
        <v>48</v>
      </c>
    </row>
    <row r="29" spans="1:47" s="214" customFormat="1" x14ac:dyDescent="0.25">
      <c r="A29" s="228" t="s">
        <v>49</v>
      </c>
      <c r="B29" s="222" t="s">
        <v>24</v>
      </c>
      <c r="C29" s="229"/>
      <c r="D29" s="229"/>
      <c r="E29" s="325">
        <v>2.0000000000000001E-4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74">
        <v>5.0000000000000002E-5</v>
      </c>
      <c r="AM29" s="229" t="s">
        <v>25</v>
      </c>
      <c r="AN29" s="229"/>
      <c r="AO29" s="229" t="s">
        <v>15</v>
      </c>
      <c r="AP29" s="233" t="s">
        <v>247</v>
      </c>
      <c r="AU29" s="77" t="s">
        <v>49</v>
      </c>
    </row>
    <row r="30" spans="1:47" s="214" customFormat="1" x14ac:dyDescent="0.25">
      <c r="A30" s="228" t="s">
        <v>50</v>
      </c>
      <c r="B30" s="222" t="s">
        <v>24</v>
      </c>
      <c r="C30" s="229"/>
      <c r="D30" s="229"/>
      <c r="E30" s="325">
        <v>4.3E-3</v>
      </c>
      <c r="F30" s="239">
        <v>0.1</v>
      </c>
      <c r="G30" s="345">
        <v>0.05</v>
      </c>
      <c r="H30" s="369">
        <v>0.01</v>
      </c>
      <c r="I30" s="375" t="s">
        <v>25</v>
      </c>
      <c r="J30" s="229"/>
      <c r="K30" s="229"/>
      <c r="L30" s="233"/>
      <c r="M30" s="369">
        <v>0.01</v>
      </c>
      <c r="N30" s="385" t="s">
        <v>25</v>
      </c>
      <c r="O30" s="229"/>
      <c r="P30" s="229"/>
      <c r="Q30" s="233"/>
      <c r="R30" s="369">
        <v>0.01</v>
      </c>
      <c r="S30" s="385" t="s">
        <v>25</v>
      </c>
      <c r="T30" s="229"/>
      <c r="U30" s="229"/>
      <c r="V30" s="233"/>
      <c r="W30" s="369">
        <v>0.01</v>
      </c>
      <c r="X30" s="375" t="s">
        <v>25</v>
      </c>
      <c r="Y30" s="229"/>
      <c r="Z30" s="229"/>
      <c r="AA30" s="233"/>
      <c r="AB30" s="369">
        <v>0.01</v>
      </c>
      <c r="AC30" s="229" t="s">
        <v>25</v>
      </c>
      <c r="AD30" s="229"/>
      <c r="AE30" s="229"/>
      <c r="AF30" s="233"/>
      <c r="AG30" s="301"/>
      <c r="AH30" s="298"/>
      <c r="AI30" s="298"/>
      <c r="AJ30" s="298"/>
      <c r="AK30" s="299"/>
      <c r="AL30" s="369">
        <v>0.01</v>
      </c>
      <c r="AM30" s="229" t="s">
        <v>25</v>
      </c>
      <c r="AN30" s="229"/>
      <c r="AO30" s="229"/>
      <c r="AP30" s="233"/>
      <c r="AU30" s="77" t="s">
        <v>50</v>
      </c>
    </row>
    <row r="31" spans="1:47" s="214" customFormat="1" x14ac:dyDescent="0.25">
      <c r="A31" s="228" t="s">
        <v>51</v>
      </c>
      <c r="B31" s="222" t="s">
        <v>24</v>
      </c>
      <c r="C31" s="229"/>
      <c r="D31" s="229"/>
      <c r="E31" s="325">
        <v>2E-3</v>
      </c>
      <c r="F31" s="239" t="s">
        <v>22</v>
      </c>
      <c r="G31" s="231" t="s">
        <v>22</v>
      </c>
      <c r="H31" s="369">
        <v>0.01</v>
      </c>
      <c r="I31" s="375" t="s">
        <v>25</v>
      </c>
      <c r="J31" s="229"/>
      <c r="K31" s="229"/>
      <c r="L31" s="233"/>
      <c r="M31" s="369">
        <v>0.01</v>
      </c>
      <c r="N31" s="385" t="s">
        <v>25</v>
      </c>
      <c r="O31" s="229"/>
      <c r="P31" s="229"/>
      <c r="Q31" s="233"/>
      <c r="R31" s="369">
        <v>0.01</v>
      </c>
      <c r="S31" s="375" t="s">
        <v>25</v>
      </c>
      <c r="T31" s="229"/>
      <c r="U31" s="229"/>
      <c r="V31" s="233"/>
      <c r="W31" s="369">
        <v>0.01</v>
      </c>
      <c r="X31" s="385" t="s">
        <v>25</v>
      </c>
      <c r="Y31" s="229"/>
      <c r="Z31" s="229"/>
      <c r="AA31" s="233"/>
      <c r="AB31" s="369">
        <v>0.01</v>
      </c>
      <c r="AC31" s="229" t="s">
        <v>25</v>
      </c>
      <c r="AD31" s="229"/>
      <c r="AE31" s="229"/>
      <c r="AF31" s="233"/>
      <c r="AG31" s="301"/>
      <c r="AH31" s="298"/>
      <c r="AI31" s="298"/>
      <c r="AJ31" s="298"/>
      <c r="AK31" s="299"/>
      <c r="AL31" s="369">
        <v>0.01</v>
      </c>
      <c r="AM31" s="229" t="s">
        <v>25</v>
      </c>
      <c r="AN31" s="229"/>
      <c r="AO31" s="229"/>
      <c r="AP31" s="233"/>
      <c r="AU31" s="77" t="s">
        <v>51</v>
      </c>
    </row>
    <row r="32" spans="1:47" s="214" customFormat="1" x14ac:dyDescent="0.25">
      <c r="A32" s="228" t="s">
        <v>52</v>
      </c>
      <c r="B32" s="222" t="s">
        <v>21</v>
      </c>
      <c r="C32" s="229"/>
      <c r="D32" s="229"/>
      <c r="E32" s="325">
        <v>1.04E-2</v>
      </c>
      <c r="F32" s="239">
        <v>1.3</v>
      </c>
      <c r="G32" s="231">
        <v>1</v>
      </c>
      <c r="H32" s="379">
        <v>2.1999999999999999E-2</v>
      </c>
      <c r="I32" s="375"/>
      <c r="J32" s="229"/>
      <c r="K32" s="229"/>
      <c r="L32" s="233"/>
      <c r="M32" s="367">
        <v>0.02</v>
      </c>
      <c r="N32" s="375" t="s">
        <v>25</v>
      </c>
      <c r="O32" s="229"/>
      <c r="P32" s="229"/>
      <c r="Q32" s="233"/>
      <c r="R32" s="379">
        <v>2.5999999999999999E-2</v>
      </c>
      <c r="S32" s="375"/>
      <c r="T32" s="229"/>
      <c r="U32" s="229"/>
      <c r="V32" s="233"/>
      <c r="W32" s="367">
        <v>0.02</v>
      </c>
      <c r="X32" s="385" t="s">
        <v>25</v>
      </c>
      <c r="Y32" s="229"/>
      <c r="Z32" s="229"/>
      <c r="AA32" s="233"/>
      <c r="AB32" s="368">
        <v>2.8000000000000001E-2</v>
      </c>
      <c r="AC32" s="229"/>
      <c r="AD32" s="229"/>
      <c r="AE32" s="229"/>
      <c r="AF32" s="233"/>
      <c r="AG32" s="301"/>
      <c r="AH32" s="298"/>
      <c r="AI32" s="298"/>
      <c r="AJ32" s="298"/>
      <c r="AK32" s="299"/>
      <c r="AL32" s="369">
        <v>0.02</v>
      </c>
      <c r="AM32" s="229" t="s">
        <v>25</v>
      </c>
      <c r="AN32" s="229"/>
      <c r="AO32" s="229"/>
      <c r="AP32" s="233"/>
      <c r="AU32" s="77" t="s">
        <v>52</v>
      </c>
    </row>
    <row r="33" spans="1:47" s="214" customFormat="1" x14ac:dyDescent="0.25">
      <c r="A33" s="228" t="s">
        <v>53</v>
      </c>
      <c r="B33" s="222" t="s">
        <v>30</v>
      </c>
      <c r="C33" s="229"/>
      <c r="D33" s="229"/>
      <c r="E33" s="325">
        <v>9.7741000000000007</v>
      </c>
      <c r="F33" s="239">
        <v>0.3</v>
      </c>
      <c r="G33" s="231">
        <v>0.3</v>
      </c>
      <c r="H33" s="369">
        <v>0.02</v>
      </c>
      <c r="I33" s="375" t="s">
        <v>25</v>
      </c>
      <c r="J33" s="229"/>
      <c r="K33" s="229"/>
      <c r="L33" s="233"/>
      <c r="M33" s="369">
        <v>5.48</v>
      </c>
      <c r="N33" s="375"/>
      <c r="O33" s="229"/>
      <c r="P33" s="229" t="s">
        <v>233</v>
      </c>
      <c r="Q33" s="233" t="s">
        <v>247</v>
      </c>
      <c r="R33" s="369">
        <v>4.05</v>
      </c>
      <c r="S33" s="375"/>
      <c r="T33" s="229"/>
      <c r="U33" s="229" t="s">
        <v>233</v>
      </c>
      <c r="V33" s="233" t="s">
        <v>247</v>
      </c>
      <c r="W33" s="369">
        <v>8.3699999999999992</v>
      </c>
      <c r="X33" s="375"/>
      <c r="Y33" s="229"/>
      <c r="Z33" s="229" t="s">
        <v>233</v>
      </c>
      <c r="AA33" s="233" t="s">
        <v>247</v>
      </c>
      <c r="AB33" s="368">
        <v>4.4999999999999998E-2</v>
      </c>
      <c r="AC33" s="229"/>
      <c r="AD33" s="229"/>
      <c r="AE33" s="229"/>
      <c r="AF33" s="233"/>
      <c r="AG33" s="301"/>
      <c r="AH33" s="298"/>
      <c r="AI33" s="298"/>
      <c r="AJ33" s="298"/>
      <c r="AK33" s="299"/>
      <c r="AL33" s="369">
        <v>0.02</v>
      </c>
      <c r="AM33" s="229" t="s">
        <v>25</v>
      </c>
      <c r="AN33" s="229"/>
      <c r="AO33" s="229"/>
      <c r="AP33" s="233"/>
      <c r="AU33" s="77" t="s">
        <v>53</v>
      </c>
    </row>
    <row r="34" spans="1:47" s="214" customFormat="1" x14ac:dyDescent="0.25">
      <c r="A34" s="228" t="s">
        <v>54</v>
      </c>
      <c r="B34" s="222" t="s">
        <v>24</v>
      </c>
      <c r="C34" s="229"/>
      <c r="D34" s="229"/>
      <c r="E34" s="325">
        <v>4.0000000000000002E-4</v>
      </c>
      <c r="F34" s="239">
        <v>1.4999999999999999E-2</v>
      </c>
      <c r="G34" s="231">
        <v>0.05</v>
      </c>
      <c r="H34" s="374">
        <v>1.2899999999999999E-3</v>
      </c>
      <c r="I34" s="375"/>
      <c r="J34" s="229"/>
      <c r="K34" s="229"/>
      <c r="L34" s="233"/>
      <c r="M34" s="374">
        <v>5.5000000000000003E-4</v>
      </c>
      <c r="N34" s="385"/>
      <c r="O34" s="229"/>
      <c r="P34" s="229"/>
      <c r="Q34" s="233"/>
      <c r="R34" s="374">
        <v>1.3600000000000001E-3</v>
      </c>
      <c r="S34" s="375"/>
      <c r="T34" s="229"/>
      <c r="U34" s="229"/>
      <c r="V34" s="233"/>
      <c r="W34" s="373">
        <v>1E-4</v>
      </c>
      <c r="X34" s="385" t="s">
        <v>25</v>
      </c>
      <c r="Y34" s="229"/>
      <c r="Z34" s="229"/>
      <c r="AA34" s="233"/>
      <c r="AB34" s="373">
        <v>1.6000000000000001E-3</v>
      </c>
      <c r="AC34" s="229"/>
      <c r="AD34" s="229"/>
      <c r="AE34" s="229"/>
      <c r="AF34" s="233"/>
      <c r="AG34" s="305"/>
      <c r="AH34" s="298"/>
      <c r="AI34" s="298"/>
      <c r="AJ34" s="298"/>
      <c r="AK34" s="299"/>
      <c r="AL34" s="372">
        <v>4.4299999999999998E-4</v>
      </c>
      <c r="AM34" s="229"/>
      <c r="AN34" s="229"/>
      <c r="AO34" s="229"/>
      <c r="AP34" s="233"/>
      <c r="AU34" s="77" t="s">
        <v>54</v>
      </c>
    </row>
    <row r="35" spans="1:47" s="214" customFormat="1" x14ac:dyDescent="0.25">
      <c r="A35" s="228" t="s">
        <v>55</v>
      </c>
      <c r="B35" s="222" t="s">
        <v>30</v>
      </c>
      <c r="C35" s="229"/>
      <c r="D35" s="229"/>
      <c r="E35" s="325">
        <v>0.4491</v>
      </c>
      <c r="F35" s="239">
        <v>0.05</v>
      </c>
      <c r="G35" s="231">
        <v>0.05</v>
      </c>
      <c r="H35" s="368">
        <v>9.7000000000000003E-2</v>
      </c>
      <c r="I35" s="375"/>
      <c r="J35" s="229"/>
      <c r="K35" s="229" t="s">
        <v>233</v>
      </c>
      <c r="L35" s="233" t="s">
        <v>247</v>
      </c>
      <c r="M35" s="369">
        <v>1.02</v>
      </c>
      <c r="N35" s="375"/>
      <c r="O35" s="229"/>
      <c r="P35" s="229"/>
      <c r="Q35" s="233"/>
      <c r="R35" s="369">
        <v>1.72</v>
      </c>
      <c r="S35" s="375"/>
      <c r="T35" s="229"/>
      <c r="U35" s="229"/>
      <c r="V35" s="233"/>
      <c r="W35" s="369">
        <v>2.38</v>
      </c>
      <c r="X35" s="375"/>
      <c r="Y35" s="229"/>
      <c r="Z35" s="229"/>
      <c r="AA35" s="233"/>
      <c r="AB35" s="368">
        <v>5.0000000000000001E-3</v>
      </c>
      <c r="AC35" s="229" t="s">
        <v>25</v>
      </c>
      <c r="AD35" s="229"/>
      <c r="AE35" s="229"/>
      <c r="AF35" s="233"/>
      <c r="AG35" s="306"/>
      <c r="AH35" s="298"/>
      <c r="AI35" s="298"/>
      <c r="AJ35" s="298"/>
      <c r="AK35" s="299"/>
      <c r="AL35" s="368">
        <v>1.0999999999999999E-2</v>
      </c>
      <c r="AM35" s="229"/>
      <c r="AN35" s="229"/>
      <c r="AO35" s="229"/>
      <c r="AP35" s="233"/>
      <c r="AU35" s="77" t="s">
        <v>55</v>
      </c>
    </row>
    <row r="36" spans="1:47" s="214" customFormat="1" x14ac:dyDescent="0.25">
      <c r="A36" s="228" t="s">
        <v>56</v>
      </c>
      <c r="B36" s="222" t="s">
        <v>24</v>
      </c>
      <c r="C36" s="229"/>
      <c r="D36" s="229"/>
      <c r="E36" s="325">
        <v>0.01</v>
      </c>
      <c r="F36" s="239" t="s">
        <v>22</v>
      </c>
      <c r="G36" s="231">
        <v>0.1</v>
      </c>
      <c r="H36" s="368">
        <v>1.2999999999999999E-2</v>
      </c>
      <c r="I36" s="375"/>
      <c r="J36" s="229"/>
      <c r="K36" s="229"/>
      <c r="L36" s="233"/>
      <c r="M36" s="369">
        <v>0.01</v>
      </c>
      <c r="N36" s="385" t="s">
        <v>25</v>
      </c>
      <c r="O36" s="229"/>
      <c r="P36" s="229"/>
      <c r="Q36" s="233"/>
      <c r="R36" s="368">
        <v>1.2E-2</v>
      </c>
      <c r="S36" s="385"/>
      <c r="T36" s="229"/>
      <c r="U36" s="229"/>
      <c r="V36" s="233"/>
      <c r="W36" s="368">
        <v>1.4E-2</v>
      </c>
      <c r="X36" s="385"/>
      <c r="Y36" s="229"/>
      <c r="Z36" s="229"/>
      <c r="AA36" s="233"/>
      <c r="AB36" s="369">
        <v>0.01</v>
      </c>
      <c r="AC36" s="229" t="s">
        <v>25</v>
      </c>
      <c r="AD36" s="229"/>
      <c r="AE36" s="229"/>
      <c r="AF36" s="233"/>
      <c r="AG36" s="301"/>
      <c r="AH36" s="298"/>
      <c r="AI36" s="298"/>
      <c r="AJ36" s="298"/>
      <c r="AK36" s="299"/>
      <c r="AL36" s="369">
        <v>0.01</v>
      </c>
      <c r="AM36" s="229" t="s">
        <v>25</v>
      </c>
      <c r="AN36" s="229"/>
      <c r="AO36" s="229"/>
      <c r="AP36" s="233"/>
      <c r="AU36" s="77" t="s">
        <v>56</v>
      </c>
    </row>
    <row r="37" spans="1:47" s="214" customFormat="1" x14ac:dyDescent="0.25">
      <c r="A37" s="228" t="s">
        <v>57</v>
      </c>
      <c r="B37" s="222" t="s">
        <v>24</v>
      </c>
      <c r="C37" s="229"/>
      <c r="D37" s="229"/>
      <c r="E37" s="325">
        <v>6.9999999999999999E-4</v>
      </c>
      <c r="F37" s="230">
        <v>0.05</v>
      </c>
      <c r="G37" s="231">
        <v>0.01</v>
      </c>
      <c r="H37" s="373">
        <v>5.0000000000000001E-4</v>
      </c>
      <c r="I37" s="375" t="s">
        <v>25</v>
      </c>
      <c r="J37" s="229"/>
      <c r="K37" s="229"/>
      <c r="L37" s="233"/>
      <c r="M37" s="373">
        <v>5.0000000000000001E-4</v>
      </c>
      <c r="N37" s="385" t="s">
        <v>25</v>
      </c>
      <c r="O37" s="229"/>
      <c r="P37" s="229"/>
      <c r="Q37" s="233"/>
      <c r="R37" s="373">
        <v>5.0000000000000001E-4</v>
      </c>
      <c r="S37" s="375" t="s">
        <v>25</v>
      </c>
      <c r="T37" s="229"/>
      <c r="U37" s="229"/>
      <c r="V37" s="233"/>
      <c r="W37" s="373">
        <v>5.0000000000000001E-4</v>
      </c>
      <c r="X37" s="375" t="s">
        <v>25</v>
      </c>
      <c r="Y37" s="229"/>
      <c r="Z37" s="229"/>
      <c r="AA37" s="233"/>
      <c r="AB37" s="373">
        <v>5.0000000000000001E-4</v>
      </c>
      <c r="AC37" s="229" t="s">
        <v>25</v>
      </c>
      <c r="AD37" s="229"/>
      <c r="AE37" s="229"/>
      <c r="AF37" s="233"/>
      <c r="AG37" s="307"/>
      <c r="AH37" s="298"/>
      <c r="AI37" s="298"/>
      <c r="AJ37" s="298"/>
      <c r="AK37" s="299"/>
      <c r="AL37" s="374">
        <v>2.0100000000000001E-3</v>
      </c>
      <c r="AM37" s="229"/>
      <c r="AN37" s="229"/>
      <c r="AO37" s="229"/>
      <c r="AP37" s="233"/>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73">
        <v>1E-4</v>
      </c>
      <c r="AM38" s="229" t="s">
        <v>25</v>
      </c>
      <c r="AN38" s="229"/>
      <c r="AO38" s="229"/>
      <c r="AP38" s="233"/>
      <c r="AU38" s="77" t="s">
        <v>58</v>
      </c>
    </row>
    <row r="39" spans="1:47" s="214" customFormat="1" x14ac:dyDescent="0.25">
      <c r="A39" s="228" t="s">
        <v>59</v>
      </c>
      <c r="B39" s="222" t="s">
        <v>24</v>
      </c>
      <c r="C39" s="229"/>
      <c r="D39" s="229"/>
      <c r="E39" s="325">
        <v>2.0000000000000001E-4</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74">
        <v>5.0000000000000002E-5</v>
      </c>
      <c r="AM39" s="229" t="s">
        <v>25</v>
      </c>
      <c r="AN39" s="229"/>
      <c r="AO39" s="229"/>
      <c r="AP39" s="233"/>
      <c r="AU39" s="77" t="s">
        <v>59</v>
      </c>
    </row>
    <row r="40" spans="1:47" s="214" customFormat="1" x14ac:dyDescent="0.25">
      <c r="A40" s="228" t="s">
        <v>60</v>
      </c>
      <c r="B40" s="222" t="s">
        <v>24</v>
      </c>
      <c r="C40" s="229"/>
      <c r="D40" s="229"/>
      <c r="E40" s="325">
        <v>5.0000000000000001E-3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c r="Z40" s="229"/>
      <c r="AA40" s="233"/>
      <c r="AB40" s="369">
        <v>0.01</v>
      </c>
      <c r="AC40" s="229" t="s">
        <v>25</v>
      </c>
      <c r="AD40" s="229"/>
      <c r="AE40" s="229"/>
      <c r="AF40" s="233"/>
      <c r="AG40" s="300"/>
      <c r="AH40" s="298"/>
      <c r="AI40" s="298"/>
      <c r="AJ40" s="298"/>
      <c r="AK40" s="299"/>
      <c r="AL40" s="369">
        <v>0.01</v>
      </c>
      <c r="AM40" s="229" t="s">
        <v>25</v>
      </c>
      <c r="AN40" s="229"/>
      <c r="AO40" s="229"/>
      <c r="AP40" s="233"/>
      <c r="AU40" s="77" t="s">
        <v>60</v>
      </c>
    </row>
    <row r="41" spans="1:47" s="214" customFormat="1" ht="15.75" thickBot="1" x14ac:dyDescent="0.3">
      <c r="A41" s="243" t="s">
        <v>61</v>
      </c>
      <c r="B41" s="222" t="s">
        <v>24</v>
      </c>
      <c r="C41" s="244"/>
      <c r="D41" s="244"/>
      <c r="E41" s="328">
        <v>8.9999999999999993E-3</v>
      </c>
      <c r="F41" s="245">
        <v>5</v>
      </c>
      <c r="G41" s="246">
        <v>5</v>
      </c>
      <c r="H41" s="379">
        <v>2.8000000000000001E-2</v>
      </c>
      <c r="I41" s="384"/>
      <c r="J41" s="263"/>
      <c r="K41" s="263"/>
      <c r="L41" s="264"/>
      <c r="M41" s="379">
        <v>1.0999999999999999E-2</v>
      </c>
      <c r="N41" s="386"/>
      <c r="O41" s="244"/>
      <c r="P41" s="244"/>
      <c r="Q41" s="248"/>
      <c r="R41" s="367">
        <v>0.03</v>
      </c>
      <c r="S41" s="375"/>
      <c r="T41" s="244"/>
      <c r="U41" s="244"/>
      <c r="V41" s="248"/>
      <c r="W41" s="367">
        <v>0.01</v>
      </c>
      <c r="X41" s="386" t="s">
        <v>25</v>
      </c>
      <c r="Y41" s="244"/>
      <c r="Z41" s="244"/>
      <c r="AA41" s="248"/>
      <c r="AB41" s="262">
        <v>3.4000000000000002E-2</v>
      </c>
      <c r="AC41" s="263"/>
      <c r="AD41" s="263"/>
      <c r="AE41" s="263"/>
      <c r="AF41" s="264"/>
      <c r="AG41" s="308"/>
      <c r="AH41" s="303"/>
      <c r="AI41" s="303"/>
      <c r="AJ41" s="303"/>
      <c r="AK41" s="304"/>
      <c r="AL41" s="262">
        <v>1.0999999999999999E-2</v>
      </c>
      <c r="AM41" s="263"/>
      <c r="AN41" s="263"/>
      <c r="AO41" s="263"/>
      <c r="AP41" s="26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404"/>
      <c r="AO43" s="404"/>
      <c r="AP43" s="405"/>
      <c r="AR43" s="101" t="s">
        <v>64</v>
      </c>
      <c r="AT43" s="214"/>
      <c r="AU43" s="214">
        <v>1</v>
      </c>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c r="AU44" s="214">
        <v>1</v>
      </c>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c r="AU45" s="214">
        <v>1</v>
      </c>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c r="AU46" s="214">
        <v>1</v>
      </c>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428">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c r="AU48" s="214">
        <v>1</v>
      </c>
    </row>
    <row r="49" spans="1:47"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c r="AU49" s="214">
        <v>1</v>
      </c>
    </row>
    <row r="50" spans="1:47" x14ac:dyDescent="0.25">
      <c r="A50" s="228" t="s">
        <v>71</v>
      </c>
      <c r="B50" s="222" t="s">
        <v>202</v>
      </c>
      <c r="C50" s="229"/>
      <c r="D50" s="229"/>
      <c r="E50" s="223" t="s">
        <v>202</v>
      </c>
      <c r="F50" s="239">
        <v>0.2</v>
      </c>
      <c r="G50" s="231">
        <v>0.2</v>
      </c>
      <c r="H50" s="271">
        <v>0.05</v>
      </c>
      <c r="I50" s="229" t="s">
        <v>25</v>
      </c>
      <c r="J50" s="267"/>
      <c r="K50" s="267"/>
      <c r="L50" s="273"/>
      <c r="M50" s="271">
        <v>0.05</v>
      </c>
      <c r="N50" s="229" t="s">
        <v>25</v>
      </c>
      <c r="O50" s="267"/>
      <c r="P50" s="267"/>
      <c r="Q50" s="273"/>
      <c r="R50" s="271">
        <v>0.05</v>
      </c>
      <c r="S50" s="229" t="s">
        <v>25</v>
      </c>
      <c r="T50" s="267"/>
      <c r="U50" s="267"/>
      <c r="V50" s="273"/>
      <c r="W50" s="271">
        <v>0.05</v>
      </c>
      <c r="X50" s="229" t="s">
        <v>25</v>
      </c>
      <c r="Y50" s="267"/>
      <c r="Z50" s="267"/>
      <c r="AA50" s="273"/>
      <c r="AB50" s="271">
        <v>0.05</v>
      </c>
      <c r="AC50" s="229" t="s">
        <v>25</v>
      </c>
      <c r="AD50" s="267"/>
      <c r="AE50" s="267"/>
      <c r="AF50" s="273"/>
      <c r="AG50" s="309"/>
      <c r="AH50" s="298"/>
      <c r="AI50" s="310"/>
      <c r="AJ50" s="310"/>
      <c r="AK50" s="311"/>
      <c r="AL50" s="271">
        <v>0.05</v>
      </c>
      <c r="AM50" s="229" t="s">
        <v>25</v>
      </c>
      <c r="AN50" s="267"/>
      <c r="AO50" s="267"/>
      <c r="AP50" s="273"/>
      <c r="AR50" s="123" t="s">
        <v>71</v>
      </c>
      <c r="AT50" s="214"/>
      <c r="AU50" s="214">
        <v>0.01</v>
      </c>
    </row>
    <row r="51" spans="1:47"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c r="AU51" s="214">
        <v>0.01</v>
      </c>
    </row>
    <row r="52" spans="1:47"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c r="AU52" s="214">
        <v>1</v>
      </c>
    </row>
    <row r="53" spans="1:47" x14ac:dyDescent="0.25">
      <c r="A53" s="228" t="s">
        <v>74</v>
      </c>
      <c r="B53" s="222" t="s">
        <v>24</v>
      </c>
      <c r="C53" s="229"/>
      <c r="D53" s="229"/>
      <c r="E53" s="322">
        <v>0.5</v>
      </c>
      <c r="F53" s="239">
        <v>5</v>
      </c>
      <c r="G53" s="231">
        <v>0.5</v>
      </c>
      <c r="H53" s="271">
        <v>0.03</v>
      </c>
      <c r="I53" s="229" t="s">
        <v>25</v>
      </c>
      <c r="J53" s="267"/>
      <c r="K53" s="267"/>
      <c r="L53" s="273"/>
      <c r="M53" s="271">
        <v>0.03</v>
      </c>
      <c r="N53" s="229" t="s">
        <v>25</v>
      </c>
      <c r="O53" s="267"/>
      <c r="P53" s="267"/>
      <c r="Q53" s="273"/>
      <c r="R53" s="271">
        <v>0.03</v>
      </c>
      <c r="S53" s="229" t="s">
        <v>25</v>
      </c>
      <c r="T53" s="267"/>
      <c r="U53" s="267"/>
      <c r="V53" s="273"/>
      <c r="W53" s="271">
        <v>0.03</v>
      </c>
      <c r="X53" s="229" t="s">
        <v>25</v>
      </c>
      <c r="Y53" s="267"/>
      <c r="Z53" s="267"/>
      <c r="AA53" s="273"/>
      <c r="AB53" s="271">
        <v>0.03</v>
      </c>
      <c r="AC53" s="229" t="s">
        <v>25</v>
      </c>
      <c r="AD53" s="267"/>
      <c r="AE53" s="267"/>
      <c r="AF53" s="273"/>
      <c r="AG53" s="309"/>
      <c r="AH53" s="298"/>
      <c r="AI53" s="310"/>
      <c r="AJ53" s="310"/>
      <c r="AK53" s="311"/>
      <c r="AL53" s="271">
        <v>0.03</v>
      </c>
      <c r="AM53" s="229" t="s">
        <v>25</v>
      </c>
      <c r="AN53" s="267"/>
      <c r="AO53" s="267"/>
      <c r="AP53" s="273"/>
      <c r="AR53" s="111" t="s">
        <v>74</v>
      </c>
      <c r="AT53" s="214"/>
      <c r="AU53" s="214">
        <v>0.5</v>
      </c>
    </row>
    <row r="54" spans="1:47" x14ac:dyDescent="0.25">
      <c r="A54" s="228" t="s">
        <v>75</v>
      </c>
      <c r="B54" s="222" t="s">
        <v>202</v>
      </c>
      <c r="C54" s="229"/>
      <c r="D54" s="229"/>
      <c r="E54" s="223" t="s">
        <v>202</v>
      </c>
      <c r="F54" s="230">
        <v>5</v>
      </c>
      <c r="G54" s="231">
        <v>0.6</v>
      </c>
      <c r="H54" s="271">
        <v>0.02</v>
      </c>
      <c r="I54" s="229" t="s">
        <v>25</v>
      </c>
      <c r="J54" s="267"/>
      <c r="K54" s="267"/>
      <c r="L54" s="273"/>
      <c r="M54" s="271">
        <v>0.02</v>
      </c>
      <c r="N54" s="229" t="s">
        <v>25</v>
      </c>
      <c r="O54" s="267"/>
      <c r="P54" s="267"/>
      <c r="Q54" s="273"/>
      <c r="R54" s="271">
        <v>0.02</v>
      </c>
      <c r="S54" s="229" t="s">
        <v>25</v>
      </c>
      <c r="T54" s="267"/>
      <c r="U54" s="267"/>
      <c r="V54" s="273"/>
      <c r="W54" s="271">
        <v>0.02</v>
      </c>
      <c r="X54" s="229" t="s">
        <v>25</v>
      </c>
      <c r="Y54" s="267"/>
      <c r="Z54" s="267"/>
      <c r="AA54" s="273"/>
      <c r="AB54" s="271">
        <v>0.02</v>
      </c>
      <c r="AC54" s="229" t="s">
        <v>25</v>
      </c>
      <c r="AD54" s="267"/>
      <c r="AE54" s="267"/>
      <c r="AF54" s="273"/>
      <c r="AG54" s="309"/>
      <c r="AH54" s="298"/>
      <c r="AI54" s="310"/>
      <c r="AJ54" s="310"/>
      <c r="AK54" s="311"/>
      <c r="AL54" s="271">
        <v>0.02</v>
      </c>
      <c r="AM54" s="229" t="s">
        <v>25</v>
      </c>
      <c r="AN54" s="267"/>
      <c r="AO54" s="267"/>
      <c r="AP54" s="273"/>
      <c r="AR54" s="111" t="s">
        <v>75</v>
      </c>
      <c r="AT54" s="214"/>
      <c r="AU54" s="214">
        <v>0.6</v>
      </c>
    </row>
    <row r="55" spans="1:47" x14ac:dyDescent="0.25">
      <c r="A55" s="228" t="s">
        <v>76</v>
      </c>
      <c r="B55" s="222" t="s">
        <v>24</v>
      </c>
      <c r="C55" s="229"/>
      <c r="D55" s="229"/>
      <c r="E55" s="322">
        <v>1</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c r="AU55" s="214">
        <v>1</v>
      </c>
    </row>
    <row r="56" spans="1:47"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363" t="s">
        <v>77</v>
      </c>
      <c r="AU56" s="214">
        <v>5</v>
      </c>
    </row>
    <row r="57" spans="1:47"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363" t="s">
        <v>78</v>
      </c>
      <c r="AU57" s="214">
        <v>5</v>
      </c>
    </row>
    <row r="58" spans="1:47"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363" t="s">
        <v>79</v>
      </c>
      <c r="AU58" s="214">
        <v>5</v>
      </c>
    </row>
    <row r="59" spans="1:47"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363" t="s">
        <v>80</v>
      </c>
      <c r="AU59" s="214">
        <v>5</v>
      </c>
    </row>
    <row r="60" spans="1:47" s="214" customFormat="1" x14ac:dyDescent="0.25">
      <c r="A60" s="228" t="s">
        <v>81</v>
      </c>
      <c r="B60" s="222" t="s">
        <v>202</v>
      </c>
      <c r="C60" s="229"/>
      <c r="D60" s="229"/>
      <c r="E60" s="223" t="s">
        <v>202</v>
      </c>
      <c r="F60" s="230" t="s">
        <v>22</v>
      </c>
      <c r="G60" s="231">
        <v>7.0000000000000007E-2</v>
      </c>
      <c r="H60" s="271">
        <v>0.03</v>
      </c>
      <c r="I60" s="229" t="s">
        <v>25</v>
      </c>
      <c r="J60" s="267"/>
      <c r="K60" s="267"/>
      <c r="L60" s="273"/>
      <c r="M60" s="271">
        <v>0.03</v>
      </c>
      <c r="N60" s="229" t="s">
        <v>25</v>
      </c>
      <c r="O60" s="267"/>
      <c r="P60" s="267"/>
      <c r="Q60" s="273"/>
      <c r="R60" s="271">
        <v>0.03</v>
      </c>
      <c r="S60" s="229" t="s">
        <v>25</v>
      </c>
      <c r="T60" s="267"/>
      <c r="U60" s="267"/>
      <c r="V60" s="273"/>
      <c r="W60" s="271">
        <v>0.26</v>
      </c>
      <c r="X60" s="229"/>
      <c r="Y60" s="267"/>
      <c r="Z60" s="267"/>
      <c r="AA60" s="273"/>
      <c r="AB60" s="271">
        <v>0.03</v>
      </c>
      <c r="AC60" s="229" t="s">
        <v>25</v>
      </c>
      <c r="AD60" s="267"/>
      <c r="AE60" s="267"/>
      <c r="AF60" s="273"/>
      <c r="AG60" s="309"/>
      <c r="AH60" s="298"/>
      <c r="AI60" s="310"/>
      <c r="AJ60" s="310"/>
      <c r="AK60" s="311"/>
      <c r="AL60" s="271">
        <v>0.03</v>
      </c>
      <c r="AM60" s="229" t="s">
        <v>25</v>
      </c>
      <c r="AN60" s="267"/>
      <c r="AO60" s="267"/>
      <c r="AP60" s="273"/>
      <c r="AR60" s="364" t="s">
        <v>81</v>
      </c>
      <c r="AU60" s="214">
        <v>0.01</v>
      </c>
    </row>
    <row r="61" spans="1:47"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363" t="s">
        <v>82</v>
      </c>
      <c r="AU61" s="214">
        <v>1</v>
      </c>
    </row>
    <row r="62" spans="1:47" s="214" customFormat="1" x14ac:dyDescent="0.25">
      <c r="A62" s="228" t="s">
        <v>83</v>
      </c>
      <c r="B62" s="222" t="s">
        <v>24</v>
      </c>
      <c r="C62" s="229"/>
      <c r="D62" s="229"/>
      <c r="E62" s="322">
        <v>0.3</v>
      </c>
      <c r="F62" s="230" t="s">
        <v>22</v>
      </c>
      <c r="G62" s="231">
        <v>0.3</v>
      </c>
      <c r="H62" s="271">
        <v>0.02</v>
      </c>
      <c r="I62" s="229" t="s">
        <v>25</v>
      </c>
      <c r="J62" s="267"/>
      <c r="K62" s="267"/>
      <c r="L62" s="273"/>
      <c r="M62" s="271">
        <v>0.02</v>
      </c>
      <c r="N62" s="229" t="s">
        <v>25</v>
      </c>
      <c r="O62" s="267"/>
      <c r="P62" s="267"/>
      <c r="Q62" s="273"/>
      <c r="R62" s="271">
        <v>0.02</v>
      </c>
      <c r="S62" s="229" t="s">
        <v>25</v>
      </c>
      <c r="T62" s="267"/>
      <c r="U62" s="267"/>
      <c r="V62" s="273"/>
      <c r="W62" s="271">
        <v>0.02</v>
      </c>
      <c r="X62" s="229" t="s">
        <v>25</v>
      </c>
      <c r="Y62" s="267"/>
      <c r="Z62" s="267"/>
      <c r="AA62" s="273"/>
      <c r="AB62" s="271">
        <v>0.02</v>
      </c>
      <c r="AC62" s="229" t="s">
        <v>25</v>
      </c>
      <c r="AD62" s="267"/>
      <c r="AE62" s="267"/>
      <c r="AF62" s="273"/>
      <c r="AG62" s="309"/>
      <c r="AH62" s="298"/>
      <c r="AI62" s="310"/>
      <c r="AJ62" s="310"/>
      <c r="AK62" s="311"/>
      <c r="AL62" s="271">
        <v>0.02</v>
      </c>
      <c r="AM62" s="229" t="s">
        <v>25</v>
      </c>
      <c r="AN62" s="267"/>
      <c r="AO62" s="267"/>
      <c r="AP62" s="273"/>
      <c r="AR62" s="363" t="s">
        <v>83</v>
      </c>
      <c r="AU62" s="214">
        <v>0.3</v>
      </c>
    </row>
    <row r="63" spans="1:47"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363" t="s">
        <v>84</v>
      </c>
      <c r="AU63" s="214">
        <v>1</v>
      </c>
    </row>
    <row r="64" spans="1:47"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363" t="s">
        <v>85</v>
      </c>
      <c r="AU64" s="214">
        <v>1</v>
      </c>
    </row>
    <row r="65" spans="1:47" s="214" customFormat="1" x14ac:dyDescent="0.25">
      <c r="A65" s="228" t="s">
        <v>86</v>
      </c>
      <c r="B65" s="222" t="s">
        <v>202</v>
      </c>
      <c r="C65" s="229"/>
      <c r="D65" s="229"/>
      <c r="E65" s="223" t="s">
        <v>202</v>
      </c>
      <c r="F65" s="230" t="s">
        <v>22</v>
      </c>
      <c r="G65" s="231" t="s">
        <v>22</v>
      </c>
      <c r="H65" s="271">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363" t="s">
        <v>86</v>
      </c>
      <c r="AU65" s="214">
        <v>1</v>
      </c>
    </row>
    <row r="66" spans="1:47" s="214" customFormat="1" x14ac:dyDescent="0.25">
      <c r="A66" s="228" t="s">
        <v>87</v>
      </c>
      <c r="B66" s="222" t="s">
        <v>202</v>
      </c>
      <c r="C66" s="229"/>
      <c r="D66" s="229"/>
      <c r="E66" s="223" t="s">
        <v>202</v>
      </c>
      <c r="F66" s="239">
        <v>5</v>
      </c>
      <c r="G66" s="231">
        <v>0.3</v>
      </c>
      <c r="H66" s="271">
        <v>0.02</v>
      </c>
      <c r="I66" s="229" t="s">
        <v>25</v>
      </c>
      <c r="J66" s="267"/>
      <c r="K66" s="267"/>
      <c r="L66" s="273"/>
      <c r="M66" s="271">
        <v>0.02</v>
      </c>
      <c r="N66" s="229" t="s">
        <v>25</v>
      </c>
      <c r="O66" s="267"/>
      <c r="P66" s="267"/>
      <c r="Q66" s="273"/>
      <c r="R66" s="271">
        <v>0.02</v>
      </c>
      <c r="S66" s="229" t="s">
        <v>25</v>
      </c>
      <c r="T66" s="267"/>
      <c r="U66" s="267"/>
      <c r="V66" s="273"/>
      <c r="W66" s="271">
        <v>0.02</v>
      </c>
      <c r="X66" s="229" t="s">
        <v>25</v>
      </c>
      <c r="Y66" s="267"/>
      <c r="Z66" s="267"/>
      <c r="AA66" s="273"/>
      <c r="AB66" s="271">
        <v>0.02</v>
      </c>
      <c r="AC66" s="229" t="s">
        <v>25</v>
      </c>
      <c r="AD66" s="267"/>
      <c r="AE66" s="267"/>
      <c r="AF66" s="273"/>
      <c r="AG66" s="309"/>
      <c r="AH66" s="298"/>
      <c r="AI66" s="310"/>
      <c r="AJ66" s="310"/>
      <c r="AK66" s="311"/>
      <c r="AL66" s="271">
        <v>0.02</v>
      </c>
      <c r="AM66" s="229" t="s">
        <v>25</v>
      </c>
      <c r="AN66" s="267"/>
      <c r="AO66" s="267"/>
      <c r="AP66" s="273"/>
      <c r="AR66" s="363" t="s">
        <v>87</v>
      </c>
      <c r="AU66" s="214">
        <v>0.3</v>
      </c>
    </row>
    <row r="67" spans="1:47" s="214" customFormat="1" x14ac:dyDescent="0.25">
      <c r="A67" s="228" t="s">
        <v>88</v>
      </c>
      <c r="B67" s="222" t="s">
        <v>24</v>
      </c>
      <c r="C67" s="229"/>
      <c r="D67" s="229"/>
      <c r="E67" s="322">
        <v>0.2</v>
      </c>
      <c r="F67" s="239">
        <v>100</v>
      </c>
      <c r="G67" s="231" t="s">
        <v>22</v>
      </c>
      <c r="H67" s="271">
        <v>0.03</v>
      </c>
      <c r="I67" s="229" t="s">
        <v>25</v>
      </c>
      <c r="J67" s="267"/>
      <c r="K67" s="267"/>
      <c r="L67" s="273"/>
      <c r="M67" s="356">
        <v>0.34</v>
      </c>
      <c r="N67" s="229"/>
      <c r="O67" s="267"/>
      <c r="P67" s="267"/>
      <c r="Q67" s="273"/>
      <c r="R67" s="356">
        <v>0.72</v>
      </c>
      <c r="S67" s="229"/>
      <c r="T67" s="267"/>
      <c r="U67" s="267" t="s">
        <v>233</v>
      </c>
      <c r="V67" s="273" t="s">
        <v>247</v>
      </c>
      <c r="W67" s="271">
        <v>1.53</v>
      </c>
      <c r="X67" s="229"/>
      <c r="Y67" s="267"/>
      <c r="Z67" s="267" t="s">
        <v>233</v>
      </c>
      <c r="AA67" s="273" t="s">
        <v>247</v>
      </c>
      <c r="AB67" s="271">
        <v>0.03</v>
      </c>
      <c r="AC67" s="229" t="s">
        <v>25</v>
      </c>
      <c r="AD67" s="267"/>
      <c r="AE67" s="267"/>
      <c r="AF67" s="273"/>
      <c r="AG67" s="312"/>
      <c r="AH67" s="298"/>
      <c r="AI67" s="310"/>
      <c r="AJ67" s="310"/>
      <c r="AK67" s="311"/>
      <c r="AL67" s="271">
        <v>0.03</v>
      </c>
      <c r="AM67" s="229" t="s">
        <v>25</v>
      </c>
      <c r="AN67" s="267"/>
      <c r="AO67" s="267"/>
      <c r="AP67" s="273"/>
      <c r="AR67" s="363" t="s">
        <v>88</v>
      </c>
      <c r="AU67" s="214">
        <v>0.2</v>
      </c>
    </row>
    <row r="68" spans="1:47" s="214" customFormat="1" x14ac:dyDescent="0.25">
      <c r="A68" s="228" t="s">
        <v>89</v>
      </c>
      <c r="B68" s="222" t="s">
        <v>202</v>
      </c>
      <c r="C68" s="229"/>
      <c r="D68" s="229"/>
      <c r="E68" s="223" t="s">
        <v>202</v>
      </c>
      <c r="F68" s="230" t="s">
        <v>22</v>
      </c>
      <c r="G68" s="231">
        <v>0.5</v>
      </c>
      <c r="H68" s="271">
        <v>0.5</v>
      </c>
      <c r="I68" s="229" t="s">
        <v>25</v>
      </c>
      <c r="J68" s="267"/>
      <c r="K68" s="267"/>
      <c r="L68" s="273"/>
      <c r="M68" s="271">
        <v>0.5</v>
      </c>
      <c r="N68" s="229" t="s">
        <v>25</v>
      </c>
      <c r="O68" s="267"/>
      <c r="P68" s="267"/>
      <c r="Q68" s="273"/>
      <c r="R68" s="271">
        <v>0.5</v>
      </c>
      <c r="S68" s="229" t="s">
        <v>25</v>
      </c>
      <c r="T68" s="267"/>
      <c r="U68" s="267"/>
      <c r="V68" s="273"/>
      <c r="W68" s="271">
        <v>0.5</v>
      </c>
      <c r="X68" s="229" t="s">
        <v>25</v>
      </c>
      <c r="Y68" s="267"/>
      <c r="Z68" s="267"/>
      <c r="AA68" s="273"/>
      <c r="AB68" s="271">
        <v>0.5</v>
      </c>
      <c r="AC68" s="229" t="s">
        <v>25</v>
      </c>
      <c r="AD68" s="267"/>
      <c r="AE68" s="267"/>
      <c r="AF68" s="273"/>
      <c r="AG68" s="312"/>
      <c r="AH68" s="298"/>
      <c r="AI68" s="310"/>
      <c r="AJ68" s="310"/>
      <c r="AK68" s="311"/>
      <c r="AL68" s="271">
        <v>0.5</v>
      </c>
      <c r="AM68" s="229" t="s">
        <v>25</v>
      </c>
      <c r="AN68" s="267"/>
      <c r="AO68" s="267"/>
      <c r="AP68" s="273"/>
      <c r="AR68" s="364" t="s">
        <v>89</v>
      </c>
      <c r="AU68" s="214">
        <v>0.5</v>
      </c>
    </row>
    <row r="69" spans="1:47"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297"/>
      <c r="AH69" s="298"/>
      <c r="AI69" s="310"/>
      <c r="AJ69" s="310"/>
      <c r="AK69" s="311"/>
      <c r="AL69" s="370">
        <v>1</v>
      </c>
      <c r="AM69" s="229" t="s">
        <v>25</v>
      </c>
      <c r="AN69" s="267"/>
      <c r="AO69" s="267"/>
      <c r="AP69" s="273"/>
      <c r="AR69" s="363" t="s">
        <v>90</v>
      </c>
      <c r="AU69" s="214">
        <v>1</v>
      </c>
    </row>
    <row r="70" spans="1:47" s="214" customFormat="1" x14ac:dyDescent="0.25">
      <c r="A70" s="228" t="s">
        <v>91</v>
      </c>
      <c r="B70" s="222" t="s">
        <v>24</v>
      </c>
      <c r="C70" s="229"/>
      <c r="D70" s="229"/>
      <c r="E70" s="329">
        <v>1.7</v>
      </c>
      <c r="F70" s="230" t="s">
        <v>22</v>
      </c>
      <c r="G70" s="231">
        <v>7</v>
      </c>
      <c r="H70" s="271">
        <v>1</v>
      </c>
      <c r="I70" s="229" t="s">
        <v>25</v>
      </c>
      <c r="J70" s="267"/>
      <c r="K70" s="267"/>
      <c r="L70" s="273"/>
      <c r="M70" s="271">
        <v>1</v>
      </c>
      <c r="N70" s="229" t="s">
        <v>25</v>
      </c>
      <c r="O70" s="267"/>
      <c r="P70" s="267"/>
      <c r="Q70" s="273"/>
      <c r="R70" s="271">
        <v>1</v>
      </c>
      <c r="S70" s="229" t="s">
        <v>25</v>
      </c>
      <c r="T70" s="267"/>
      <c r="U70" s="267"/>
      <c r="V70" s="273"/>
      <c r="W70" s="271">
        <v>1</v>
      </c>
      <c r="X70" s="229" t="s">
        <v>25</v>
      </c>
      <c r="Y70" s="267"/>
      <c r="Z70" s="267"/>
      <c r="AA70" s="273"/>
      <c r="AB70" s="271">
        <v>1</v>
      </c>
      <c r="AC70" s="229" t="s">
        <v>25</v>
      </c>
      <c r="AD70" s="267"/>
      <c r="AE70" s="267"/>
      <c r="AF70" s="273"/>
      <c r="AG70" s="297"/>
      <c r="AH70" s="298"/>
      <c r="AI70" s="310"/>
      <c r="AJ70" s="310"/>
      <c r="AK70" s="311"/>
      <c r="AL70" s="271">
        <v>1</v>
      </c>
      <c r="AM70" s="229" t="s">
        <v>25</v>
      </c>
      <c r="AN70" s="267"/>
      <c r="AO70" s="267"/>
      <c r="AP70" s="273"/>
      <c r="AR70" s="363" t="s">
        <v>91</v>
      </c>
      <c r="AU70" s="214">
        <v>1</v>
      </c>
    </row>
    <row r="71" spans="1:47"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297"/>
      <c r="AH71" s="298"/>
      <c r="AI71" s="310"/>
      <c r="AJ71" s="310"/>
      <c r="AK71" s="311"/>
      <c r="AL71" s="370">
        <v>1</v>
      </c>
      <c r="AM71" s="229" t="s">
        <v>25</v>
      </c>
      <c r="AN71" s="267"/>
      <c r="AO71" s="267"/>
      <c r="AP71" s="273"/>
      <c r="AR71" s="363" t="s">
        <v>92</v>
      </c>
      <c r="AU71" s="214">
        <v>1</v>
      </c>
    </row>
    <row r="72" spans="1:47" s="214" customFormat="1" x14ac:dyDescent="0.25">
      <c r="A72" s="228" t="s">
        <v>93</v>
      </c>
      <c r="B72" s="222" t="s">
        <v>24</v>
      </c>
      <c r="C72" s="229"/>
      <c r="D72" s="229"/>
      <c r="E72" s="322">
        <v>0.2</v>
      </c>
      <c r="F72" s="239">
        <v>70</v>
      </c>
      <c r="G72" s="231" t="s">
        <v>22</v>
      </c>
      <c r="H72" s="271">
        <v>0.02</v>
      </c>
      <c r="I72" s="229" t="s">
        <v>25</v>
      </c>
      <c r="J72" s="267"/>
      <c r="K72" s="267"/>
      <c r="L72" s="273"/>
      <c r="M72" s="271">
        <v>0.02</v>
      </c>
      <c r="N72" s="229" t="s">
        <v>25</v>
      </c>
      <c r="O72" s="267"/>
      <c r="P72" s="267"/>
      <c r="Q72" s="273"/>
      <c r="R72" s="271">
        <v>0.02</v>
      </c>
      <c r="S72" s="229" t="s">
        <v>25</v>
      </c>
      <c r="T72" s="267"/>
      <c r="U72" s="267"/>
      <c r="V72" s="273"/>
      <c r="W72" s="271">
        <v>0.02</v>
      </c>
      <c r="X72" s="229" t="s">
        <v>25</v>
      </c>
      <c r="Y72" s="267"/>
      <c r="Z72" s="267"/>
      <c r="AA72" s="273"/>
      <c r="AB72" s="271">
        <v>0.02</v>
      </c>
      <c r="AC72" s="229" t="s">
        <v>25</v>
      </c>
      <c r="AD72" s="267"/>
      <c r="AE72" s="267"/>
      <c r="AF72" s="273"/>
      <c r="AG72" s="312"/>
      <c r="AH72" s="298"/>
      <c r="AI72" s="310"/>
      <c r="AJ72" s="310"/>
      <c r="AK72" s="311"/>
      <c r="AL72" s="271">
        <v>0.02</v>
      </c>
      <c r="AM72" s="229" t="s">
        <v>25</v>
      </c>
      <c r="AN72" s="267"/>
      <c r="AO72" s="267"/>
      <c r="AP72" s="273"/>
      <c r="AR72" s="364" t="s">
        <v>93</v>
      </c>
      <c r="AU72" s="214">
        <v>0.2</v>
      </c>
    </row>
    <row r="73" spans="1:47" s="214" customFormat="1" x14ac:dyDescent="0.25">
      <c r="A73" s="228" t="s">
        <v>94</v>
      </c>
      <c r="B73" s="222" t="s">
        <v>24</v>
      </c>
      <c r="C73" s="229"/>
      <c r="D73" s="229"/>
      <c r="E73" s="322">
        <v>0.2</v>
      </c>
      <c r="F73" s="230" t="s">
        <v>22</v>
      </c>
      <c r="G73" s="231">
        <v>0.2</v>
      </c>
      <c r="H73" s="271">
        <v>0.03</v>
      </c>
      <c r="I73" s="229" t="s">
        <v>25</v>
      </c>
      <c r="J73" s="267"/>
      <c r="K73" s="267"/>
      <c r="L73" s="273"/>
      <c r="M73" s="271">
        <v>0.03</v>
      </c>
      <c r="N73" s="229" t="s">
        <v>25</v>
      </c>
      <c r="O73" s="267"/>
      <c r="P73" s="267"/>
      <c r="Q73" s="273"/>
      <c r="R73" s="271">
        <v>0.03</v>
      </c>
      <c r="S73" s="229" t="s">
        <v>25</v>
      </c>
      <c r="T73" s="267"/>
      <c r="U73" s="267"/>
      <c r="V73" s="273"/>
      <c r="W73" s="271">
        <v>0.03</v>
      </c>
      <c r="X73" s="229" t="s">
        <v>25</v>
      </c>
      <c r="Y73" s="267"/>
      <c r="Z73" s="267"/>
      <c r="AA73" s="273"/>
      <c r="AB73" s="271">
        <v>0.03</v>
      </c>
      <c r="AC73" s="229" t="s">
        <v>25</v>
      </c>
      <c r="AD73" s="267"/>
      <c r="AE73" s="267"/>
      <c r="AF73" s="273"/>
      <c r="AG73" s="313"/>
      <c r="AH73" s="298"/>
      <c r="AI73" s="310"/>
      <c r="AJ73" s="310"/>
      <c r="AK73" s="311"/>
      <c r="AL73" s="271">
        <v>0.03</v>
      </c>
      <c r="AM73" s="229" t="s">
        <v>25</v>
      </c>
      <c r="AN73" s="267"/>
      <c r="AO73" s="267"/>
      <c r="AP73" s="273"/>
      <c r="AR73" s="364" t="s">
        <v>94</v>
      </c>
      <c r="AU73" s="214">
        <v>0.2</v>
      </c>
    </row>
    <row r="74" spans="1:47" s="214" customFormat="1" x14ac:dyDescent="0.25">
      <c r="A74" s="228" t="s">
        <v>95</v>
      </c>
      <c r="B74" s="222" t="s">
        <v>202</v>
      </c>
      <c r="C74" s="229"/>
      <c r="D74" s="229"/>
      <c r="E74" s="223" t="s">
        <v>202</v>
      </c>
      <c r="F74" s="230" t="s">
        <v>22</v>
      </c>
      <c r="G74" s="231" t="s">
        <v>22</v>
      </c>
      <c r="H74" s="369">
        <v>0.02</v>
      </c>
      <c r="I74" s="229" t="s">
        <v>25</v>
      </c>
      <c r="J74" s="267"/>
      <c r="K74" s="267"/>
      <c r="L74" s="273"/>
      <c r="M74" s="369">
        <v>0.02</v>
      </c>
      <c r="N74" s="229" t="s">
        <v>25</v>
      </c>
      <c r="O74" s="267"/>
      <c r="P74" s="267"/>
      <c r="Q74" s="273"/>
      <c r="R74" s="369">
        <v>0.02</v>
      </c>
      <c r="S74" s="229" t="s">
        <v>25</v>
      </c>
      <c r="T74" s="267"/>
      <c r="U74" s="267"/>
      <c r="V74" s="273"/>
      <c r="W74" s="369">
        <v>0.02</v>
      </c>
      <c r="X74" s="229" t="s">
        <v>25</v>
      </c>
      <c r="Y74" s="267"/>
      <c r="Z74" s="267"/>
      <c r="AA74" s="273"/>
      <c r="AB74" s="369">
        <v>0.02</v>
      </c>
      <c r="AC74" s="229" t="s">
        <v>25</v>
      </c>
      <c r="AD74" s="267"/>
      <c r="AE74" s="267"/>
      <c r="AF74" s="273"/>
      <c r="AG74" s="300"/>
      <c r="AH74" s="298"/>
      <c r="AI74" s="310"/>
      <c r="AJ74" s="310"/>
      <c r="AK74" s="311"/>
      <c r="AL74" s="369">
        <v>0.02</v>
      </c>
      <c r="AM74" s="229" t="s">
        <v>25</v>
      </c>
      <c r="AN74" s="267"/>
      <c r="AO74" s="267"/>
      <c r="AP74" s="273"/>
      <c r="AR74" s="364" t="s">
        <v>95</v>
      </c>
      <c r="AU74" s="214">
        <v>0.03</v>
      </c>
    </row>
    <row r="75" spans="1:47" s="214" customFormat="1" x14ac:dyDescent="0.25">
      <c r="A75" s="228" t="s">
        <v>203</v>
      </c>
      <c r="B75" s="222" t="s">
        <v>24</v>
      </c>
      <c r="C75" s="229"/>
      <c r="D75" s="229"/>
      <c r="E75" s="322">
        <v>1</v>
      </c>
      <c r="F75" s="239">
        <v>700</v>
      </c>
      <c r="G75" s="231" t="s">
        <v>22</v>
      </c>
      <c r="H75" s="271">
        <v>1</v>
      </c>
      <c r="I75" s="229" t="s">
        <v>25</v>
      </c>
      <c r="J75" s="267"/>
      <c r="K75" s="267"/>
      <c r="L75" s="273"/>
      <c r="M75" s="271">
        <v>1</v>
      </c>
      <c r="N75" s="229" t="s">
        <v>25</v>
      </c>
      <c r="O75" s="267"/>
      <c r="P75" s="267"/>
      <c r="Q75" s="273"/>
      <c r="R75" s="271">
        <v>1</v>
      </c>
      <c r="S75" s="229" t="s">
        <v>25</v>
      </c>
      <c r="T75" s="267"/>
      <c r="U75" s="267"/>
      <c r="V75" s="273"/>
      <c r="W75" s="271">
        <v>1</v>
      </c>
      <c r="X75" s="229" t="s">
        <v>25</v>
      </c>
      <c r="Y75" s="267"/>
      <c r="Z75" s="267"/>
      <c r="AA75" s="273"/>
      <c r="AB75" s="271">
        <v>1</v>
      </c>
      <c r="AC75" s="229" t="s">
        <v>25</v>
      </c>
      <c r="AD75" s="267"/>
      <c r="AE75" s="267"/>
      <c r="AF75" s="273"/>
      <c r="AG75" s="314"/>
      <c r="AH75" s="298"/>
      <c r="AI75" s="310"/>
      <c r="AJ75" s="310"/>
      <c r="AK75" s="311"/>
      <c r="AL75" s="271">
        <v>1</v>
      </c>
      <c r="AM75" s="229" t="s">
        <v>25</v>
      </c>
      <c r="AN75" s="267"/>
      <c r="AO75" s="267"/>
      <c r="AP75" s="273"/>
      <c r="AR75" s="363" t="s">
        <v>96</v>
      </c>
      <c r="AU75" s="214">
        <v>1</v>
      </c>
    </row>
    <row r="76" spans="1:47"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297"/>
      <c r="AH76" s="298"/>
      <c r="AI76" s="310"/>
      <c r="AJ76" s="310"/>
      <c r="AK76" s="311"/>
      <c r="AL76" s="370">
        <v>1</v>
      </c>
      <c r="AM76" s="229" t="s">
        <v>25</v>
      </c>
      <c r="AN76" s="267"/>
      <c r="AO76" s="267"/>
      <c r="AP76" s="273"/>
      <c r="AR76" s="364" t="s">
        <v>97</v>
      </c>
      <c r="AU76" s="214">
        <v>1</v>
      </c>
    </row>
    <row r="77" spans="1:47"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370">
        <v>1</v>
      </c>
      <c r="AM77" s="229" t="s">
        <v>25</v>
      </c>
      <c r="AN77" s="267"/>
      <c r="AO77" s="267"/>
      <c r="AP77" s="273"/>
      <c r="AR77" s="364" t="s">
        <v>98</v>
      </c>
      <c r="AU77" s="214">
        <v>1</v>
      </c>
    </row>
    <row r="78" spans="1:47" s="214" customFormat="1" x14ac:dyDescent="0.25">
      <c r="A78" s="228" t="s">
        <v>195</v>
      </c>
      <c r="B78" s="222" t="s">
        <v>24</v>
      </c>
      <c r="C78" s="229"/>
      <c r="D78" s="229"/>
      <c r="E78" s="322">
        <v>4.4000000000000004</v>
      </c>
      <c r="F78" s="230" t="s">
        <v>22</v>
      </c>
      <c r="G78" s="231">
        <v>5</v>
      </c>
      <c r="H78" s="271">
        <v>2</v>
      </c>
      <c r="I78" s="229" t="s">
        <v>25</v>
      </c>
      <c r="J78" s="267"/>
      <c r="K78" s="267"/>
      <c r="L78" s="273"/>
      <c r="M78" s="271">
        <v>2</v>
      </c>
      <c r="N78" s="229" t="s">
        <v>25</v>
      </c>
      <c r="O78" s="267"/>
      <c r="P78" s="267"/>
      <c r="Q78" s="273"/>
      <c r="R78" s="271">
        <v>2</v>
      </c>
      <c r="S78" s="229" t="s">
        <v>25</v>
      </c>
      <c r="T78" s="267"/>
      <c r="U78" s="267"/>
      <c r="V78" s="273"/>
      <c r="W78" s="271">
        <v>2</v>
      </c>
      <c r="X78" s="229" t="s">
        <v>25</v>
      </c>
      <c r="Y78" s="267"/>
      <c r="Z78" s="267"/>
      <c r="AA78" s="273"/>
      <c r="AB78" s="271">
        <v>2</v>
      </c>
      <c r="AC78" s="229" t="s">
        <v>25</v>
      </c>
      <c r="AD78" s="267"/>
      <c r="AE78" s="267"/>
      <c r="AF78" s="273"/>
      <c r="AG78" s="297"/>
      <c r="AH78" s="298"/>
      <c r="AI78" s="310"/>
      <c r="AJ78" s="310"/>
      <c r="AK78" s="311"/>
      <c r="AL78" s="271">
        <v>2</v>
      </c>
      <c r="AM78" s="229" t="s">
        <v>25</v>
      </c>
      <c r="AN78" s="267"/>
      <c r="AO78" s="267"/>
      <c r="AP78" s="273"/>
      <c r="AR78" s="363" t="s">
        <v>99</v>
      </c>
      <c r="AU78" s="214">
        <v>2</v>
      </c>
    </row>
    <row r="79" spans="1:47" s="214" customFormat="1" x14ac:dyDescent="0.25">
      <c r="A79" s="228" t="s">
        <v>100</v>
      </c>
      <c r="B79" s="222" t="s">
        <v>24</v>
      </c>
      <c r="C79" s="229"/>
      <c r="D79" s="229"/>
      <c r="E79" s="329">
        <v>1.2</v>
      </c>
      <c r="F79" s="230" t="s">
        <v>22</v>
      </c>
      <c r="G79" s="231" t="s">
        <v>22</v>
      </c>
      <c r="H79" s="271">
        <v>1</v>
      </c>
      <c r="I79" s="229" t="s">
        <v>25</v>
      </c>
      <c r="J79" s="267"/>
      <c r="K79" s="267"/>
      <c r="L79" s="273"/>
      <c r="M79" s="271">
        <v>1</v>
      </c>
      <c r="N79" s="229" t="s">
        <v>25</v>
      </c>
      <c r="O79" s="267"/>
      <c r="P79" s="267"/>
      <c r="Q79" s="273"/>
      <c r="R79" s="271">
        <v>1</v>
      </c>
      <c r="S79" s="229" t="s">
        <v>25</v>
      </c>
      <c r="T79" s="267"/>
      <c r="U79" s="267"/>
      <c r="V79" s="273"/>
      <c r="W79" s="271">
        <v>1</v>
      </c>
      <c r="X79" s="229" t="s">
        <v>25</v>
      </c>
      <c r="Y79" s="267"/>
      <c r="Z79" s="267"/>
      <c r="AA79" s="273"/>
      <c r="AB79" s="271">
        <v>1</v>
      </c>
      <c r="AC79" s="229" t="s">
        <v>25</v>
      </c>
      <c r="AD79" s="267"/>
      <c r="AE79" s="267"/>
      <c r="AF79" s="273"/>
      <c r="AG79" s="297"/>
      <c r="AH79" s="298"/>
      <c r="AI79" s="310"/>
      <c r="AJ79" s="310"/>
      <c r="AK79" s="311"/>
      <c r="AL79" s="271">
        <v>1</v>
      </c>
      <c r="AM79" s="229" t="s">
        <v>25</v>
      </c>
      <c r="AN79" s="267"/>
      <c r="AO79" s="267"/>
      <c r="AP79" s="273"/>
      <c r="AR79" s="364" t="s">
        <v>100</v>
      </c>
      <c r="AU79" s="214">
        <v>1</v>
      </c>
    </row>
    <row r="80" spans="1:47" s="214" customFormat="1" x14ac:dyDescent="0.25">
      <c r="A80" s="228" t="s">
        <v>101</v>
      </c>
      <c r="B80" s="222" t="s">
        <v>24</v>
      </c>
      <c r="C80" s="229"/>
      <c r="D80" s="229"/>
      <c r="E80" s="322">
        <v>1</v>
      </c>
      <c r="F80" s="239">
        <v>100</v>
      </c>
      <c r="G80" s="231" t="s">
        <v>22</v>
      </c>
      <c r="H80" s="271">
        <v>1</v>
      </c>
      <c r="I80" s="229" t="s">
        <v>25</v>
      </c>
      <c r="J80" s="267"/>
      <c r="K80" s="267"/>
      <c r="L80" s="273"/>
      <c r="M80" s="271">
        <v>1</v>
      </c>
      <c r="N80" s="229" t="s">
        <v>25</v>
      </c>
      <c r="O80" s="267"/>
      <c r="P80" s="267"/>
      <c r="Q80" s="273"/>
      <c r="R80" s="271">
        <v>1</v>
      </c>
      <c r="S80" s="229" t="s">
        <v>25</v>
      </c>
      <c r="T80" s="267"/>
      <c r="U80" s="267"/>
      <c r="V80" s="273"/>
      <c r="W80" s="271">
        <v>1</v>
      </c>
      <c r="X80" s="229" t="s">
        <v>25</v>
      </c>
      <c r="Y80" s="267"/>
      <c r="Z80" s="267"/>
      <c r="AA80" s="273"/>
      <c r="AB80" s="271">
        <v>1</v>
      </c>
      <c r="AC80" s="229" t="s">
        <v>25</v>
      </c>
      <c r="AD80" s="267"/>
      <c r="AE80" s="267"/>
      <c r="AF80" s="273"/>
      <c r="AG80" s="297"/>
      <c r="AH80" s="298"/>
      <c r="AI80" s="310"/>
      <c r="AJ80" s="310"/>
      <c r="AK80" s="311"/>
      <c r="AL80" s="271">
        <v>1</v>
      </c>
      <c r="AM80" s="229" t="s">
        <v>25</v>
      </c>
      <c r="AN80" s="267"/>
      <c r="AO80" s="267"/>
      <c r="AP80" s="273"/>
      <c r="AR80" s="363" t="s">
        <v>101</v>
      </c>
      <c r="AU80" s="214">
        <v>1</v>
      </c>
    </row>
    <row r="81" spans="1:47" s="214" customFormat="1" x14ac:dyDescent="0.25">
      <c r="A81" s="228" t="s">
        <v>102</v>
      </c>
      <c r="B81" s="222" t="s">
        <v>202</v>
      </c>
      <c r="C81" s="229"/>
      <c r="D81" s="229"/>
      <c r="E81" s="223" t="s">
        <v>202</v>
      </c>
      <c r="F81" s="239">
        <v>5</v>
      </c>
      <c r="G81" s="231">
        <v>0.8</v>
      </c>
      <c r="H81" s="271">
        <v>0.02</v>
      </c>
      <c r="I81" s="229" t="s">
        <v>25</v>
      </c>
      <c r="J81" s="267"/>
      <c r="K81" s="267"/>
      <c r="L81" s="273"/>
      <c r="M81" s="271">
        <v>0.02</v>
      </c>
      <c r="N81" s="229" t="s">
        <v>25</v>
      </c>
      <c r="O81" s="267"/>
      <c r="P81" s="267"/>
      <c r="Q81" s="273"/>
      <c r="R81" s="271">
        <v>0.02</v>
      </c>
      <c r="S81" s="229" t="s">
        <v>25</v>
      </c>
      <c r="T81" s="267"/>
      <c r="U81" s="267"/>
      <c r="V81" s="273"/>
      <c r="W81" s="271">
        <v>0.02</v>
      </c>
      <c r="X81" s="229" t="s">
        <v>25</v>
      </c>
      <c r="Y81" s="267"/>
      <c r="Z81" s="267"/>
      <c r="AA81" s="273"/>
      <c r="AB81" s="271">
        <v>0.02</v>
      </c>
      <c r="AC81" s="229" t="s">
        <v>25</v>
      </c>
      <c r="AD81" s="267"/>
      <c r="AE81" s="267"/>
      <c r="AF81" s="273"/>
      <c r="AG81" s="312"/>
      <c r="AH81" s="298"/>
      <c r="AI81" s="310"/>
      <c r="AJ81" s="310"/>
      <c r="AK81" s="311"/>
      <c r="AL81" s="271">
        <v>0.02</v>
      </c>
      <c r="AM81" s="229" t="s">
        <v>25</v>
      </c>
      <c r="AN81" s="267"/>
      <c r="AO81" s="267"/>
      <c r="AP81" s="273"/>
      <c r="AR81" s="363" t="s">
        <v>102</v>
      </c>
      <c r="AU81" s="214">
        <v>0.5</v>
      </c>
    </row>
    <row r="82" spans="1:47" s="214" customFormat="1" x14ac:dyDescent="0.25">
      <c r="A82" s="228" t="s">
        <v>103</v>
      </c>
      <c r="B82" s="222" t="s">
        <v>24</v>
      </c>
      <c r="C82" s="229"/>
      <c r="D82" s="229"/>
      <c r="E82" s="322">
        <v>1.4</v>
      </c>
      <c r="F82" s="239">
        <v>1000</v>
      </c>
      <c r="G82" s="231" t="s">
        <v>22</v>
      </c>
      <c r="H82" s="271">
        <v>2</v>
      </c>
      <c r="I82" s="229" t="s">
        <v>25</v>
      </c>
      <c r="J82" s="267"/>
      <c r="K82" s="267"/>
      <c r="L82" s="273"/>
      <c r="M82" s="271">
        <v>2</v>
      </c>
      <c r="N82" s="229" t="s">
        <v>25</v>
      </c>
      <c r="O82" s="267"/>
      <c r="P82" s="267"/>
      <c r="Q82" s="273"/>
      <c r="R82" s="271">
        <v>2</v>
      </c>
      <c r="S82" s="229" t="s">
        <v>25</v>
      </c>
      <c r="T82" s="267"/>
      <c r="U82" s="267"/>
      <c r="V82" s="273"/>
      <c r="W82" s="271">
        <v>2</v>
      </c>
      <c r="X82" s="229" t="s">
        <v>25</v>
      </c>
      <c r="Y82" s="267"/>
      <c r="Z82" s="267"/>
      <c r="AA82" s="273"/>
      <c r="AB82" s="271">
        <v>2</v>
      </c>
      <c r="AC82" s="229" t="s">
        <v>25</v>
      </c>
      <c r="AD82" s="267"/>
      <c r="AE82" s="267"/>
      <c r="AF82" s="273"/>
      <c r="AG82" s="297"/>
      <c r="AH82" s="298"/>
      <c r="AI82" s="310"/>
      <c r="AJ82" s="310"/>
      <c r="AK82" s="311"/>
      <c r="AL82" s="271">
        <v>2</v>
      </c>
      <c r="AM82" s="229" t="s">
        <v>25</v>
      </c>
      <c r="AN82" s="267"/>
      <c r="AO82" s="267"/>
      <c r="AP82" s="273"/>
      <c r="AR82" s="363" t="s">
        <v>103</v>
      </c>
      <c r="AU82" s="214">
        <v>1</v>
      </c>
    </row>
    <row r="83" spans="1:47"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297"/>
      <c r="AH83" s="298"/>
      <c r="AI83" s="310"/>
      <c r="AJ83" s="310"/>
      <c r="AK83" s="311"/>
      <c r="AL83" s="370">
        <v>1</v>
      </c>
      <c r="AM83" s="229" t="s">
        <v>25</v>
      </c>
      <c r="AN83" s="267"/>
      <c r="AO83" s="267"/>
      <c r="AP83" s="273"/>
      <c r="AR83" s="364" t="s">
        <v>104</v>
      </c>
      <c r="AU83" s="214">
        <v>1</v>
      </c>
    </row>
    <row r="84" spans="1:47" s="214" customFormat="1" x14ac:dyDescent="0.25">
      <c r="A84" s="228" t="s">
        <v>105</v>
      </c>
      <c r="B84" s="222" t="s">
        <v>202</v>
      </c>
      <c r="C84" s="229"/>
      <c r="D84" s="229"/>
      <c r="E84" s="223" t="s">
        <v>202</v>
      </c>
      <c r="F84" s="230" t="s">
        <v>22</v>
      </c>
      <c r="G84" s="231">
        <v>0.2</v>
      </c>
      <c r="H84" s="271">
        <v>0.02</v>
      </c>
      <c r="I84" s="229" t="s">
        <v>25</v>
      </c>
      <c r="J84" s="267"/>
      <c r="K84" s="267"/>
      <c r="L84" s="273"/>
      <c r="M84" s="271">
        <v>0.02</v>
      </c>
      <c r="N84" s="229" t="s">
        <v>25</v>
      </c>
      <c r="O84" s="267"/>
      <c r="P84" s="267"/>
      <c r="Q84" s="273"/>
      <c r="R84" s="271">
        <v>0.02</v>
      </c>
      <c r="S84" s="229" t="s">
        <v>25</v>
      </c>
      <c r="T84" s="267"/>
      <c r="U84" s="267"/>
      <c r="V84" s="273"/>
      <c r="W84" s="271">
        <v>0.02</v>
      </c>
      <c r="X84" s="229" t="s">
        <v>25</v>
      </c>
      <c r="Y84" s="267"/>
      <c r="Z84" s="267"/>
      <c r="AA84" s="273"/>
      <c r="AB84" s="271">
        <v>0.02</v>
      </c>
      <c r="AC84" s="229" t="s">
        <v>25</v>
      </c>
      <c r="AD84" s="267"/>
      <c r="AE84" s="267"/>
      <c r="AF84" s="273"/>
      <c r="AG84" s="312"/>
      <c r="AH84" s="298"/>
      <c r="AI84" s="310"/>
      <c r="AJ84" s="310"/>
      <c r="AK84" s="311"/>
      <c r="AL84" s="271">
        <v>0.02</v>
      </c>
      <c r="AM84" s="229" t="s">
        <v>25</v>
      </c>
      <c r="AN84" s="267"/>
      <c r="AO84" s="267"/>
      <c r="AP84" s="273"/>
      <c r="AR84" s="364" t="s">
        <v>105</v>
      </c>
      <c r="AU84" s="214">
        <v>0.2</v>
      </c>
    </row>
    <row r="85" spans="1:47" s="214" customFormat="1" x14ac:dyDescent="0.25">
      <c r="A85" s="228" t="s">
        <v>106</v>
      </c>
      <c r="B85" s="222" t="s">
        <v>24</v>
      </c>
      <c r="C85" s="229"/>
      <c r="D85" s="229"/>
      <c r="E85" s="322">
        <v>5</v>
      </c>
      <c r="F85" s="230" t="s">
        <v>22</v>
      </c>
      <c r="G85" s="231" t="s">
        <v>22</v>
      </c>
      <c r="H85" s="271">
        <v>2</v>
      </c>
      <c r="I85" s="229" t="s">
        <v>25</v>
      </c>
      <c r="J85" s="267"/>
      <c r="K85" s="267"/>
      <c r="L85" s="273"/>
      <c r="M85" s="271">
        <v>2</v>
      </c>
      <c r="N85" s="229" t="s">
        <v>25</v>
      </c>
      <c r="O85" s="267"/>
      <c r="P85" s="267"/>
      <c r="Q85" s="273"/>
      <c r="R85" s="271">
        <v>2</v>
      </c>
      <c r="S85" s="229" t="s">
        <v>25</v>
      </c>
      <c r="T85" s="267"/>
      <c r="U85" s="267"/>
      <c r="V85" s="273"/>
      <c r="W85" s="271">
        <v>2</v>
      </c>
      <c r="X85" s="229" t="s">
        <v>25</v>
      </c>
      <c r="Y85" s="267"/>
      <c r="Z85" s="267"/>
      <c r="AA85" s="273"/>
      <c r="AB85" s="271">
        <v>2</v>
      </c>
      <c r="AC85" s="229" t="s">
        <v>25</v>
      </c>
      <c r="AD85" s="267"/>
      <c r="AE85" s="267"/>
      <c r="AF85" s="273"/>
      <c r="AG85" s="297"/>
      <c r="AH85" s="298"/>
      <c r="AI85" s="310"/>
      <c r="AJ85" s="310"/>
      <c r="AK85" s="311"/>
      <c r="AL85" s="271">
        <v>2</v>
      </c>
      <c r="AM85" s="229" t="s">
        <v>25</v>
      </c>
      <c r="AN85" s="267"/>
      <c r="AO85" s="267"/>
      <c r="AP85" s="273"/>
      <c r="AR85" s="364" t="s">
        <v>106</v>
      </c>
      <c r="AU85" s="214">
        <v>5</v>
      </c>
    </row>
    <row r="86" spans="1:47" s="214" customFormat="1" x14ac:dyDescent="0.25">
      <c r="A86" s="228" t="s">
        <v>107</v>
      </c>
      <c r="B86" s="447" t="s">
        <v>202</v>
      </c>
      <c r="C86" s="229"/>
      <c r="D86" s="229"/>
      <c r="E86" s="375" t="s">
        <v>202</v>
      </c>
      <c r="F86" s="239">
        <v>5</v>
      </c>
      <c r="G86" s="231">
        <v>3</v>
      </c>
      <c r="H86" s="271">
        <v>1</v>
      </c>
      <c r="I86" s="229" t="s">
        <v>25</v>
      </c>
      <c r="J86" s="267"/>
      <c r="K86" s="267"/>
      <c r="L86" s="273"/>
      <c r="M86" s="271">
        <v>1</v>
      </c>
      <c r="N86" s="229" t="s">
        <v>25</v>
      </c>
      <c r="O86" s="267"/>
      <c r="P86" s="267"/>
      <c r="Q86" s="273"/>
      <c r="R86" s="271">
        <v>1</v>
      </c>
      <c r="S86" s="229" t="s">
        <v>25</v>
      </c>
      <c r="T86" s="267"/>
      <c r="U86" s="267"/>
      <c r="V86" s="273"/>
      <c r="W86" s="271">
        <v>1</v>
      </c>
      <c r="X86" s="229" t="s">
        <v>25</v>
      </c>
      <c r="Y86" s="267"/>
      <c r="Z86" s="267"/>
      <c r="AA86" s="273"/>
      <c r="AB86" s="271">
        <v>1</v>
      </c>
      <c r="AC86" s="229" t="s">
        <v>25</v>
      </c>
      <c r="AD86" s="267"/>
      <c r="AE86" s="267"/>
      <c r="AF86" s="273"/>
      <c r="AG86" s="297"/>
      <c r="AH86" s="298"/>
      <c r="AI86" s="310"/>
      <c r="AJ86" s="310"/>
      <c r="AK86" s="311"/>
      <c r="AL86" s="271">
        <v>1</v>
      </c>
      <c r="AM86" s="229" t="s">
        <v>25</v>
      </c>
      <c r="AN86" s="267"/>
      <c r="AO86" s="267"/>
      <c r="AP86" s="273"/>
      <c r="AR86" s="364" t="s">
        <v>107</v>
      </c>
      <c r="AU86" s="214">
        <v>1</v>
      </c>
    </row>
    <row r="87" spans="1:47"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370">
        <v>1</v>
      </c>
      <c r="AM87" s="229" t="s">
        <v>25</v>
      </c>
      <c r="AN87" s="267"/>
      <c r="AO87" s="267"/>
      <c r="AP87" s="273"/>
      <c r="AR87" s="363" t="s">
        <v>108</v>
      </c>
      <c r="AU87" s="214">
        <v>1</v>
      </c>
    </row>
    <row r="88" spans="1:47"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370">
        <v>5</v>
      </c>
      <c r="AM88" s="229" t="s">
        <v>25</v>
      </c>
      <c r="AN88" s="267"/>
      <c r="AO88" s="267"/>
      <c r="AP88" s="273"/>
      <c r="AR88" s="363" t="s">
        <v>109</v>
      </c>
      <c r="AU88" s="214">
        <v>5</v>
      </c>
    </row>
    <row r="89" spans="1:47" s="214" customFormat="1" ht="15.75" thickBot="1" x14ac:dyDescent="0.3">
      <c r="A89" s="376" t="s">
        <v>110</v>
      </c>
      <c r="B89" s="275" t="s">
        <v>24</v>
      </c>
      <c r="C89" s="263"/>
      <c r="D89" s="263"/>
      <c r="E89" s="323">
        <v>0.01</v>
      </c>
      <c r="F89" s="281">
        <v>2</v>
      </c>
      <c r="G89" s="282">
        <v>0.02</v>
      </c>
      <c r="H89" s="274">
        <v>0.16</v>
      </c>
      <c r="I89" s="263"/>
      <c r="J89" s="275"/>
      <c r="K89" s="275"/>
      <c r="L89" s="276"/>
      <c r="M89" s="274">
        <v>0.01</v>
      </c>
      <c r="N89" s="263" t="s">
        <v>25</v>
      </c>
      <c r="O89" s="275"/>
      <c r="P89" s="275"/>
      <c r="Q89" s="276"/>
      <c r="R89" s="274">
        <v>0.42</v>
      </c>
      <c r="S89" s="263"/>
      <c r="T89" s="275"/>
      <c r="U89" s="275"/>
      <c r="V89" s="276"/>
      <c r="W89" s="274">
        <v>0.41</v>
      </c>
      <c r="X89" s="263"/>
      <c r="Y89" s="275"/>
      <c r="Z89" s="275"/>
      <c r="AA89" s="276"/>
      <c r="AB89" s="274">
        <v>0.01</v>
      </c>
      <c r="AC89" s="263" t="s">
        <v>25</v>
      </c>
      <c r="AD89" s="275"/>
      <c r="AE89" s="275"/>
      <c r="AF89" s="276"/>
      <c r="AG89" s="315"/>
      <c r="AH89" s="303"/>
      <c r="AI89" s="316"/>
      <c r="AJ89" s="316"/>
      <c r="AK89" s="317"/>
      <c r="AL89" s="274">
        <v>0.01</v>
      </c>
      <c r="AM89" s="263" t="s">
        <v>25</v>
      </c>
      <c r="AN89" s="275"/>
      <c r="AO89" s="275"/>
      <c r="AP89" s="276"/>
      <c r="AR89" s="365" t="s">
        <v>110</v>
      </c>
      <c r="AU89" s="214">
        <v>0.01</v>
      </c>
    </row>
    <row r="90" spans="1:47"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7"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7"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7"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7"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7"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7"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5">
    <mergeCell ref="A1:AP1"/>
    <mergeCell ref="A2:AP2"/>
    <mergeCell ref="B4:B6"/>
    <mergeCell ref="C4:C6"/>
    <mergeCell ref="D4:D6"/>
    <mergeCell ref="E4:E6"/>
    <mergeCell ref="F4:F6"/>
    <mergeCell ref="G4:G6"/>
    <mergeCell ref="H4:AF4"/>
    <mergeCell ref="AG4:AP4"/>
    <mergeCell ref="AG43:AK43"/>
    <mergeCell ref="A47:AP47"/>
    <mergeCell ref="AG48:AK48"/>
    <mergeCell ref="AL5:AP5"/>
    <mergeCell ref="A7:AP7"/>
    <mergeCell ref="AG8:AK8"/>
    <mergeCell ref="A24:AP24"/>
    <mergeCell ref="AG25:AK25"/>
    <mergeCell ref="A42:AP42"/>
    <mergeCell ref="H5:L5"/>
    <mergeCell ref="M5:Q5"/>
    <mergeCell ref="R5:V5"/>
    <mergeCell ref="W5:AA5"/>
    <mergeCell ref="AB5:AF5"/>
    <mergeCell ref="AG5:AK5"/>
  </mergeCells>
  <conditionalFormatting sqref="AL10">
    <cfRule type="cellIs" dxfId="2393" priority="306" operator="greaterThan">
      <formula>$E$10</formula>
    </cfRule>
  </conditionalFormatting>
  <conditionalFormatting sqref="AL11">
    <cfRule type="cellIs" dxfId="2392" priority="305" operator="greaterThan">
      <formula>$E$11</formula>
    </cfRule>
  </conditionalFormatting>
  <conditionalFormatting sqref="AL12">
    <cfRule type="cellIs" dxfId="2391" priority="304" operator="greaterThan">
      <formula>$E$12</formula>
    </cfRule>
  </conditionalFormatting>
  <conditionalFormatting sqref="AL13">
    <cfRule type="cellIs" dxfId="2390" priority="302" operator="greaterThan">
      <formula>$E13</formula>
    </cfRule>
    <cfRule type="cellIs" dxfId="2389" priority="303" operator="greaterThan">
      <formula>$G13</formula>
    </cfRule>
  </conditionalFormatting>
  <conditionalFormatting sqref="AL18">
    <cfRule type="cellIs" dxfId="2388" priority="298" operator="lessThan">
      <formula>$AS$18</formula>
    </cfRule>
    <cfRule type="cellIs" dxfId="2387" priority="299" operator="greaterThan">
      <formula>$AT$18</formula>
    </cfRule>
    <cfRule type="cellIs" dxfId="2386" priority="300" operator="lessThan">
      <formula>$AQ$18</formula>
    </cfRule>
    <cfRule type="cellIs" dxfId="2385" priority="301" operator="greaterThan">
      <formula>$AR$18</formula>
    </cfRule>
  </conditionalFormatting>
  <conditionalFormatting sqref="AG10">
    <cfRule type="cellIs" dxfId="2384" priority="297" operator="greaterThan">
      <formula>$E$10</formula>
    </cfRule>
  </conditionalFormatting>
  <conditionalFormatting sqref="AG11">
    <cfRule type="cellIs" dxfId="2383" priority="296" operator="greaterThan">
      <formula>$E$11</formula>
    </cfRule>
  </conditionalFormatting>
  <conditionalFormatting sqref="AG12">
    <cfRule type="cellIs" dxfId="2382" priority="295" operator="greaterThan">
      <formula>$E$12</formula>
    </cfRule>
  </conditionalFormatting>
  <conditionalFormatting sqref="AG13">
    <cfRule type="cellIs" dxfId="2381" priority="293" operator="greaterThan">
      <formula>$E$13</formula>
    </cfRule>
    <cfRule type="cellIs" dxfId="2380" priority="294" operator="greaterThan">
      <formula>$G$13</formula>
    </cfRule>
  </conditionalFormatting>
  <conditionalFormatting sqref="AG14">
    <cfRule type="cellIs" dxfId="2379" priority="291" operator="greaterThan">
      <formula>$E$14</formula>
    </cfRule>
    <cfRule type="cellIs" dxfId="2378" priority="292" operator="greaterThan">
      <formula>$G$14</formula>
    </cfRule>
  </conditionalFormatting>
  <conditionalFormatting sqref="AG15">
    <cfRule type="cellIs" dxfId="2377" priority="290" operator="greaterThan">
      <formula>$E$15</formula>
    </cfRule>
  </conditionalFormatting>
  <conditionalFormatting sqref="AG16">
    <cfRule type="cellIs" dxfId="2376" priority="289" operator="greaterThan">
      <formula>$E$16</formula>
    </cfRule>
  </conditionalFormatting>
  <conditionalFormatting sqref="AG16">
    <cfRule type="cellIs" dxfId="2375" priority="288" operator="greaterThan">
      <formula>$G$16</formula>
    </cfRule>
  </conditionalFormatting>
  <conditionalFormatting sqref="AG17">
    <cfRule type="cellIs" dxfId="2374" priority="286" operator="greaterThan">
      <formula>$E$17</formula>
    </cfRule>
  </conditionalFormatting>
  <conditionalFormatting sqref="AG17">
    <cfRule type="cellIs" dxfId="2373" priority="287" operator="greaterThan">
      <formula>$G$17</formula>
    </cfRule>
  </conditionalFormatting>
  <conditionalFormatting sqref="AG19">
    <cfRule type="cellIs" dxfId="2372" priority="285" operator="greaterThan">
      <formula>$E$19</formula>
    </cfRule>
  </conditionalFormatting>
  <conditionalFormatting sqref="AG20">
    <cfRule type="cellIs" dxfId="2371" priority="283" operator="greaterThan">
      <formula>$E$20</formula>
    </cfRule>
    <cfRule type="cellIs" dxfId="2370" priority="284" operator="greaterThan">
      <formula>$G$20</formula>
    </cfRule>
  </conditionalFormatting>
  <conditionalFormatting sqref="AG21">
    <cfRule type="cellIs" dxfId="2369" priority="281" operator="greaterThan">
      <formula>$E$21</formula>
    </cfRule>
    <cfRule type="cellIs" dxfId="2368" priority="282" operator="greaterThan">
      <formula>$G$21</formula>
    </cfRule>
  </conditionalFormatting>
  <conditionalFormatting sqref="AG22">
    <cfRule type="cellIs" dxfId="2367" priority="279" operator="greaterThan">
      <formula>$E$22</formula>
    </cfRule>
    <cfRule type="cellIs" dxfId="2366" priority="280" operator="greaterThan">
      <formula>$G$22</formula>
    </cfRule>
  </conditionalFormatting>
  <conditionalFormatting sqref="AG23">
    <cfRule type="cellIs" dxfId="2365" priority="278" operator="greaterThan">
      <formula>$E$23</formula>
    </cfRule>
  </conditionalFormatting>
  <conditionalFormatting sqref="AG9">
    <cfRule type="cellIs" dxfId="2364" priority="277" operator="greaterThan">
      <formula>$E$9</formula>
    </cfRule>
  </conditionalFormatting>
  <conditionalFormatting sqref="AG18">
    <cfRule type="cellIs" dxfId="2363" priority="273" operator="lessThan">
      <formula>$AS$18</formula>
    </cfRule>
    <cfRule type="cellIs" dxfId="2362" priority="274" operator="greaterThan">
      <formula>$AT$18</formula>
    </cfRule>
    <cfRule type="cellIs" dxfId="2361" priority="275" operator="lessThan">
      <formula>$AQ$18</formula>
    </cfRule>
    <cfRule type="cellIs" dxfId="2360" priority="276" operator="greaterThan">
      <formula>$AR$18</formula>
    </cfRule>
  </conditionalFormatting>
  <conditionalFormatting sqref="AG26">
    <cfRule type="cellIs" dxfId="2359" priority="271" operator="greaterThan">
      <formula>$E$26</formula>
    </cfRule>
    <cfRule type="cellIs" dxfId="2358" priority="272" operator="greaterThan">
      <formula>$G$26</formula>
    </cfRule>
  </conditionalFormatting>
  <conditionalFormatting sqref="AG27">
    <cfRule type="cellIs" dxfId="2357" priority="269" operator="greaterThan">
      <formula>$E$27</formula>
    </cfRule>
    <cfRule type="cellIs" dxfId="2356" priority="270" operator="greaterThan">
      <formula>$G$27</formula>
    </cfRule>
  </conditionalFormatting>
  <conditionalFormatting sqref="AG28">
    <cfRule type="cellIs" dxfId="2355" priority="267" operator="greaterThan">
      <formula>$E$28</formula>
    </cfRule>
    <cfRule type="cellIs" dxfId="2354" priority="268" operator="greaterThan">
      <formula>$G$28</formula>
    </cfRule>
  </conditionalFormatting>
  <conditionalFormatting sqref="AG31">
    <cfRule type="cellIs" dxfId="2353" priority="266" operator="greaterThan">
      <formula>$E$31</formula>
    </cfRule>
  </conditionalFormatting>
  <conditionalFormatting sqref="AG32">
    <cfRule type="cellIs" dxfId="2352" priority="264" operator="greaterThan">
      <formula>$E$32</formula>
    </cfRule>
    <cfRule type="cellIs" dxfId="2351" priority="265" operator="greaterThan">
      <formula>$G$32</formula>
    </cfRule>
  </conditionalFormatting>
  <conditionalFormatting sqref="AG33">
    <cfRule type="cellIs" dxfId="2350" priority="262" operator="greaterThan">
      <formula>$E$33</formula>
    </cfRule>
    <cfRule type="cellIs" dxfId="2349" priority="263" operator="greaterThan">
      <formula>$G$33</formula>
    </cfRule>
  </conditionalFormatting>
  <conditionalFormatting sqref="AG34">
    <cfRule type="cellIs" dxfId="2348" priority="259" operator="greaterThan">
      <formula>$E$34</formula>
    </cfRule>
    <cfRule type="cellIs" dxfId="2347" priority="260" operator="greaterThan">
      <formula>$G$34</formula>
    </cfRule>
    <cfRule type="cellIs" dxfId="2346" priority="261" operator="greaterThan">
      <formula>$F$34</formula>
    </cfRule>
  </conditionalFormatting>
  <conditionalFormatting sqref="AG35">
    <cfRule type="cellIs" dxfId="2345" priority="257" operator="greaterThan">
      <formula>$E$35</formula>
    </cfRule>
    <cfRule type="cellIs" dxfId="2344" priority="258" operator="greaterThan">
      <formula>$G$35</formula>
    </cfRule>
  </conditionalFormatting>
  <conditionalFormatting sqref="AG36">
    <cfRule type="cellIs" dxfId="2343" priority="255" operator="greaterThan">
      <formula>$E$36</formula>
    </cfRule>
    <cfRule type="cellIs" dxfId="2342" priority="256" operator="greaterThan">
      <formula>$G$36</formula>
    </cfRule>
  </conditionalFormatting>
  <conditionalFormatting sqref="AG37">
    <cfRule type="cellIs" dxfId="2341" priority="254" operator="greaterThan">
      <formula>$E$37</formula>
    </cfRule>
  </conditionalFormatting>
  <conditionalFormatting sqref="AG38">
    <cfRule type="cellIs" dxfId="2340" priority="252" operator="greaterThan">
      <formula>$E$38</formula>
    </cfRule>
    <cfRule type="cellIs" dxfId="2339" priority="253" operator="greaterThan">
      <formula>$G$38</formula>
    </cfRule>
  </conditionalFormatting>
  <conditionalFormatting sqref="AG39">
    <cfRule type="cellIs" dxfId="2338" priority="250" operator="greaterThan">
      <formula>$E$39</formula>
    </cfRule>
    <cfRule type="cellIs" dxfId="2337" priority="251" operator="greaterThan">
      <formula>$G$39</formula>
    </cfRule>
  </conditionalFormatting>
  <conditionalFormatting sqref="AG40">
    <cfRule type="cellIs" dxfId="2336" priority="248" operator="greaterThan">
      <formula>$E$40</formula>
    </cfRule>
    <cfRule type="cellIs" dxfId="2335" priority="249" operator="greaterThan">
      <formula>$G$40</formula>
    </cfRule>
  </conditionalFormatting>
  <conditionalFormatting sqref="AG41">
    <cfRule type="cellIs" dxfId="2334" priority="246" operator="greaterThan">
      <formula>$E$41</formula>
    </cfRule>
    <cfRule type="cellIs" dxfId="2333" priority="247" operator="greaterThan">
      <formula>$G$41</formula>
    </cfRule>
  </conditionalFormatting>
  <conditionalFormatting sqref="AG37">
    <cfRule type="cellIs" dxfId="2332" priority="245" operator="greaterThan">
      <formula>$G$37</formula>
    </cfRule>
  </conditionalFormatting>
  <conditionalFormatting sqref="AG72">
    <cfRule type="cellIs" dxfId="2331" priority="244" operator="greaterThan">
      <formula>$F$72</formula>
    </cfRule>
  </conditionalFormatting>
  <conditionalFormatting sqref="AG55">
    <cfRule type="cellIs" dxfId="2330" priority="243" operator="greaterThan">
      <formula>$G$55</formula>
    </cfRule>
  </conditionalFormatting>
  <conditionalFormatting sqref="AG60">
    <cfRule type="cellIs" dxfId="2329" priority="242" operator="greaterThan">
      <formula>$G$60</formula>
    </cfRule>
  </conditionalFormatting>
  <conditionalFormatting sqref="AG63">
    <cfRule type="cellIs" dxfId="2328" priority="241" operator="greaterThan">
      <formula>$G$63</formula>
    </cfRule>
  </conditionalFormatting>
  <conditionalFormatting sqref="AG66">
    <cfRule type="cellIs" dxfId="2327" priority="239" operator="greaterThan">
      <formula>$G$66</formula>
    </cfRule>
    <cfRule type="cellIs" dxfId="2326" priority="240" operator="greaterThan">
      <formula>$F$66</formula>
    </cfRule>
  </conditionalFormatting>
  <conditionalFormatting sqref="AG53">
    <cfRule type="cellIs" dxfId="2325" priority="238" operator="greaterThan">
      <formula>$F$53</formula>
    </cfRule>
  </conditionalFormatting>
  <conditionalFormatting sqref="AG52">
    <cfRule type="cellIs" dxfId="2324" priority="236" operator="greaterThan">
      <formula>$F$52</formula>
    </cfRule>
  </conditionalFormatting>
  <conditionalFormatting sqref="AG61">
    <cfRule type="cellIs" dxfId="2323" priority="233" operator="greaterThan">
      <formula>$F$61</formula>
    </cfRule>
  </conditionalFormatting>
  <conditionalFormatting sqref="AG62">
    <cfRule type="cellIs" dxfId="2322" priority="231" operator="greaterThan">
      <formula>$G$62</formula>
    </cfRule>
  </conditionalFormatting>
  <conditionalFormatting sqref="AG54">
    <cfRule type="cellIs" dxfId="2321" priority="234" operator="greaterThan">
      <formula>$G$54</formula>
    </cfRule>
    <cfRule type="cellIs" dxfId="2320" priority="235" operator="greaterThan">
      <formula>$F$54</formula>
    </cfRule>
  </conditionalFormatting>
  <conditionalFormatting sqref="AG61">
    <cfRule type="cellIs" dxfId="2319" priority="232" operator="greaterThan">
      <formula>$G$61</formula>
    </cfRule>
  </conditionalFormatting>
  <conditionalFormatting sqref="AG67">
    <cfRule type="cellIs" dxfId="2318" priority="230" operator="greaterThan">
      <formula>$F$67</formula>
    </cfRule>
  </conditionalFormatting>
  <conditionalFormatting sqref="AG68">
    <cfRule type="cellIs" dxfId="2317" priority="229" operator="greaterThan">
      <formula>$G$68</formula>
    </cfRule>
  </conditionalFormatting>
  <conditionalFormatting sqref="AG70">
    <cfRule type="cellIs" dxfId="2316" priority="228" operator="greaterThan">
      <formula>$G$70</formula>
    </cfRule>
  </conditionalFormatting>
  <conditionalFormatting sqref="AG73">
    <cfRule type="cellIs" dxfId="2315" priority="227" operator="greaterThan">
      <formula>$G$73</formula>
    </cfRule>
  </conditionalFormatting>
  <conditionalFormatting sqref="AG75">
    <cfRule type="cellIs" dxfId="2314" priority="226" operator="greaterThan">
      <formula>$F$75</formula>
    </cfRule>
  </conditionalFormatting>
  <conditionalFormatting sqref="AG76">
    <cfRule type="cellIs" dxfId="2313" priority="225" operator="greaterThan">
      <formula>$F$76</formula>
    </cfRule>
  </conditionalFormatting>
  <conditionalFormatting sqref="AG78">
    <cfRule type="cellIs" dxfId="2312" priority="224" operator="greaterThan">
      <formula>$G$78</formula>
    </cfRule>
  </conditionalFormatting>
  <conditionalFormatting sqref="AG80">
    <cfRule type="cellIs" dxfId="2311" priority="223" operator="greaterThan">
      <formula>$F$80</formula>
    </cfRule>
  </conditionalFormatting>
  <conditionalFormatting sqref="AG82">
    <cfRule type="cellIs" dxfId="2310" priority="222" operator="greaterThan">
      <formula>$F$82</formula>
    </cfRule>
  </conditionalFormatting>
  <conditionalFormatting sqref="AG81">
    <cfRule type="cellIs" dxfId="2309" priority="220" operator="greaterThan">
      <formula>$G$81</formula>
    </cfRule>
    <cfRule type="cellIs" dxfId="2308" priority="221" operator="greaterThan">
      <formula>$F$81</formula>
    </cfRule>
  </conditionalFormatting>
  <conditionalFormatting sqref="AG84">
    <cfRule type="cellIs" dxfId="2307" priority="219" operator="greaterThan">
      <formula>$G$84</formula>
    </cfRule>
  </conditionalFormatting>
  <conditionalFormatting sqref="AG86">
    <cfRule type="cellIs" dxfId="2306" priority="217" operator="greaterThan">
      <formula>$G$86</formula>
    </cfRule>
    <cfRule type="cellIs" dxfId="2305" priority="218" operator="greaterThan">
      <formula>$F$86</formula>
    </cfRule>
  </conditionalFormatting>
  <conditionalFormatting sqref="AG89">
    <cfRule type="cellIs" dxfId="2304" priority="215" operator="greaterThan">
      <formula>$G$89</formula>
    </cfRule>
    <cfRule type="cellIs" dxfId="2303" priority="216" operator="greaterThan">
      <formula>$F$89</formula>
    </cfRule>
  </conditionalFormatting>
  <conditionalFormatting sqref="AG53">
    <cfRule type="cellIs" dxfId="2302" priority="237" operator="greaterThan">
      <formula>$G$53</formula>
    </cfRule>
  </conditionalFormatting>
  <conditionalFormatting sqref="H45">
    <cfRule type="cellIs" dxfId="2301" priority="214" operator="greaterThan">
      <formula>$F$45</formula>
    </cfRule>
  </conditionalFormatting>
  <conditionalFormatting sqref="H46">
    <cfRule type="cellIs" dxfId="2300" priority="75" operator="greaterThan">
      <formula>$E46</formula>
    </cfRule>
    <cfRule type="cellIs" dxfId="2299" priority="213" operator="greaterThan">
      <formula>$G46</formula>
    </cfRule>
  </conditionalFormatting>
  <conditionalFormatting sqref="AG29">
    <cfRule type="cellIs" dxfId="2298" priority="211" operator="greaterThan">
      <formula>$E$29</formula>
    </cfRule>
  </conditionalFormatting>
  <conditionalFormatting sqref="AG29">
    <cfRule type="cellIs" dxfId="2297" priority="212" operator="greaterThan">
      <formula>$G$29</formula>
    </cfRule>
  </conditionalFormatting>
  <conditionalFormatting sqref="AG44">
    <cfRule type="cellIs" dxfId="2296" priority="209" operator="greaterThan">
      <formula>$E$26</formula>
    </cfRule>
    <cfRule type="cellIs" dxfId="2295" priority="210" operator="greaterThan">
      <formula>$G$26</formula>
    </cfRule>
  </conditionalFormatting>
  <conditionalFormatting sqref="AG45">
    <cfRule type="cellIs" dxfId="2294" priority="207" operator="greaterThan">
      <formula>$E$27</formula>
    </cfRule>
    <cfRule type="cellIs" dxfId="2293" priority="208" operator="greaterThan">
      <formula>$G$27</formula>
    </cfRule>
  </conditionalFormatting>
  <conditionalFormatting sqref="AG46">
    <cfRule type="cellIs" dxfId="2292" priority="205" operator="greaterThan">
      <formula>$E$28</formula>
    </cfRule>
    <cfRule type="cellIs" dxfId="2291" priority="206" operator="greaterThan">
      <formula>$G$28</formula>
    </cfRule>
  </conditionalFormatting>
  <conditionalFormatting sqref="AG49">
    <cfRule type="cellIs" dxfId="2290" priority="203" operator="greaterThan">
      <formula>$E$26</formula>
    </cfRule>
    <cfRule type="cellIs" dxfId="2289" priority="204" operator="greaterThan">
      <formula>$G$26</formula>
    </cfRule>
  </conditionalFormatting>
  <conditionalFormatting sqref="R45 M45">
    <cfRule type="cellIs" dxfId="2288" priority="202" operator="greaterThan">
      <formula>$F$45</formula>
    </cfRule>
  </conditionalFormatting>
  <conditionalFormatting sqref="W45">
    <cfRule type="cellIs" dxfId="2287" priority="201" operator="greaterThan">
      <formula>$F$45</formula>
    </cfRule>
  </conditionalFormatting>
  <conditionalFormatting sqref="AG30">
    <cfRule type="expression" priority="198" stopIfTrue="1">
      <formula>$S$30="U"</formula>
    </cfRule>
    <cfRule type="cellIs" dxfId="2286" priority="199" operator="greaterThan">
      <formula>$E$30</formula>
    </cfRule>
    <cfRule type="cellIs" dxfId="2285" priority="200" operator="greaterThan">
      <formula>$G$30</formula>
    </cfRule>
  </conditionalFormatting>
  <conditionalFormatting sqref="AL9:AL12">
    <cfRule type="cellIs" dxfId="2284" priority="197" operator="greaterThan">
      <formula>$E9</formula>
    </cfRule>
  </conditionalFormatting>
  <conditionalFormatting sqref="AL20:AL22 AL16:AL17 AL14">
    <cfRule type="cellIs" dxfId="2283" priority="195" operator="greaterThan">
      <formula>$E14</formula>
    </cfRule>
    <cfRule type="cellIs" dxfId="2282" priority="196" operator="greaterThan">
      <formula>$G14</formula>
    </cfRule>
  </conditionalFormatting>
  <conditionalFormatting sqref="AL41 AL32:AL39 AL26:AL30">
    <cfRule type="cellIs" dxfId="2281" priority="193" operator="greaterThan">
      <formula>$E26</formula>
    </cfRule>
    <cfRule type="cellIs" dxfId="2280" priority="194" operator="greaterThan">
      <formula>$G26</formula>
    </cfRule>
  </conditionalFormatting>
  <conditionalFormatting sqref="AL40 AL31">
    <cfRule type="cellIs" dxfId="2279" priority="192" operator="greaterThan">
      <formula>$E31</formula>
    </cfRule>
  </conditionalFormatting>
  <conditionalFormatting sqref="AB41 AB32:AB39 AB26:AB29">
    <cfRule type="cellIs" dxfId="2278" priority="190" operator="greaterThan">
      <formula>$E26</formula>
    </cfRule>
    <cfRule type="cellIs" dxfId="2277" priority="191" operator="greaterThan">
      <formula>$G26</formula>
    </cfRule>
  </conditionalFormatting>
  <conditionalFormatting sqref="AB31">
    <cfRule type="cellIs" dxfId="2276" priority="189" operator="greaterThan">
      <formula>$E31</formula>
    </cfRule>
  </conditionalFormatting>
  <conditionalFormatting sqref="W25">
    <cfRule type="cellIs" dxfId="2275" priority="187" operator="greaterThan">
      <formula>$E25</formula>
    </cfRule>
    <cfRule type="cellIs" dxfId="2274" priority="188" operator="greaterThan">
      <formula>$G25</formula>
    </cfRule>
  </conditionalFormatting>
  <conditionalFormatting sqref="W41 W32:W39 W26:W30">
    <cfRule type="cellIs" dxfId="2273" priority="185" operator="greaterThan">
      <formula>$E26</formula>
    </cfRule>
    <cfRule type="cellIs" dxfId="2272" priority="186" operator="greaterThan">
      <formula>$G26</formula>
    </cfRule>
  </conditionalFormatting>
  <conditionalFormatting sqref="W31">
    <cfRule type="cellIs" dxfId="2271" priority="184" operator="greaterThan">
      <formula>$E31</formula>
    </cfRule>
  </conditionalFormatting>
  <conditionalFormatting sqref="R25">
    <cfRule type="cellIs" dxfId="2270" priority="182" operator="greaterThan">
      <formula>$E25</formula>
    </cfRule>
    <cfRule type="cellIs" dxfId="2269" priority="183" operator="greaterThan">
      <formula>$G25</formula>
    </cfRule>
  </conditionalFormatting>
  <conditionalFormatting sqref="R41 R32:R39 R26:R29">
    <cfRule type="cellIs" dxfId="2268" priority="180" operator="greaterThan">
      <formula>$E26</formula>
    </cfRule>
    <cfRule type="cellIs" dxfId="2267" priority="181" operator="greaterThan">
      <formula>$G26</formula>
    </cfRule>
  </conditionalFormatting>
  <conditionalFormatting sqref="R31">
    <cfRule type="cellIs" dxfId="2266" priority="179" operator="greaterThan">
      <formula>$E31</formula>
    </cfRule>
  </conditionalFormatting>
  <conditionalFormatting sqref="M25">
    <cfRule type="cellIs" dxfId="2265" priority="177" operator="greaterThan">
      <formula>$E25</formula>
    </cfRule>
    <cfRule type="cellIs" dxfId="2264" priority="178" operator="greaterThan">
      <formula>$G25</formula>
    </cfRule>
  </conditionalFormatting>
  <conditionalFormatting sqref="M41 M32:M39 M26:M29">
    <cfRule type="cellIs" dxfId="2263" priority="175" operator="greaterThan">
      <formula>$E26</formula>
    </cfRule>
    <cfRule type="cellIs" dxfId="2262" priority="176" operator="greaterThan">
      <formula>$G26</formula>
    </cfRule>
  </conditionalFormatting>
  <conditionalFormatting sqref="M31">
    <cfRule type="cellIs" dxfId="2261" priority="174" operator="greaterThan">
      <formula>$E31</formula>
    </cfRule>
  </conditionalFormatting>
  <conditionalFormatting sqref="H25">
    <cfRule type="cellIs" dxfId="2260" priority="172" operator="greaterThan">
      <formula>$E25</formula>
    </cfRule>
    <cfRule type="cellIs" dxfId="2259" priority="173" operator="greaterThan">
      <formula>$G25</formula>
    </cfRule>
  </conditionalFormatting>
  <conditionalFormatting sqref="H41 H32:H39 H26:H30">
    <cfRule type="cellIs" dxfId="2258" priority="170" operator="greaterThan">
      <formula>$E26</formula>
    </cfRule>
    <cfRule type="cellIs" dxfId="2257" priority="171" operator="greaterThan">
      <formula>$G26</formula>
    </cfRule>
  </conditionalFormatting>
  <conditionalFormatting sqref="H31">
    <cfRule type="cellIs" dxfId="2256" priority="169" operator="greaterThan">
      <formula>$E31</formula>
    </cfRule>
  </conditionalFormatting>
  <conditionalFormatting sqref="AL23 AL19 AL15">
    <cfRule type="cellIs" dxfId="2255" priority="168" operator="greaterThan">
      <formula>$E15</formula>
    </cfRule>
  </conditionalFormatting>
  <conditionalFormatting sqref="W10">
    <cfRule type="cellIs" dxfId="2254" priority="167" operator="greaterThan">
      <formula>$E$10</formula>
    </cfRule>
  </conditionalFormatting>
  <conditionalFormatting sqref="W11">
    <cfRule type="cellIs" dxfId="2253" priority="166" operator="greaterThan">
      <formula>$E$11</formula>
    </cfRule>
  </conditionalFormatting>
  <conditionalFormatting sqref="W12">
    <cfRule type="cellIs" dxfId="2252" priority="165" operator="greaterThan">
      <formula>$E$12</formula>
    </cfRule>
  </conditionalFormatting>
  <conditionalFormatting sqref="W13">
    <cfRule type="cellIs" dxfId="2251" priority="163" operator="greaterThan">
      <formula>$E13</formula>
    </cfRule>
    <cfRule type="cellIs" dxfId="2250" priority="164" operator="greaterThan">
      <formula>$G13</formula>
    </cfRule>
  </conditionalFormatting>
  <conditionalFormatting sqref="W9:W12">
    <cfRule type="cellIs" dxfId="2249" priority="162" operator="greaterThan">
      <formula>$E9</formula>
    </cfRule>
  </conditionalFormatting>
  <conditionalFormatting sqref="W20:W22 W16:W17 W14">
    <cfRule type="cellIs" dxfId="2248" priority="160" operator="greaterThan">
      <formula>$E14</formula>
    </cfRule>
    <cfRule type="cellIs" dxfId="2247" priority="161" operator="greaterThan">
      <formula>$G14</formula>
    </cfRule>
  </conditionalFormatting>
  <conditionalFormatting sqref="W23 W19 W15">
    <cfRule type="cellIs" dxfId="2246" priority="159" operator="greaterThan">
      <formula>$E15</formula>
    </cfRule>
  </conditionalFormatting>
  <conditionalFormatting sqref="R10">
    <cfRule type="cellIs" dxfId="2245" priority="158" operator="greaterThan">
      <formula>$E$10</formula>
    </cfRule>
  </conditionalFormatting>
  <conditionalFormatting sqref="R11">
    <cfRule type="cellIs" dxfId="2244" priority="157" operator="greaterThan">
      <formula>$E$11</formula>
    </cfRule>
  </conditionalFormatting>
  <conditionalFormatting sqref="R12">
    <cfRule type="cellIs" dxfId="2243" priority="156" operator="greaterThan">
      <formula>$E$12</formula>
    </cfRule>
  </conditionalFormatting>
  <conditionalFormatting sqref="R13">
    <cfRule type="cellIs" dxfId="2242" priority="154" operator="greaterThan">
      <formula>$E13</formula>
    </cfRule>
    <cfRule type="cellIs" dxfId="2241" priority="155" operator="greaterThan">
      <formula>$G13</formula>
    </cfRule>
  </conditionalFormatting>
  <conditionalFormatting sqref="R9:R12">
    <cfRule type="cellIs" dxfId="2240" priority="153" operator="greaterThan">
      <formula>$E9</formula>
    </cfRule>
  </conditionalFormatting>
  <conditionalFormatting sqref="R20:R22 R16:R17 R14">
    <cfRule type="cellIs" dxfId="2239" priority="151" operator="greaterThan">
      <formula>$E14</formula>
    </cfRule>
    <cfRule type="cellIs" dxfId="2238" priority="152" operator="greaterThan">
      <formula>$G14</formula>
    </cfRule>
  </conditionalFormatting>
  <conditionalFormatting sqref="R23 R19 R15">
    <cfRule type="cellIs" dxfId="2237" priority="150" operator="greaterThan">
      <formula>$E15</formula>
    </cfRule>
  </conditionalFormatting>
  <conditionalFormatting sqref="M10">
    <cfRule type="cellIs" dxfId="2236" priority="149" operator="greaterThan">
      <formula>$E$10</formula>
    </cfRule>
  </conditionalFormatting>
  <conditionalFormatting sqref="M11">
    <cfRule type="cellIs" dxfId="2235" priority="148" operator="greaterThan">
      <formula>$E$11</formula>
    </cfRule>
  </conditionalFormatting>
  <conditionalFormatting sqref="M12">
    <cfRule type="cellIs" dxfId="2234" priority="147" operator="greaterThan">
      <formula>$E$12</formula>
    </cfRule>
  </conditionalFormatting>
  <conditionalFormatting sqref="M13">
    <cfRule type="cellIs" dxfId="2233" priority="145" operator="greaterThan">
      <formula>$E13</formula>
    </cfRule>
    <cfRule type="cellIs" dxfId="2232" priority="146" operator="greaterThan">
      <formula>$G13</formula>
    </cfRule>
  </conditionalFormatting>
  <conditionalFormatting sqref="M9:M12">
    <cfRule type="cellIs" dxfId="2231" priority="144" operator="greaterThan">
      <formula>$E9</formula>
    </cfRule>
  </conditionalFormatting>
  <conditionalFormatting sqref="M20:M22 M16:M17 M14">
    <cfRule type="cellIs" dxfId="2230" priority="142" operator="greaterThan">
      <formula>$E14</formula>
    </cfRule>
    <cfRule type="cellIs" dxfId="2229" priority="143" operator="greaterThan">
      <formula>$G14</formula>
    </cfRule>
  </conditionalFormatting>
  <conditionalFormatting sqref="M23 M19 M15">
    <cfRule type="cellIs" dxfId="2228" priority="141" operator="greaterThan">
      <formula>$E15</formula>
    </cfRule>
  </conditionalFormatting>
  <conditionalFormatting sqref="H10">
    <cfRule type="cellIs" dxfId="2227" priority="140" operator="greaterThan">
      <formula>$E$10</formula>
    </cfRule>
  </conditionalFormatting>
  <conditionalFormatting sqref="H11">
    <cfRule type="cellIs" dxfId="2226" priority="139" operator="greaterThan">
      <formula>$E$11</formula>
    </cfRule>
  </conditionalFormatting>
  <conditionalFormatting sqref="H12">
    <cfRule type="cellIs" dxfId="2225" priority="138" operator="greaterThan">
      <formula>$E$12</formula>
    </cfRule>
  </conditionalFormatting>
  <conditionalFormatting sqref="H13">
    <cfRule type="cellIs" dxfId="2224" priority="136" operator="greaterThan">
      <formula>$E13</formula>
    </cfRule>
    <cfRule type="cellIs" dxfId="2223" priority="137" operator="greaterThan">
      <formula>$G13</formula>
    </cfRule>
  </conditionalFormatting>
  <conditionalFormatting sqref="H9:H12">
    <cfRule type="cellIs" dxfId="2222" priority="135" operator="greaterThan">
      <formula>$E9</formula>
    </cfRule>
  </conditionalFormatting>
  <conditionalFormatting sqref="H20:H22 H16:H17 H14">
    <cfRule type="cellIs" dxfId="2221" priority="133" operator="greaterThan">
      <formula>$E14</formula>
    </cfRule>
    <cfRule type="cellIs" dxfId="2220" priority="134" operator="greaterThan">
      <formula>$G14</formula>
    </cfRule>
  </conditionalFormatting>
  <conditionalFormatting sqref="H23 H19 H15">
    <cfRule type="cellIs" dxfId="2219" priority="132" operator="greaterThan">
      <formula>$E15</formula>
    </cfRule>
  </conditionalFormatting>
  <conditionalFormatting sqref="AB10">
    <cfRule type="cellIs" dxfId="2218" priority="131" operator="greaterThan">
      <formula>$E$10</formula>
    </cfRule>
  </conditionalFormatting>
  <conditionalFormatting sqref="AB11">
    <cfRule type="cellIs" dxfId="2217" priority="130" operator="greaterThan">
      <formula>$E$11</formula>
    </cfRule>
  </conditionalFormatting>
  <conditionalFormatting sqref="AB12">
    <cfRule type="cellIs" dxfId="2216" priority="129" operator="greaterThan">
      <formula>$E$12</formula>
    </cfRule>
  </conditionalFormatting>
  <conditionalFormatting sqref="AB13">
    <cfRule type="cellIs" dxfId="2215" priority="127" operator="greaterThan">
      <formula>$E13</formula>
    </cfRule>
    <cfRule type="cellIs" dxfId="2214" priority="128" operator="greaterThan">
      <formula>$G13</formula>
    </cfRule>
  </conditionalFormatting>
  <conditionalFormatting sqref="AB9:AB12">
    <cfRule type="cellIs" dxfId="2213" priority="126" operator="greaterThan">
      <formula>$E9</formula>
    </cfRule>
  </conditionalFormatting>
  <conditionalFormatting sqref="AB20:AB22 AB16:AB17 AB14">
    <cfRule type="cellIs" dxfId="2212" priority="124" operator="greaterThan">
      <formula>$E14</formula>
    </cfRule>
    <cfRule type="cellIs" dxfId="2211" priority="125" operator="greaterThan">
      <formula>$G14</formula>
    </cfRule>
  </conditionalFormatting>
  <conditionalFormatting sqref="AB23 AB19 AB15">
    <cfRule type="cellIs" dxfId="2210" priority="123" operator="greaterThan">
      <formula>$E15</formula>
    </cfRule>
  </conditionalFormatting>
  <conditionalFormatting sqref="AB18">
    <cfRule type="cellIs" dxfId="2209" priority="119" operator="lessThan">
      <formula>$AS$18</formula>
    </cfRule>
    <cfRule type="cellIs" dxfId="2208" priority="120" operator="greaterThan">
      <formula>$AT$18</formula>
    </cfRule>
    <cfRule type="cellIs" dxfId="2207" priority="121" operator="lessThan">
      <formula>$AQ$18</formula>
    </cfRule>
    <cfRule type="cellIs" dxfId="2206" priority="122" operator="greaterThan">
      <formula>$AR$18</formula>
    </cfRule>
  </conditionalFormatting>
  <conditionalFormatting sqref="H18 M18 R18 W18">
    <cfRule type="cellIs" dxfId="2205" priority="115" operator="lessThan">
      <formula>$AS$18</formula>
    </cfRule>
    <cfRule type="cellIs" dxfId="2204" priority="116" operator="greaterThan">
      <formula>$AT$18</formula>
    </cfRule>
    <cfRule type="cellIs" dxfId="2203" priority="117" operator="lessThan">
      <formula>$AQ$18</formula>
    </cfRule>
    <cfRule type="cellIs" dxfId="2202" priority="118" operator="greaterThan">
      <formula>$AR$18</formula>
    </cfRule>
  </conditionalFormatting>
  <conditionalFormatting sqref="AL30">
    <cfRule type="expression" priority="114" stopIfTrue="1">
      <formula>AM$30="U"</formula>
    </cfRule>
  </conditionalFormatting>
  <conditionalFormatting sqref="AB30">
    <cfRule type="cellIs" dxfId="2201" priority="112" operator="greaterThan">
      <formula>$E30</formula>
    </cfRule>
    <cfRule type="cellIs" dxfId="2200" priority="113" operator="greaterThan">
      <formula>$G30</formula>
    </cfRule>
  </conditionalFormatting>
  <conditionalFormatting sqref="AB30">
    <cfRule type="expression" priority="111" stopIfTrue="1">
      <formula>AC$30="U"</formula>
    </cfRule>
  </conditionalFormatting>
  <conditionalFormatting sqref="W30">
    <cfRule type="expression" priority="110" stopIfTrue="1">
      <formula>$X$30="U"</formula>
    </cfRule>
  </conditionalFormatting>
  <conditionalFormatting sqref="R30">
    <cfRule type="cellIs" dxfId="2199" priority="108" operator="greaterThan">
      <formula>$E30</formula>
    </cfRule>
    <cfRule type="cellIs" dxfId="2198" priority="109" operator="greaterThan">
      <formula>$G30</formula>
    </cfRule>
  </conditionalFormatting>
  <conditionalFormatting sqref="R30">
    <cfRule type="expression" priority="107" stopIfTrue="1">
      <formula>$S$30="U"</formula>
    </cfRule>
  </conditionalFormatting>
  <conditionalFormatting sqref="M30">
    <cfRule type="cellIs" dxfId="2197" priority="105" operator="greaterThan">
      <formula>$E30</formula>
    </cfRule>
    <cfRule type="cellIs" dxfId="2196" priority="106" operator="greaterThan">
      <formula>$G30</formula>
    </cfRule>
  </conditionalFormatting>
  <conditionalFormatting sqref="M30">
    <cfRule type="expression" priority="104" stopIfTrue="1">
      <formula>$N$30="U"</formula>
    </cfRule>
  </conditionalFormatting>
  <conditionalFormatting sqref="H30">
    <cfRule type="expression" priority="103" stopIfTrue="1">
      <formula>$I$30="U"</formula>
    </cfRule>
  </conditionalFormatting>
  <conditionalFormatting sqref="W8">
    <cfRule type="cellIs" dxfId="2195" priority="102" operator="greaterThan">
      <formula>$E8</formula>
    </cfRule>
  </conditionalFormatting>
  <conditionalFormatting sqref="R8">
    <cfRule type="cellIs" dxfId="2194" priority="101" operator="greaterThan">
      <formula>$E8</formula>
    </cfRule>
  </conditionalFormatting>
  <conditionalFormatting sqref="H8 M8">
    <cfRule type="cellIs" dxfId="2193" priority="100" operator="greaterThan">
      <formula>$E8</formula>
    </cfRule>
  </conditionalFormatting>
  <conditionalFormatting sqref="AL40">
    <cfRule type="expression" priority="99" stopIfTrue="1">
      <formula>$AM$40="U"</formula>
    </cfRule>
  </conditionalFormatting>
  <conditionalFormatting sqref="W40">
    <cfRule type="cellIs" dxfId="2192" priority="98" operator="greaterThan">
      <formula>$E40</formula>
    </cfRule>
  </conditionalFormatting>
  <conditionalFormatting sqref="W40">
    <cfRule type="expression" priority="97" stopIfTrue="1">
      <formula>X$40="U"</formula>
    </cfRule>
  </conditionalFormatting>
  <conditionalFormatting sqref="AB40">
    <cfRule type="cellIs" dxfId="2191" priority="96" operator="greaterThan">
      <formula>$E40</formula>
    </cfRule>
  </conditionalFormatting>
  <conditionalFormatting sqref="AB40">
    <cfRule type="expression" priority="95" stopIfTrue="1">
      <formula>AC$40="U"</formula>
    </cfRule>
  </conditionalFormatting>
  <conditionalFormatting sqref="M40">
    <cfRule type="cellIs" dxfId="2190" priority="94" operator="greaterThan">
      <formula>$E40</formula>
    </cfRule>
  </conditionalFormatting>
  <conditionalFormatting sqref="M40">
    <cfRule type="expression" priority="93" stopIfTrue="1">
      <formula>N$40="U"</formula>
    </cfRule>
  </conditionalFormatting>
  <conditionalFormatting sqref="R40">
    <cfRule type="cellIs" dxfId="2189" priority="92" operator="greaterThan">
      <formula>$E40</formula>
    </cfRule>
  </conditionalFormatting>
  <conditionalFormatting sqref="R40">
    <cfRule type="expression" priority="91" stopIfTrue="1">
      <formula>S$40="U"</formula>
    </cfRule>
  </conditionalFormatting>
  <conditionalFormatting sqref="H40">
    <cfRule type="cellIs" dxfId="2188" priority="90" operator="greaterThan">
      <formula>$E40</formula>
    </cfRule>
  </conditionalFormatting>
  <conditionalFormatting sqref="H40">
    <cfRule type="expression" priority="89" stopIfTrue="1">
      <formula>I$40="U"</formula>
    </cfRule>
  </conditionalFormatting>
  <conditionalFormatting sqref="AB8">
    <cfRule type="cellIs" dxfId="2187" priority="88" operator="greaterThan">
      <formula>$E8</formula>
    </cfRule>
  </conditionalFormatting>
  <conditionalFormatting sqref="AB25">
    <cfRule type="cellIs" dxfId="2186" priority="86" operator="greaterThan">
      <formula>$E25</formula>
    </cfRule>
    <cfRule type="cellIs" dxfId="2185" priority="87" operator="greaterThan">
      <formula>$G25</formula>
    </cfRule>
  </conditionalFormatting>
  <conditionalFormatting sqref="H43">
    <cfRule type="cellIs" dxfId="2184" priority="85" operator="greaterThan">
      <formula>$G43</formula>
    </cfRule>
  </conditionalFormatting>
  <conditionalFormatting sqref="AB45">
    <cfRule type="cellIs" dxfId="2183" priority="84" operator="greaterThan">
      <formula>$F$45</formula>
    </cfRule>
  </conditionalFormatting>
  <conditionalFormatting sqref="AB48">
    <cfRule type="cellIs" dxfId="2182" priority="82" operator="greaterThan">
      <formula>$F$48</formula>
    </cfRule>
  </conditionalFormatting>
  <conditionalFormatting sqref="AB76">
    <cfRule type="cellIs" dxfId="2181" priority="83" operator="greaterThan">
      <formula>$F$76</formula>
    </cfRule>
  </conditionalFormatting>
  <conditionalFormatting sqref="AU43:AU46">
    <cfRule type="expression" dxfId="2180" priority="81">
      <formula>$AU43=$AB43</formula>
    </cfRule>
  </conditionalFormatting>
  <conditionalFormatting sqref="AU48:AU89">
    <cfRule type="expression" dxfId="2179" priority="80">
      <formula>$AU48=$AB48</formula>
    </cfRule>
  </conditionalFormatting>
  <conditionalFormatting sqref="H48">
    <cfRule type="cellIs" dxfId="2178" priority="78" operator="greaterThan">
      <formula>$F$48</formula>
    </cfRule>
  </conditionalFormatting>
  <conditionalFormatting sqref="H76">
    <cfRule type="cellIs" dxfId="2177" priority="79" operator="greaterThan">
      <formula>$F$76</formula>
    </cfRule>
  </conditionalFormatting>
  <conditionalFormatting sqref="W48 R48 M48">
    <cfRule type="cellIs" dxfId="2176" priority="76" operator="greaterThan">
      <formula>$F$48</formula>
    </cfRule>
  </conditionalFormatting>
  <conditionalFormatting sqref="W76 R76 M76">
    <cfRule type="cellIs" dxfId="2175" priority="77" operator="greaterThan">
      <formula>$F$76</formula>
    </cfRule>
  </conditionalFormatting>
  <conditionalFormatting sqref="AB46 W46 R46 M46">
    <cfRule type="cellIs" dxfId="2174" priority="73" operator="greaterThan">
      <formula>$E46</formula>
    </cfRule>
    <cfRule type="cellIs" dxfId="2173" priority="74" operator="greaterThan">
      <formula>$G46</formula>
    </cfRule>
  </conditionalFormatting>
  <conditionalFormatting sqref="H52">
    <cfRule type="cellIs" dxfId="2172" priority="72" operator="greaterThan">
      <formula>$E52</formula>
    </cfRule>
  </conditionalFormatting>
  <conditionalFormatting sqref="AB52 W52 R52 M52">
    <cfRule type="cellIs" dxfId="2171" priority="71" operator="greaterThan">
      <formula>$E52</formula>
    </cfRule>
  </conditionalFormatting>
  <conditionalFormatting sqref="AB53 W53 R53 M53">
    <cfRule type="cellIs" dxfId="2170" priority="69" operator="greaterThan">
      <formula>$E53</formula>
    </cfRule>
    <cfRule type="cellIs" dxfId="2169" priority="70" operator="greaterThan">
      <formula>$G53</formula>
    </cfRule>
  </conditionalFormatting>
  <conditionalFormatting sqref="AB55 W55 R55 M55">
    <cfRule type="cellIs" dxfId="2168" priority="67" operator="greaterThan">
      <formula>$E55</formula>
    </cfRule>
    <cfRule type="cellIs" dxfId="2167" priority="68" operator="greaterThan">
      <formula>$G55</formula>
    </cfRule>
  </conditionalFormatting>
  <conditionalFormatting sqref="AB89 W89 R89 M89">
    <cfRule type="cellIs" dxfId="2166" priority="65" operator="greaterThan">
      <formula>$E89</formula>
    </cfRule>
    <cfRule type="cellIs" dxfId="2165" priority="66" operator="greaterThan">
      <formula>$G89</formula>
    </cfRule>
  </conditionalFormatting>
  <conditionalFormatting sqref="AB86 W86 R86 M86">
    <cfRule type="cellIs" dxfId="2164" priority="63" operator="greaterThan">
      <formula>$E86</formula>
    </cfRule>
    <cfRule type="cellIs" dxfId="2163" priority="64" operator="greaterThan">
      <formula>$G86</formula>
    </cfRule>
  </conditionalFormatting>
  <conditionalFormatting sqref="AB78 W78 R78 M78">
    <cfRule type="cellIs" dxfId="2162" priority="61" operator="greaterThan">
      <formula>$E78</formula>
    </cfRule>
    <cfRule type="cellIs" dxfId="2161" priority="62" operator="greaterThan">
      <formula>$G78</formula>
    </cfRule>
  </conditionalFormatting>
  <conditionalFormatting sqref="AB73 W73 R73 M73">
    <cfRule type="cellIs" dxfId="2160" priority="59" operator="greaterThan">
      <formula>$E73</formula>
    </cfRule>
    <cfRule type="cellIs" dxfId="2159" priority="60" operator="greaterThan">
      <formula>$G73</formula>
    </cfRule>
  </conditionalFormatting>
  <conditionalFormatting sqref="AB70 W70 R70 M70">
    <cfRule type="cellIs" dxfId="2158" priority="57" operator="greaterThan">
      <formula>$E70</formula>
    </cfRule>
    <cfRule type="cellIs" dxfId="2157" priority="58" operator="greaterThan">
      <formula>$G70</formula>
    </cfRule>
  </conditionalFormatting>
  <conditionalFormatting sqref="AB62 W62 R62 M62">
    <cfRule type="cellIs" dxfId="2156" priority="55" operator="greaterThan">
      <formula>$E62</formula>
    </cfRule>
    <cfRule type="cellIs" dxfId="2155" priority="56" operator="greaterThan">
      <formula>$G62</formula>
    </cfRule>
  </conditionalFormatting>
  <conditionalFormatting sqref="AB61 W61 R61 M61">
    <cfRule type="cellIs" dxfId="2154" priority="53" operator="greaterThan">
      <formula>$E61</formula>
    </cfRule>
    <cfRule type="cellIs" dxfId="2153" priority="54" operator="greaterThan">
      <formula>$G61</formula>
    </cfRule>
  </conditionalFormatting>
  <conditionalFormatting sqref="AB67 W67 R67 M67 H67">
    <cfRule type="cellIs" dxfId="2152" priority="52" operator="greaterThan">
      <formula>$E67</formula>
    </cfRule>
  </conditionalFormatting>
  <conditionalFormatting sqref="H72 M72 R72 W72 AB72">
    <cfRule type="cellIs" dxfId="2151" priority="51" operator="greaterThan">
      <formula>$E72</formula>
    </cfRule>
  </conditionalFormatting>
  <conditionalFormatting sqref="AB75 W75 R75 M75 H75">
    <cfRule type="cellIs" dxfId="2150" priority="50" operator="greaterThan">
      <formula>$E75</formula>
    </cfRule>
  </conditionalFormatting>
  <conditionalFormatting sqref="AB79:AB80 W79:W80 R79:R80 M79:M80 H79:H80">
    <cfRule type="cellIs" dxfId="2149" priority="49" operator="greaterThan">
      <formula>$E79</formula>
    </cfRule>
  </conditionalFormatting>
  <conditionalFormatting sqref="AB85 W85 R85 M85 H85 H82 M82 R82 W82 AB82">
    <cfRule type="cellIs" dxfId="2148" priority="48" operator="greaterThan">
      <formula>$E82</formula>
    </cfRule>
  </conditionalFormatting>
  <conditionalFormatting sqref="H82">
    <cfRule type="expression" priority="47" stopIfTrue="1">
      <formula>I$82="U"</formula>
    </cfRule>
  </conditionalFormatting>
  <conditionalFormatting sqref="AB82 W82 R82 M82">
    <cfRule type="expression" priority="46" stopIfTrue="1">
      <formula>N$82="U"</formula>
    </cfRule>
  </conditionalFormatting>
  <conditionalFormatting sqref="H89 H86 H78 H73 H70 H61:H62 H55 H53">
    <cfRule type="cellIs" dxfId="2147" priority="44" operator="greaterThan">
      <formula>$E53</formula>
    </cfRule>
    <cfRule type="cellIs" dxfId="2146" priority="45" operator="greaterThan">
      <formula>$G53</formula>
    </cfRule>
  </conditionalFormatting>
  <conditionalFormatting sqref="AL8">
    <cfRule type="cellIs" dxfId="2145" priority="43" operator="greaterThan">
      <formula>$E8</formula>
    </cfRule>
  </conditionalFormatting>
  <conditionalFormatting sqref="AL25">
    <cfRule type="cellIs" dxfId="2144" priority="41" operator="greaterThan">
      <formula>$E25</formula>
    </cfRule>
    <cfRule type="cellIs" dxfId="2143" priority="42" operator="greaterThan">
      <formula>$G25</formula>
    </cfRule>
  </conditionalFormatting>
  <conditionalFormatting sqref="AB43 W43 R43 M43">
    <cfRule type="cellIs" dxfId="2142" priority="40" operator="greaterThan">
      <formula>$G43</formula>
    </cfRule>
  </conditionalFormatting>
  <conditionalFormatting sqref="AL45">
    <cfRule type="cellIs" dxfId="2141" priority="39" operator="greaterThan">
      <formula>$F$45</formula>
    </cfRule>
  </conditionalFormatting>
  <conditionalFormatting sqref="AL46">
    <cfRule type="cellIs" dxfId="2140" priority="36" operator="greaterThan">
      <formula>$E46</formula>
    </cfRule>
    <cfRule type="cellIs" dxfId="2139" priority="38" operator="greaterThan">
      <formula>$G46</formula>
    </cfRule>
  </conditionalFormatting>
  <conditionalFormatting sqref="AL43">
    <cfRule type="cellIs" dxfId="2138" priority="37" operator="greaterThan">
      <formula>$G43</formula>
    </cfRule>
  </conditionalFormatting>
  <conditionalFormatting sqref="AL48">
    <cfRule type="cellIs" dxfId="2137" priority="34" operator="greaterThan">
      <formula>$F$48</formula>
    </cfRule>
  </conditionalFormatting>
  <conditionalFormatting sqref="AL76">
    <cfRule type="cellIs" dxfId="2136" priority="35" operator="greaterThan">
      <formula>$F$76</formula>
    </cfRule>
  </conditionalFormatting>
  <conditionalFormatting sqref="AL52">
    <cfRule type="cellIs" dxfId="2135" priority="33" operator="greaterThan">
      <formula>$E52</formula>
    </cfRule>
  </conditionalFormatting>
  <conditionalFormatting sqref="AL53">
    <cfRule type="cellIs" dxfId="2134" priority="31" operator="greaterThan">
      <formula>$E53</formula>
    </cfRule>
    <cfRule type="cellIs" dxfId="2133" priority="32" operator="greaterThan">
      <formula>$G53</formula>
    </cfRule>
  </conditionalFormatting>
  <conditionalFormatting sqref="AL55">
    <cfRule type="cellIs" dxfId="2132" priority="29" operator="greaterThan">
      <formula>$E55</formula>
    </cfRule>
    <cfRule type="cellIs" dxfId="2131" priority="30" operator="greaterThan">
      <formula>$G55</formula>
    </cfRule>
  </conditionalFormatting>
  <conditionalFormatting sqref="AL89">
    <cfRule type="cellIs" dxfId="2130" priority="27" operator="greaterThan">
      <formula>$E89</formula>
    </cfRule>
    <cfRule type="cellIs" dxfId="2129" priority="28" operator="greaterThan">
      <formula>$G89</formula>
    </cfRule>
  </conditionalFormatting>
  <conditionalFormatting sqref="AL86">
    <cfRule type="cellIs" dxfId="2128" priority="25" operator="greaterThan">
      <formula>$E86</formula>
    </cfRule>
    <cfRule type="cellIs" dxfId="2127" priority="26" operator="greaterThan">
      <formula>$G86</formula>
    </cfRule>
  </conditionalFormatting>
  <conditionalFormatting sqref="AL78">
    <cfRule type="cellIs" dxfId="2126" priority="23" operator="greaterThan">
      <formula>$E78</formula>
    </cfRule>
    <cfRule type="cellIs" dxfId="2125" priority="24" operator="greaterThan">
      <formula>$G78</formula>
    </cfRule>
  </conditionalFormatting>
  <conditionalFormatting sqref="AL73">
    <cfRule type="cellIs" dxfId="2124" priority="21" operator="greaterThan">
      <formula>$E73</formula>
    </cfRule>
    <cfRule type="cellIs" dxfId="2123" priority="22" operator="greaterThan">
      <formula>$G73</formula>
    </cfRule>
  </conditionalFormatting>
  <conditionalFormatting sqref="AL70">
    <cfRule type="cellIs" dxfId="2122" priority="19" operator="greaterThan">
      <formula>$E70</formula>
    </cfRule>
    <cfRule type="cellIs" dxfId="2121" priority="20" operator="greaterThan">
      <formula>$G70</formula>
    </cfRule>
  </conditionalFormatting>
  <conditionalFormatting sqref="AL62">
    <cfRule type="cellIs" dxfId="2120" priority="17" operator="greaterThan">
      <formula>$E62</formula>
    </cfRule>
    <cfRule type="cellIs" dxfId="2119" priority="18" operator="greaterThan">
      <formula>$G62</formula>
    </cfRule>
  </conditionalFormatting>
  <conditionalFormatting sqref="AL61">
    <cfRule type="cellIs" dxfId="2118" priority="15" operator="greaterThan">
      <formula>$E61</formula>
    </cfRule>
    <cfRule type="cellIs" dxfId="2117" priority="16" operator="greaterThan">
      <formula>$G61</formula>
    </cfRule>
  </conditionalFormatting>
  <conditionalFormatting sqref="AL67">
    <cfRule type="cellIs" dxfId="2116" priority="14" operator="greaterThan">
      <formula>$E67</formula>
    </cfRule>
  </conditionalFormatting>
  <conditionalFormatting sqref="AL72">
    <cfRule type="cellIs" dxfId="2115" priority="13" operator="greaterThan">
      <formula>$E72</formula>
    </cfRule>
  </conditionalFormatting>
  <conditionalFormatting sqref="AL75">
    <cfRule type="cellIs" dxfId="2114" priority="12" operator="greaterThan">
      <formula>$E75</formula>
    </cfRule>
  </conditionalFormatting>
  <conditionalFormatting sqref="AL79:AL80">
    <cfRule type="cellIs" dxfId="2113" priority="11" operator="greaterThan">
      <formula>$E79</formula>
    </cfRule>
  </conditionalFormatting>
  <conditionalFormatting sqref="AL85 AL82">
    <cfRule type="cellIs" dxfId="2112" priority="10" operator="greaterThan">
      <formula>$E82</formula>
    </cfRule>
  </conditionalFormatting>
  <conditionalFormatting sqref="AL82">
    <cfRule type="expression" priority="9" stopIfTrue="1">
      <formula>AM$82="U"</formula>
    </cfRule>
  </conditionalFormatting>
  <conditionalFormatting sqref="H50:H51">
    <cfRule type="cellIs" dxfId="2111" priority="8" operator="greaterThan">
      <formula>$G50</formula>
    </cfRule>
  </conditionalFormatting>
  <conditionalFormatting sqref="AL50 AB50 W50 R50 M50">
    <cfRule type="cellIs" dxfId="2110" priority="7" operator="greaterThan">
      <formula>$G50</formula>
    </cfRule>
  </conditionalFormatting>
  <conditionalFormatting sqref="AL54 AB54 W54 R54 M54 H54">
    <cfRule type="cellIs" dxfId="2109" priority="6" operator="greaterThan">
      <formula>$G54</formula>
    </cfRule>
  </conditionalFormatting>
  <conditionalFormatting sqref="AL60 AB60 W60 R60 M60 H60">
    <cfRule type="cellIs" dxfId="2108" priority="5" operator="greaterThan">
      <formula>$G60</formula>
    </cfRule>
  </conditionalFormatting>
  <conditionalFormatting sqref="AL84 AB84 W84 R84 M84 H84 AL81 AB81 W81 R81 M81 H81 AL68 AB68 W68 R68 M68 H68 AL66 AB66 W66 R66 M66 H66 AL63 AB63 W63 R63 M63 H63">
    <cfRule type="cellIs" dxfId="2107" priority="4" operator="greaterThan">
      <formula>$G63</formula>
    </cfRule>
  </conditionalFormatting>
  <conditionalFormatting sqref="H51">
    <cfRule type="expression" priority="3" stopIfTrue="1">
      <formula>I$51="U"</formula>
    </cfRule>
  </conditionalFormatting>
  <conditionalFormatting sqref="AL51 AB51 W51 R51 M51">
    <cfRule type="cellIs" dxfId="2106" priority="2" operator="greaterThan">
      <formula>$G51</formula>
    </cfRule>
  </conditionalFormatting>
  <conditionalFormatting sqref="AL51 AB51 W51 R51 M51">
    <cfRule type="expression" priority="1" stopIfTrue="1">
      <formula>N$51="U"</formula>
    </cfRule>
  </conditionalFormatting>
  <printOptions horizontalCentered="1"/>
  <pageMargins left="1" right="1" top="0.6" bottom="0.6" header="0.3" footer="0.3"/>
  <pageSetup paperSize="17" scale="54" orientation="landscape" r:id="rId1"/>
  <headerFooter>
    <oddFooter>&amp;L&amp;8&amp;Z&amp;F&amp;RPage &amp;P of &amp;N</oddFooter>
  </headerFooter>
  <rowBreaks count="1" manualBreakCount="1">
    <brk id="46" max="41"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2F878-1963-4113-B4CF-C64BCFFC8C96}">
  <dimension ref="A1:BN1048557"/>
  <sheetViews>
    <sheetView view="pageBreakPreview" topLeftCell="A4" zoomScale="85" zoomScaleNormal="145" zoomScaleSheetLayoutView="85" workbookViewId="0">
      <pane xSplit="5895" ySplit="1035" topLeftCell="G1" activePane="topRight"/>
      <selection activeCell="AE6" sqref="AE1:AF1048576"/>
      <selection pane="topRight" activeCell="AE6" sqref="AE1:AF1048576"/>
      <selection pane="bottomLeft" activeCell="AE6" sqref="AE1:AF1048576"/>
      <selection pane="bottomRight" activeCell="AE6" sqref="AE1:AF1048576"/>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279</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4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45"/>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46"/>
      <c r="G6" s="489"/>
      <c r="H6" s="218">
        <v>44362</v>
      </c>
      <c r="I6" s="219" t="s">
        <v>15</v>
      </c>
      <c r="J6" s="219" t="s">
        <v>16</v>
      </c>
      <c r="K6" s="219" t="s">
        <v>190</v>
      </c>
      <c r="L6" s="220" t="s">
        <v>191</v>
      </c>
      <c r="M6" s="218">
        <v>44362</v>
      </c>
      <c r="N6" s="219" t="s">
        <v>15</v>
      </c>
      <c r="O6" s="219" t="s">
        <v>16</v>
      </c>
      <c r="P6" s="219" t="s">
        <v>190</v>
      </c>
      <c r="Q6" s="220" t="s">
        <v>191</v>
      </c>
      <c r="R6" s="218">
        <v>44362</v>
      </c>
      <c r="S6" s="219" t="s">
        <v>15</v>
      </c>
      <c r="T6" s="219" t="s">
        <v>16</v>
      </c>
      <c r="U6" s="219" t="s">
        <v>190</v>
      </c>
      <c r="V6" s="220" t="s">
        <v>191</v>
      </c>
      <c r="W6" s="218">
        <v>44362</v>
      </c>
      <c r="X6" s="219" t="s">
        <v>15</v>
      </c>
      <c r="Y6" s="219" t="s">
        <v>16</v>
      </c>
      <c r="Z6" s="219" t="s">
        <v>190</v>
      </c>
      <c r="AA6" s="220" t="s">
        <v>191</v>
      </c>
      <c r="AB6" s="218">
        <v>44363</v>
      </c>
      <c r="AC6" s="219" t="s">
        <v>15</v>
      </c>
      <c r="AD6" s="219" t="s">
        <v>16</v>
      </c>
      <c r="AE6" s="219" t="s">
        <v>190</v>
      </c>
      <c r="AF6" s="220" t="s">
        <v>191</v>
      </c>
      <c r="AG6" s="218">
        <v>44363</v>
      </c>
      <c r="AH6" s="219" t="s">
        <v>15</v>
      </c>
      <c r="AI6" s="219" t="s">
        <v>16</v>
      </c>
      <c r="AJ6" s="219" t="s">
        <v>190</v>
      </c>
      <c r="AK6" s="220" t="s">
        <v>191</v>
      </c>
      <c r="AL6" s="218">
        <v>44363</v>
      </c>
      <c r="AM6" s="219" t="s">
        <v>15</v>
      </c>
      <c r="AN6" s="219" t="s">
        <v>16</v>
      </c>
      <c r="AO6" s="219" t="s">
        <v>190</v>
      </c>
      <c r="AP6" s="220" t="s">
        <v>191</v>
      </c>
      <c r="AQ6" s="218"/>
      <c r="AR6" s="219" t="s">
        <v>15</v>
      </c>
      <c r="AS6" s="219" t="s">
        <v>16</v>
      </c>
      <c r="AT6" s="219" t="s">
        <v>190</v>
      </c>
      <c r="AU6" s="220" t="s">
        <v>191</v>
      </c>
      <c r="AV6" s="218">
        <v>44363</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24</v>
      </c>
      <c r="C8" s="223"/>
      <c r="D8" s="223"/>
      <c r="E8" s="324">
        <v>170</v>
      </c>
      <c r="F8" s="224" t="s">
        <v>22</v>
      </c>
      <c r="G8" s="225" t="s">
        <v>22</v>
      </c>
      <c r="H8" s="355">
        <v>120</v>
      </c>
      <c r="I8" s="251"/>
      <c r="J8" s="251"/>
      <c r="K8" s="251" t="s">
        <v>233</v>
      </c>
      <c r="L8" s="252" t="s">
        <v>247</v>
      </c>
      <c r="M8" s="226">
        <v>62</v>
      </c>
      <c r="N8" s="223"/>
      <c r="O8" s="223"/>
      <c r="P8" s="223"/>
      <c r="Q8" s="227"/>
      <c r="R8" s="226">
        <v>290</v>
      </c>
      <c r="S8" s="404"/>
      <c r="T8" s="404"/>
      <c r="U8" s="404"/>
      <c r="V8" s="405"/>
      <c r="W8" s="226">
        <v>110</v>
      </c>
      <c r="X8" s="223"/>
      <c r="Y8" s="223"/>
      <c r="Z8" s="223" t="s">
        <v>233</v>
      </c>
      <c r="AA8" s="227" t="s">
        <v>247</v>
      </c>
      <c r="AB8" s="226">
        <v>450</v>
      </c>
      <c r="AC8" s="223"/>
      <c r="AD8" s="223"/>
      <c r="AE8" s="223" t="s">
        <v>15</v>
      </c>
      <c r="AF8" s="227" t="s">
        <v>247</v>
      </c>
      <c r="AG8" s="226">
        <v>93</v>
      </c>
      <c r="AH8" s="223"/>
      <c r="AI8" s="223"/>
      <c r="AJ8" s="223"/>
      <c r="AK8" s="227"/>
      <c r="AL8" s="226">
        <v>97</v>
      </c>
      <c r="AM8" s="223"/>
      <c r="AN8" s="223"/>
      <c r="AO8" s="223"/>
      <c r="AP8" s="227"/>
      <c r="AQ8" s="504" t="s">
        <v>205</v>
      </c>
      <c r="AR8" s="505"/>
      <c r="AS8" s="505"/>
      <c r="AT8" s="505"/>
      <c r="AU8" s="506"/>
      <c r="AV8" s="226">
        <v>110</v>
      </c>
      <c r="AW8" s="223"/>
      <c r="AX8" s="223"/>
      <c r="AY8" s="223" t="s">
        <v>233</v>
      </c>
      <c r="AZ8" s="227" t="s">
        <v>247</v>
      </c>
      <c r="BE8" s="20" t="s">
        <v>20</v>
      </c>
    </row>
    <row r="9" spans="1:57" s="214" customFormat="1" x14ac:dyDescent="0.25">
      <c r="A9" s="228" t="s">
        <v>23</v>
      </c>
      <c r="B9" s="222" t="s">
        <v>24</v>
      </c>
      <c r="C9" s="229"/>
      <c r="D9" s="229"/>
      <c r="E9" s="325">
        <v>3.2000000000000001E-2</v>
      </c>
      <c r="F9" s="230" t="s">
        <v>22</v>
      </c>
      <c r="G9" s="231" t="s">
        <v>22</v>
      </c>
      <c r="H9" s="369">
        <v>0.02</v>
      </c>
      <c r="I9" s="229" t="s">
        <v>25</v>
      </c>
      <c r="J9" s="229"/>
      <c r="K9" s="229"/>
      <c r="L9" s="233"/>
      <c r="M9" s="369">
        <v>0.02</v>
      </c>
      <c r="N9" s="229" t="s">
        <v>25</v>
      </c>
      <c r="O9" s="229"/>
      <c r="P9" s="229"/>
      <c r="Q9" s="233"/>
      <c r="R9" s="368">
        <v>6.8000000000000005E-2</v>
      </c>
      <c r="S9" s="229"/>
      <c r="T9" s="229"/>
      <c r="U9" s="229"/>
      <c r="V9" s="233"/>
      <c r="W9" s="369">
        <v>9.25</v>
      </c>
      <c r="X9" s="229"/>
      <c r="Y9" s="229"/>
      <c r="Z9" s="229"/>
      <c r="AA9" s="233"/>
      <c r="AB9" s="368">
        <v>8.1000000000000003E-2</v>
      </c>
      <c r="AC9" s="229"/>
      <c r="AD9" s="229"/>
      <c r="AE9" s="229"/>
      <c r="AF9" s="233"/>
      <c r="AG9" s="368">
        <v>3.2000000000000001E-2</v>
      </c>
      <c r="AH9" s="229"/>
      <c r="AI9" s="229"/>
      <c r="AJ9" s="229"/>
      <c r="AK9" s="233"/>
      <c r="AL9" s="369">
        <v>0.02</v>
      </c>
      <c r="AM9" s="229" t="s">
        <v>25</v>
      </c>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24</v>
      </c>
      <c r="C10" s="223"/>
      <c r="D10" s="223"/>
      <c r="E10" s="326">
        <v>170</v>
      </c>
      <c r="F10" s="235" t="s">
        <v>22</v>
      </c>
      <c r="G10" s="231" t="s">
        <v>22</v>
      </c>
      <c r="H10" s="370">
        <v>120</v>
      </c>
      <c r="I10" s="229"/>
      <c r="J10" s="229"/>
      <c r="K10" s="229" t="s">
        <v>233</v>
      </c>
      <c r="L10" s="233" t="s">
        <v>247</v>
      </c>
      <c r="M10" s="370">
        <v>62</v>
      </c>
      <c r="N10" s="229"/>
      <c r="O10" s="229"/>
      <c r="P10" s="223"/>
      <c r="Q10" s="233"/>
      <c r="R10" s="370">
        <v>290</v>
      </c>
      <c r="S10" s="229"/>
      <c r="T10" s="229"/>
      <c r="U10" s="229"/>
      <c r="V10" s="233"/>
      <c r="W10" s="370">
        <v>110</v>
      </c>
      <c r="X10" s="229"/>
      <c r="Y10" s="229"/>
      <c r="Z10" s="229" t="s">
        <v>233</v>
      </c>
      <c r="AA10" s="233" t="s">
        <v>247</v>
      </c>
      <c r="AB10" s="370">
        <v>450</v>
      </c>
      <c r="AC10" s="229"/>
      <c r="AD10" s="229"/>
      <c r="AE10" s="229" t="s">
        <v>15</v>
      </c>
      <c r="AF10" s="233" t="s">
        <v>247</v>
      </c>
      <c r="AG10" s="370">
        <v>93</v>
      </c>
      <c r="AH10" s="229"/>
      <c r="AI10" s="229"/>
      <c r="AJ10" s="229"/>
      <c r="AK10" s="233"/>
      <c r="AL10" s="370">
        <v>97</v>
      </c>
      <c r="AM10" s="229"/>
      <c r="AN10" s="229"/>
      <c r="AO10" s="229"/>
      <c r="AP10" s="233"/>
      <c r="AQ10" s="297"/>
      <c r="AR10" s="298"/>
      <c r="AS10" s="298"/>
      <c r="AT10" s="298"/>
      <c r="AU10" s="299"/>
      <c r="AV10" s="370">
        <v>110</v>
      </c>
      <c r="AW10" s="229"/>
      <c r="AX10" s="229"/>
      <c r="AY10" s="223" t="s">
        <v>233</v>
      </c>
      <c r="AZ10" s="233" t="s">
        <v>247</v>
      </c>
      <c r="BE10" s="33" t="s">
        <v>26</v>
      </c>
    </row>
    <row r="11" spans="1:57" s="214" customFormat="1" x14ac:dyDescent="0.25">
      <c r="A11" s="228" t="s">
        <v>27</v>
      </c>
      <c r="B11" s="222" t="s">
        <v>21</v>
      </c>
      <c r="C11" s="229"/>
      <c r="D11" s="229"/>
      <c r="E11" s="325">
        <v>31.670400000000001</v>
      </c>
      <c r="F11" s="230" t="s">
        <v>22</v>
      </c>
      <c r="G11" s="231" t="s">
        <v>22</v>
      </c>
      <c r="H11" s="371">
        <v>22.7</v>
      </c>
      <c r="I11" s="229"/>
      <c r="J11" s="229"/>
      <c r="K11" s="229"/>
      <c r="L11" s="233"/>
      <c r="M11" s="371">
        <v>13.1</v>
      </c>
      <c r="N11" s="229"/>
      <c r="O11" s="229"/>
      <c r="P11" s="223"/>
      <c r="Q11" s="233"/>
      <c r="R11" s="371">
        <v>41.7</v>
      </c>
      <c r="S11" s="229"/>
      <c r="T11" s="229"/>
      <c r="U11" s="229" t="s">
        <v>15</v>
      </c>
      <c r="V11" s="233" t="s">
        <v>247</v>
      </c>
      <c r="W11" s="371">
        <v>13.7</v>
      </c>
      <c r="X11" s="229"/>
      <c r="Y11" s="229"/>
      <c r="Z11" s="229" t="s">
        <v>233</v>
      </c>
      <c r="AA11" s="233" t="s">
        <v>247</v>
      </c>
      <c r="AB11" s="371">
        <v>60.7</v>
      </c>
      <c r="AC11" s="229"/>
      <c r="AD11" s="229"/>
      <c r="AE11" s="229" t="s">
        <v>15</v>
      </c>
      <c r="AF11" s="233" t="s">
        <v>247</v>
      </c>
      <c r="AG11" s="371">
        <v>15.5</v>
      </c>
      <c r="AH11" s="229"/>
      <c r="AI11" s="229"/>
      <c r="AJ11" s="229" t="s">
        <v>15</v>
      </c>
      <c r="AK11" s="233" t="s">
        <v>247</v>
      </c>
      <c r="AL11" s="371">
        <v>17</v>
      </c>
      <c r="AM11" s="229"/>
      <c r="AN11" s="229"/>
      <c r="AO11" s="229" t="s">
        <v>15</v>
      </c>
      <c r="AP11" s="233" t="s">
        <v>247</v>
      </c>
      <c r="AQ11" s="300"/>
      <c r="AR11" s="298"/>
      <c r="AS11" s="298"/>
      <c r="AT11" s="298"/>
      <c r="AU11" s="299"/>
      <c r="AV11" s="371">
        <v>21</v>
      </c>
      <c r="AW11" s="229"/>
      <c r="AX11" s="229"/>
      <c r="AY11" s="223"/>
      <c r="AZ11" s="233"/>
      <c r="BE11" s="33" t="s">
        <v>27</v>
      </c>
    </row>
    <row r="12" spans="1:57" s="214" customFormat="1" x14ac:dyDescent="0.25">
      <c r="A12" s="238" t="s">
        <v>28</v>
      </c>
      <c r="B12" s="222" t="s">
        <v>24</v>
      </c>
      <c r="C12" s="229"/>
      <c r="D12" s="229"/>
      <c r="E12" s="325">
        <v>12</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17</v>
      </c>
      <c r="X12" s="229"/>
      <c r="Y12" s="229"/>
      <c r="Z12" s="229"/>
      <c r="AA12" s="233"/>
      <c r="AB12" s="370">
        <v>63</v>
      </c>
      <c r="AC12" s="229"/>
      <c r="AD12" s="229"/>
      <c r="AE12" s="229"/>
      <c r="AF12" s="233"/>
      <c r="AG12" s="370">
        <v>52</v>
      </c>
      <c r="AH12" s="229"/>
      <c r="AI12" s="229"/>
      <c r="AJ12" s="229"/>
      <c r="AK12" s="233"/>
      <c r="AL12" s="370">
        <v>43</v>
      </c>
      <c r="AM12" s="229"/>
      <c r="AN12" s="229"/>
      <c r="AO12" s="229"/>
      <c r="AP12" s="233"/>
      <c r="AQ12" s="297"/>
      <c r="AR12" s="298"/>
      <c r="AS12" s="298"/>
      <c r="AT12" s="298"/>
      <c r="AU12" s="299"/>
      <c r="AV12" s="370">
        <v>55</v>
      </c>
      <c r="AW12" s="229"/>
      <c r="AX12" s="229"/>
      <c r="AY12" s="229"/>
      <c r="AZ12" s="233"/>
      <c r="BE12" s="50" t="s">
        <v>28</v>
      </c>
    </row>
    <row r="13" spans="1:57" s="214" customFormat="1" x14ac:dyDescent="0.25">
      <c r="A13" s="228" t="s">
        <v>29</v>
      </c>
      <c r="B13" s="222" t="s">
        <v>21</v>
      </c>
      <c r="C13" s="229"/>
      <c r="D13" s="229"/>
      <c r="E13" s="325">
        <v>12.730700000000001</v>
      </c>
      <c r="F13" s="239">
        <v>250</v>
      </c>
      <c r="G13" s="231">
        <v>250</v>
      </c>
      <c r="H13" s="369">
        <v>9.34</v>
      </c>
      <c r="I13" s="229"/>
      <c r="J13" s="229"/>
      <c r="K13" s="229" t="s">
        <v>15</v>
      </c>
      <c r="L13" s="233" t="s">
        <v>247</v>
      </c>
      <c r="M13" s="369">
        <v>7.83</v>
      </c>
      <c r="N13" s="229"/>
      <c r="O13" s="229"/>
      <c r="P13" s="223"/>
      <c r="Q13" s="233"/>
      <c r="R13" s="369">
        <v>9.34</v>
      </c>
      <c r="S13" s="229"/>
      <c r="T13" s="229"/>
      <c r="U13" s="229"/>
      <c r="V13" s="233"/>
      <c r="W13" s="371">
        <v>10</v>
      </c>
      <c r="X13" s="229"/>
      <c r="Y13" s="229"/>
      <c r="Z13" s="229"/>
      <c r="AA13" s="233"/>
      <c r="AB13" s="369">
        <v>5.32</v>
      </c>
      <c r="AC13" s="229"/>
      <c r="AD13" s="229"/>
      <c r="AE13" s="229" t="s">
        <v>15</v>
      </c>
      <c r="AF13" s="233" t="s">
        <v>247</v>
      </c>
      <c r="AG13" s="369">
        <v>7.54</v>
      </c>
      <c r="AH13" s="229"/>
      <c r="AI13" s="229"/>
      <c r="AJ13" s="229" t="s">
        <v>15</v>
      </c>
      <c r="AK13" s="233" t="s">
        <v>247</v>
      </c>
      <c r="AL13" s="369">
        <v>8.2200000000000006</v>
      </c>
      <c r="AM13" s="229"/>
      <c r="AN13" s="229"/>
      <c r="AO13" s="229" t="s">
        <v>15</v>
      </c>
      <c r="AP13" s="233" t="s">
        <v>247</v>
      </c>
      <c r="AQ13" s="300"/>
      <c r="AR13" s="298"/>
      <c r="AS13" s="298"/>
      <c r="AT13" s="298"/>
      <c r="AU13" s="299"/>
      <c r="AV13" s="369">
        <v>8.85</v>
      </c>
      <c r="AW13" s="229"/>
      <c r="AX13" s="229"/>
      <c r="AY13" s="229" t="s">
        <v>15</v>
      </c>
      <c r="AZ13" s="233" t="s">
        <v>247</v>
      </c>
      <c r="BE13" s="33" t="s">
        <v>29</v>
      </c>
    </row>
    <row r="14" spans="1:57" s="214" customFormat="1" x14ac:dyDescent="0.25">
      <c r="A14" s="228" t="s">
        <v>31</v>
      </c>
      <c r="B14" s="222" t="s">
        <v>21</v>
      </c>
      <c r="C14" s="223"/>
      <c r="D14" s="223"/>
      <c r="E14" s="325">
        <v>402.24810000000002</v>
      </c>
      <c r="F14" s="230" t="s">
        <v>22</v>
      </c>
      <c r="G14" s="240">
        <v>700</v>
      </c>
      <c r="H14" s="370">
        <v>330</v>
      </c>
      <c r="I14" s="229"/>
      <c r="J14" s="229"/>
      <c r="K14" s="229" t="s">
        <v>233</v>
      </c>
      <c r="L14" s="233" t="s">
        <v>247</v>
      </c>
      <c r="M14" s="370">
        <v>170</v>
      </c>
      <c r="N14" s="229"/>
      <c r="O14" s="229"/>
      <c r="P14" s="223"/>
      <c r="Q14" s="233"/>
      <c r="R14" s="370">
        <v>600</v>
      </c>
      <c r="S14" s="229"/>
      <c r="T14" s="229"/>
      <c r="U14" s="229"/>
      <c r="V14" s="233"/>
      <c r="W14" s="370">
        <v>290</v>
      </c>
      <c r="X14" s="229"/>
      <c r="Y14" s="229"/>
      <c r="Z14" s="229" t="s">
        <v>233</v>
      </c>
      <c r="AA14" s="233" t="s">
        <v>247</v>
      </c>
      <c r="AB14" s="370">
        <v>780</v>
      </c>
      <c r="AC14" s="229"/>
      <c r="AD14" s="229"/>
      <c r="AE14" s="229" t="s">
        <v>15</v>
      </c>
      <c r="AF14" s="233" t="s">
        <v>247</v>
      </c>
      <c r="AG14" s="370">
        <v>210</v>
      </c>
      <c r="AH14" s="229"/>
      <c r="AI14" s="229"/>
      <c r="AJ14" s="229"/>
      <c r="AK14" s="233"/>
      <c r="AL14" s="370">
        <v>240</v>
      </c>
      <c r="AM14" s="229"/>
      <c r="AN14" s="229"/>
      <c r="AO14" s="229"/>
      <c r="AP14" s="233"/>
      <c r="AQ14" s="297"/>
      <c r="AR14" s="298"/>
      <c r="AS14" s="298"/>
      <c r="AT14" s="298"/>
      <c r="AU14" s="299"/>
      <c r="AV14" s="370">
        <v>300</v>
      </c>
      <c r="AW14" s="229"/>
      <c r="AX14" s="229"/>
      <c r="AY14" s="229" t="s">
        <v>233</v>
      </c>
      <c r="AZ14" s="233" t="s">
        <v>247</v>
      </c>
      <c r="BE14" s="33" t="s">
        <v>31</v>
      </c>
    </row>
    <row r="15" spans="1:57" s="214" customFormat="1" x14ac:dyDescent="0.25">
      <c r="A15" s="228" t="s">
        <v>32</v>
      </c>
      <c r="B15" s="222" t="s">
        <v>21</v>
      </c>
      <c r="C15" s="229"/>
      <c r="D15" s="229"/>
      <c r="E15" s="325">
        <v>28.101600000000001</v>
      </c>
      <c r="F15" s="230" t="s">
        <v>22</v>
      </c>
      <c r="G15" s="231" t="s">
        <v>22</v>
      </c>
      <c r="H15" s="371">
        <v>22.3</v>
      </c>
      <c r="I15" s="229"/>
      <c r="J15" s="229"/>
      <c r="K15" s="229" t="s">
        <v>233</v>
      </c>
      <c r="L15" s="233" t="s">
        <v>247</v>
      </c>
      <c r="M15" s="369">
        <v>7.47</v>
      </c>
      <c r="N15" s="229"/>
      <c r="O15" s="229"/>
      <c r="P15" s="223"/>
      <c r="Q15" s="233"/>
      <c r="R15" s="371">
        <v>39.5</v>
      </c>
      <c r="S15" s="229"/>
      <c r="T15" s="229"/>
      <c r="U15" s="229"/>
      <c r="V15" s="233"/>
      <c r="W15" s="371">
        <v>10.8</v>
      </c>
      <c r="X15" s="229"/>
      <c r="Y15" s="229"/>
      <c r="Z15" s="229" t="s">
        <v>233</v>
      </c>
      <c r="AA15" s="233" t="s">
        <v>247</v>
      </c>
      <c r="AB15" s="371">
        <v>59.1</v>
      </c>
      <c r="AC15" s="229"/>
      <c r="AD15" s="229"/>
      <c r="AE15" s="229" t="s">
        <v>15</v>
      </c>
      <c r="AF15" s="233" t="s">
        <v>247</v>
      </c>
      <c r="AG15" s="371">
        <v>14</v>
      </c>
      <c r="AH15" s="229"/>
      <c r="AI15" s="229"/>
      <c r="AJ15" s="229" t="s">
        <v>15</v>
      </c>
      <c r="AK15" s="233" t="s">
        <v>247</v>
      </c>
      <c r="AL15" s="371">
        <v>15.1</v>
      </c>
      <c r="AM15" s="229"/>
      <c r="AN15" s="229"/>
      <c r="AO15" s="229" t="s">
        <v>15</v>
      </c>
      <c r="AP15" s="233" t="s">
        <v>247</v>
      </c>
      <c r="AQ15" s="300"/>
      <c r="AR15" s="298"/>
      <c r="AS15" s="298"/>
      <c r="AT15" s="298"/>
      <c r="AU15" s="299"/>
      <c r="AV15" s="371">
        <v>19</v>
      </c>
      <c r="AW15" s="229"/>
      <c r="AX15" s="229"/>
      <c r="AY15" s="223"/>
      <c r="AZ15" s="233"/>
      <c r="BE15" s="33" t="s">
        <v>32</v>
      </c>
    </row>
    <row r="16" spans="1:57" s="214" customFormat="1" x14ac:dyDescent="0.25">
      <c r="A16" s="228" t="s">
        <v>33</v>
      </c>
      <c r="B16" s="222" t="s">
        <v>21</v>
      </c>
      <c r="C16" s="229"/>
      <c r="D16" s="229"/>
      <c r="E16" s="325">
        <v>4.3959999999999999</v>
      </c>
      <c r="F16" s="239">
        <v>10</v>
      </c>
      <c r="G16" s="240">
        <v>10</v>
      </c>
      <c r="H16" s="371">
        <v>3.3</v>
      </c>
      <c r="I16" s="229"/>
      <c r="J16" s="229"/>
      <c r="K16" s="229"/>
      <c r="L16" s="233"/>
      <c r="M16" s="369">
        <v>0.71</v>
      </c>
      <c r="N16" s="229"/>
      <c r="O16" s="229"/>
      <c r="P16" s="229"/>
      <c r="Q16" s="233"/>
      <c r="R16" s="369">
        <v>0.01</v>
      </c>
      <c r="S16" s="229" t="s">
        <v>25</v>
      </c>
      <c r="T16" s="229"/>
      <c r="U16" s="229"/>
      <c r="V16" s="233"/>
      <c r="W16" s="369">
        <v>0.01</v>
      </c>
      <c r="X16" s="229" t="s">
        <v>25</v>
      </c>
      <c r="Y16" s="229"/>
      <c r="Z16" s="229"/>
      <c r="AA16" s="233"/>
      <c r="AB16" s="369">
        <v>0.01</v>
      </c>
      <c r="AC16" s="229" t="s">
        <v>25</v>
      </c>
      <c r="AD16" s="229"/>
      <c r="AE16" s="229"/>
      <c r="AF16" s="233"/>
      <c r="AG16" s="369">
        <v>0.8</v>
      </c>
      <c r="AH16" s="229"/>
      <c r="AI16" s="229"/>
      <c r="AJ16" s="229" t="s">
        <v>233</v>
      </c>
      <c r="AK16" s="233" t="s">
        <v>247</v>
      </c>
      <c r="AL16" s="369">
        <v>0.88</v>
      </c>
      <c r="AM16" s="229"/>
      <c r="AN16" s="229"/>
      <c r="AO16" s="229" t="s">
        <v>233</v>
      </c>
      <c r="AP16" s="233" t="s">
        <v>247</v>
      </c>
      <c r="AQ16" s="300"/>
      <c r="AR16" s="298"/>
      <c r="AS16" s="298"/>
      <c r="AT16" s="298"/>
      <c r="AU16" s="299"/>
      <c r="AV16" s="371">
        <v>3.1</v>
      </c>
      <c r="AW16" s="229"/>
      <c r="AX16" s="229"/>
      <c r="AY16" s="229"/>
      <c r="AZ16" s="233"/>
      <c r="BE16" s="33" t="s">
        <v>33</v>
      </c>
    </row>
    <row r="17" spans="1:57" s="214" customFormat="1" x14ac:dyDescent="0.25">
      <c r="A17" s="228" t="s">
        <v>34</v>
      </c>
      <c r="B17" s="222" t="s">
        <v>24</v>
      </c>
      <c r="C17" s="229"/>
      <c r="D17" s="229"/>
      <c r="E17" s="325">
        <v>2E-3</v>
      </c>
      <c r="F17" s="239">
        <v>1</v>
      </c>
      <c r="G17" s="240">
        <v>1</v>
      </c>
      <c r="H17" s="368">
        <v>4.0000000000000001E-3</v>
      </c>
      <c r="I17" s="229"/>
      <c r="J17" s="229"/>
      <c r="K17" s="229"/>
      <c r="L17" s="233"/>
      <c r="M17" s="368">
        <v>2E-3</v>
      </c>
      <c r="N17" s="229"/>
      <c r="O17" s="229"/>
      <c r="P17" s="229"/>
      <c r="Q17" s="233"/>
      <c r="R17" s="368">
        <v>2E-3</v>
      </c>
      <c r="S17" s="229"/>
      <c r="T17" s="229"/>
      <c r="U17" s="229"/>
      <c r="V17" s="233"/>
      <c r="W17" s="368">
        <v>3.0000000000000001E-3</v>
      </c>
      <c r="X17" s="229"/>
      <c r="Y17" s="229"/>
      <c r="Z17" s="229"/>
      <c r="AA17" s="233"/>
      <c r="AB17" s="368">
        <v>2E-3</v>
      </c>
      <c r="AC17" s="229" t="s">
        <v>25</v>
      </c>
      <c r="AD17" s="229"/>
      <c r="AE17" s="229"/>
      <c r="AF17" s="233"/>
      <c r="AG17" s="368">
        <v>4.0000000000000001E-3</v>
      </c>
      <c r="AH17" s="229"/>
      <c r="AI17" s="229"/>
      <c r="AJ17" s="229"/>
      <c r="AK17" s="233"/>
      <c r="AL17" s="368">
        <v>5.0000000000000001E-3</v>
      </c>
      <c r="AM17" s="229"/>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21</v>
      </c>
      <c r="C18" s="229"/>
      <c r="D18" s="229"/>
      <c r="E18" s="325" t="s">
        <v>275</v>
      </c>
      <c r="F18" s="239" t="s">
        <v>37</v>
      </c>
      <c r="G18" s="240" t="s">
        <v>37</v>
      </c>
      <c r="H18" s="369">
        <v>7.19</v>
      </c>
      <c r="I18" s="229"/>
      <c r="J18" s="229"/>
      <c r="K18" s="229" t="s">
        <v>233</v>
      </c>
      <c r="L18" s="233" t="s">
        <v>246</v>
      </c>
      <c r="M18" s="369">
        <v>6.3</v>
      </c>
      <c r="N18" s="229"/>
      <c r="O18" s="229"/>
      <c r="P18" s="229"/>
      <c r="Q18" s="233"/>
      <c r="R18" s="369">
        <v>7.08</v>
      </c>
      <c r="S18" s="229"/>
      <c r="T18" s="229"/>
      <c r="U18" s="229"/>
      <c r="V18" s="233"/>
      <c r="W18" s="369">
        <v>6.98</v>
      </c>
      <c r="X18" s="229"/>
      <c r="Y18" s="229"/>
      <c r="Z18" s="229"/>
      <c r="AA18" s="233"/>
      <c r="AB18" s="369">
        <v>7.32</v>
      </c>
      <c r="AC18" s="229"/>
      <c r="AD18" s="229"/>
      <c r="AE18" s="229" t="s">
        <v>233</v>
      </c>
      <c r="AF18" s="233" t="s">
        <v>247</v>
      </c>
      <c r="AG18" s="369">
        <v>7.48</v>
      </c>
      <c r="AH18" s="229"/>
      <c r="AI18" s="229"/>
      <c r="AJ18" s="229" t="s">
        <v>233</v>
      </c>
      <c r="AK18" s="233" t="s">
        <v>247</v>
      </c>
      <c r="AL18" s="369">
        <v>7.38</v>
      </c>
      <c r="AM18" s="229"/>
      <c r="AN18" s="229"/>
      <c r="AO18" s="229" t="s">
        <v>233</v>
      </c>
      <c r="AP18" s="233" t="s">
        <v>247</v>
      </c>
      <c r="AQ18" s="300"/>
      <c r="AR18" s="298"/>
      <c r="AS18" s="298"/>
      <c r="AT18" s="298"/>
      <c r="AU18" s="299"/>
      <c r="AV18" s="369">
        <v>7.56</v>
      </c>
      <c r="AW18" s="229"/>
      <c r="AX18" s="229"/>
      <c r="AY18" s="229" t="s">
        <v>233</v>
      </c>
      <c r="AZ18" s="233" t="s">
        <v>247</v>
      </c>
      <c r="BA18" s="241">
        <v>6.5</v>
      </c>
      <c r="BB18" s="214">
        <v>8.5</v>
      </c>
      <c r="BC18" s="214">
        <v>6.3</v>
      </c>
      <c r="BD18" s="340">
        <v>7.96</v>
      </c>
      <c r="BE18" s="33" t="s">
        <v>35</v>
      </c>
    </row>
    <row r="19" spans="1:57" s="214" customFormat="1" x14ac:dyDescent="0.25">
      <c r="A19" s="228" t="s">
        <v>38</v>
      </c>
      <c r="B19" s="222" t="s">
        <v>24</v>
      </c>
      <c r="C19" s="229"/>
      <c r="D19" s="229"/>
      <c r="E19" s="325">
        <v>3.38</v>
      </c>
      <c r="F19" s="230" t="s">
        <v>22</v>
      </c>
      <c r="G19" s="231" t="s">
        <v>22</v>
      </c>
      <c r="H19" s="369">
        <v>3.46</v>
      </c>
      <c r="I19" s="229"/>
      <c r="J19" s="229"/>
      <c r="K19" s="229"/>
      <c r="L19" s="233"/>
      <c r="M19" s="369">
        <v>1.25</v>
      </c>
      <c r="N19" s="229"/>
      <c r="O19" s="229"/>
      <c r="P19" s="223"/>
      <c r="Q19" s="233"/>
      <c r="R19" s="369">
        <v>2.1800000000000002</v>
      </c>
      <c r="S19" s="229"/>
      <c r="T19" s="229"/>
      <c r="U19" s="229"/>
      <c r="V19" s="233"/>
      <c r="W19" s="369">
        <v>5.85</v>
      </c>
      <c r="X19" s="229"/>
      <c r="Y19" s="229"/>
      <c r="Z19" s="229"/>
      <c r="AA19" s="233"/>
      <c r="AB19" s="369">
        <v>3.53</v>
      </c>
      <c r="AC19" s="229"/>
      <c r="AD19" s="229"/>
      <c r="AE19" s="229" t="s">
        <v>15</v>
      </c>
      <c r="AF19" s="233" t="s">
        <v>247</v>
      </c>
      <c r="AG19" s="369">
        <v>1.74</v>
      </c>
      <c r="AH19" s="229"/>
      <c r="AI19" s="229"/>
      <c r="AJ19" s="229" t="s">
        <v>15</v>
      </c>
      <c r="AK19" s="233" t="s">
        <v>247</v>
      </c>
      <c r="AL19" s="369">
        <v>1.64</v>
      </c>
      <c r="AM19" s="229"/>
      <c r="AN19" s="229"/>
      <c r="AO19" s="229"/>
      <c r="AP19" s="233"/>
      <c r="AQ19" s="300"/>
      <c r="AR19" s="298"/>
      <c r="AS19" s="298"/>
      <c r="AT19" s="298"/>
      <c r="AU19" s="299"/>
      <c r="AV19" s="369">
        <v>3.18</v>
      </c>
      <c r="AW19" s="229"/>
      <c r="AX19" s="229"/>
      <c r="AY19" s="223"/>
      <c r="AZ19" s="233"/>
      <c r="BE19" s="33" t="s">
        <v>38</v>
      </c>
    </row>
    <row r="20" spans="1:57" s="214" customFormat="1" x14ac:dyDescent="0.25">
      <c r="A20" s="228" t="s">
        <v>39</v>
      </c>
      <c r="B20" s="222" t="s">
        <v>21</v>
      </c>
      <c r="C20" s="229"/>
      <c r="D20" s="229"/>
      <c r="E20" s="325">
        <v>8.1242000000000001</v>
      </c>
      <c r="F20" s="230" t="s">
        <v>22</v>
      </c>
      <c r="G20" s="240">
        <v>20</v>
      </c>
      <c r="H20" s="369">
        <v>7.58</v>
      </c>
      <c r="I20" s="229"/>
      <c r="J20" s="229"/>
      <c r="K20" s="229"/>
      <c r="L20" s="233"/>
      <c r="M20" s="371">
        <v>8.6</v>
      </c>
      <c r="N20" s="229"/>
      <c r="O20" s="229"/>
      <c r="P20" s="229"/>
      <c r="Q20" s="233"/>
      <c r="R20" s="369">
        <v>8.2899999999999991</v>
      </c>
      <c r="S20" s="229"/>
      <c r="T20" s="229"/>
      <c r="U20" s="229"/>
      <c r="V20" s="233"/>
      <c r="W20" s="369">
        <v>5.77</v>
      </c>
      <c r="X20" s="229"/>
      <c r="Y20" s="229"/>
      <c r="Z20" s="229"/>
      <c r="AA20" s="233"/>
      <c r="AB20" s="371">
        <v>18.2</v>
      </c>
      <c r="AC20" s="229"/>
      <c r="AD20" s="229"/>
      <c r="AE20" s="229" t="s">
        <v>15</v>
      </c>
      <c r="AF20" s="233" t="s">
        <v>247</v>
      </c>
      <c r="AG20" s="369">
        <v>6.62</v>
      </c>
      <c r="AH20" s="229"/>
      <c r="AI20" s="229"/>
      <c r="AJ20" s="229" t="s">
        <v>15</v>
      </c>
      <c r="AK20" s="233" t="s">
        <v>247</v>
      </c>
      <c r="AL20" s="369">
        <v>7.04</v>
      </c>
      <c r="AM20" s="229"/>
      <c r="AN20" s="229"/>
      <c r="AO20" s="229" t="s">
        <v>15</v>
      </c>
      <c r="AP20" s="233" t="s">
        <v>247</v>
      </c>
      <c r="AQ20" s="297"/>
      <c r="AR20" s="298"/>
      <c r="AS20" s="298"/>
      <c r="AT20" s="298"/>
      <c r="AU20" s="299"/>
      <c r="AV20" s="369">
        <v>7.24</v>
      </c>
      <c r="AW20" s="229"/>
      <c r="AX20" s="229"/>
      <c r="AY20" s="229"/>
      <c r="AZ20" s="233"/>
      <c r="BE20" s="33" t="s">
        <v>39</v>
      </c>
    </row>
    <row r="21" spans="1:57" s="214" customFormat="1" x14ac:dyDescent="0.25">
      <c r="A21" s="228" t="s">
        <v>40</v>
      </c>
      <c r="B21" s="222" t="s">
        <v>24</v>
      </c>
      <c r="C21" s="229"/>
      <c r="D21" s="229"/>
      <c r="E21" s="325">
        <v>28</v>
      </c>
      <c r="F21" s="239">
        <v>250</v>
      </c>
      <c r="G21" s="240">
        <v>250</v>
      </c>
      <c r="H21" s="371">
        <v>11.8</v>
      </c>
      <c r="I21" s="229"/>
      <c r="J21" s="229"/>
      <c r="K21" s="229"/>
      <c r="L21" s="233"/>
      <c r="M21" s="369">
        <v>8.2899999999999991</v>
      </c>
      <c r="N21" s="229"/>
      <c r="O21" s="229"/>
      <c r="P21" s="229"/>
      <c r="Q21" s="233"/>
      <c r="R21" s="369">
        <v>4.76</v>
      </c>
      <c r="S21" s="229"/>
      <c r="T21" s="229"/>
      <c r="U21" s="229" t="s">
        <v>15</v>
      </c>
      <c r="V21" s="233" t="s">
        <v>247</v>
      </c>
      <c r="W21" s="369">
        <v>9.94</v>
      </c>
      <c r="X21" s="229"/>
      <c r="Y21" s="229"/>
      <c r="Z21" s="229"/>
      <c r="AA21" s="233"/>
      <c r="AB21" s="369">
        <v>2.02</v>
      </c>
      <c r="AC21" s="229"/>
      <c r="AD21" s="229"/>
      <c r="AE21" s="229" t="s">
        <v>15</v>
      </c>
      <c r="AF21" s="233" t="s">
        <v>247</v>
      </c>
      <c r="AG21" s="369">
        <v>8.1</v>
      </c>
      <c r="AH21" s="229"/>
      <c r="AI21" s="229"/>
      <c r="AJ21" s="229" t="s">
        <v>15</v>
      </c>
      <c r="AK21" s="233" t="s">
        <v>247</v>
      </c>
      <c r="AL21" s="369">
        <v>7.69</v>
      </c>
      <c r="AM21" s="229"/>
      <c r="AN21" s="229"/>
      <c r="AO21" s="229"/>
      <c r="AP21" s="233"/>
      <c r="AQ21" s="300"/>
      <c r="AR21" s="298"/>
      <c r="AS21" s="298"/>
      <c r="AT21" s="298"/>
      <c r="AU21" s="299"/>
      <c r="AV21" s="371">
        <v>13.3</v>
      </c>
      <c r="AW21" s="229"/>
      <c r="AX21" s="229"/>
      <c r="AY21" s="229"/>
      <c r="AZ21" s="233"/>
      <c r="BE21" s="33" t="s">
        <v>40</v>
      </c>
    </row>
    <row r="22" spans="1:57" s="214" customFormat="1" x14ac:dyDescent="0.25">
      <c r="A22" s="228" t="s">
        <v>41</v>
      </c>
      <c r="B22" s="222" t="s">
        <v>21</v>
      </c>
      <c r="C22" s="229"/>
      <c r="D22" s="229"/>
      <c r="E22" s="330">
        <v>258.6497</v>
      </c>
      <c r="F22" s="242">
        <v>500</v>
      </c>
      <c r="G22" s="231">
        <v>500</v>
      </c>
      <c r="H22" s="370">
        <v>190</v>
      </c>
      <c r="I22" s="229"/>
      <c r="J22" s="229"/>
      <c r="K22" s="229"/>
      <c r="L22" s="233"/>
      <c r="M22" s="370">
        <v>120</v>
      </c>
      <c r="N22" s="229"/>
      <c r="O22" s="229"/>
      <c r="P22" s="229"/>
      <c r="Q22" s="233"/>
      <c r="R22" s="370">
        <v>340</v>
      </c>
      <c r="S22" s="229"/>
      <c r="T22" s="229"/>
      <c r="U22" s="229"/>
      <c r="V22" s="233"/>
      <c r="W22" s="370">
        <v>150</v>
      </c>
      <c r="X22" s="229"/>
      <c r="Y22" s="229"/>
      <c r="Z22" s="229"/>
      <c r="AA22" s="233"/>
      <c r="AB22" s="370">
        <v>480</v>
      </c>
      <c r="AC22" s="229"/>
      <c r="AD22" s="229"/>
      <c r="AE22" s="229" t="s">
        <v>15</v>
      </c>
      <c r="AF22" s="233" t="s">
        <v>247</v>
      </c>
      <c r="AG22" s="370">
        <v>160</v>
      </c>
      <c r="AH22" s="229"/>
      <c r="AI22" s="229"/>
      <c r="AJ22" s="229"/>
      <c r="AK22" s="233"/>
      <c r="AL22" s="370">
        <v>170</v>
      </c>
      <c r="AM22" s="229"/>
      <c r="AN22" s="229"/>
      <c r="AO22" s="229"/>
      <c r="AP22" s="233"/>
      <c r="AQ22" s="297"/>
      <c r="AR22" s="298"/>
      <c r="AS22" s="298"/>
      <c r="AT22" s="298"/>
      <c r="AU22" s="299"/>
      <c r="AV22" s="370">
        <v>200</v>
      </c>
      <c r="AW22" s="229"/>
      <c r="AX22" s="229"/>
      <c r="AY22" s="229"/>
      <c r="AZ22" s="233"/>
      <c r="BE22" s="33" t="s">
        <v>41</v>
      </c>
    </row>
    <row r="23" spans="1:57" s="214" customFormat="1" ht="15.75" thickBot="1" x14ac:dyDescent="0.3">
      <c r="A23" s="243" t="s">
        <v>42</v>
      </c>
      <c r="B23" s="222" t="s">
        <v>24</v>
      </c>
      <c r="C23" s="229"/>
      <c r="D23" s="244"/>
      <c r="E23" s="328">
        <v>15</v>
      </c>
      <c r="F23" s="245" t="s">
        <v>22</v>
      </c>
      <c r="G23" s="246" t="s">
        <v>22</v>
      </c>
      <c r="H23" s="378">
        <v>1.2</v>
      </c>
      <c r="I23" s="263"/>
      <c r="J23" s="263"/>
      <c r="K23" s="263"/>
      <c r="L23" s="264"/>
      <c r="M23" s="338">
        <v>0.76</v>
      </c>
      <c r="N23" s="244"/>
      <c r="O23" s="244"/>
      <c r="P23" s="244"/>
      <c r="Q23" s="248"/>
      <c r="R23" s="378">
        <v>2</v>
      </c>
      <c r="S23" s="263"/>
      <c r="T23" s="263"/>
      <c r="U23" s="263"/>
      <c r="V23" s="264"/>
      <c r="W23" s="247">
        <v>5.6</v>
      </c>
      <c r="X23" s="244"/>
      <c r="Y23" s="244"/>
      <c r="Z23" s="244"/>
      <c r="AA23" s="248"/>
      <c r="AB23" s="247">
        <v>8.5</v>
      </c>
      <c r="AC23" s="244"/>
      <c r="AD23" s="244"/>
      <c r="AE23" s="244" t="s">
        <v>15</v>
      </c>
      <c r="AF23" s="248" t="s">
        <v>247</v>
      </c>
      <c r="AG23" s="338">
        <v>3</v>
      </c>
      <c r="AH23" s="244"/>
      <c r="AI23" s="244"/>
      <c r="AJ23" s="244"/>
      <c r="AK23" s="248"/>
      <c r="AL23" s="338">
        <v>1.5</v>
      </c>
      <c r="AM23" s="244"/>
      <c r="AN23" s="244"/>
      <c r="AO23" s="244"/>
      <c r="AP23" s="248"/>
      <c r="AQ23" s="302"/>
      <c r="AR23" s="303"/>
      <c r="AS23" s="303"/>
      <c r="AT23" s="303"/>
      <c r="AU23" s="304"/>
      <c r="AV23" s="338">
        <v>0.79</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6.9999999999999999E-4</v>
      </c>
      <c r="F25" s="250">
        <v>6.0000000000000001E-3</v>
      </c>
      <c r="G25" s="225">
        <v>6.0000000000000001E-3</v>
      </c>
      <c r="H25" s="319">
        <v>2.9999999999999997E-4</v>
      </c>
      <c r="I25" s="251" t="s">
        <v>25</v>
      </c>
      <c r="J25" s="251"/>
      <c r="K25" s="251"/>
      <c r="L25" s="252"/>
      <c r="M25" s="373">
        <v>2.9999999999999997E-4</v>
      </c>
      <c r="N25" s="223" t="s">
        <v>25</v>
      </c>
      <c r="O25" s="223"/>
      <c r="P25" s="223"/>
      <c r="Q25" s="227"/>
      <c r="R25" s="373">
        <v>2.9999999999999997E-4</v>
      </c>
      <c r="S25" s="404" t="s">
        <v>25</v>
      </c>
      <c r="T25" s="404"/>
      <c r="U25" s="404"/>
      <c r="V25" s="405"/>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21</v>
      </c>
      <c r="C26" s="229"/>
      <c r="D26" s="229"/>
      <c r="E26" s="325">
        <v>3.0999999999999999E-3</v>
      </c>
      <c r="F26" s="239">
        <v>0.01</v>
      </c>
      <c r="G26" s="231">
        <v>5.0000000000000002E-5</v>
      </c>
      <c r="H26" s="374">
        <v>1.8500000000000001E-3</v>
      </c>
      <c r="I26" s="229"/>
      <c r="J26" s="229"/>
      <c r="K26" s="229" t="s">
        <v>233</v>
      </c>
      <c r="L26" s="233" t="s">
        <v>247</v>
      </c>
      <c r="M26" s="372">
        <v>3.5799999999999997E-4</v>
      </c>
      <c r="N26" s="229"/>
      <c r="O26" s="229"/>
      <c r="P26" s="229"/>
      <c r="Q26" s="233"/>
      <c r="R26" s="373">
        <v>2.1399999999999999E-2</v>
      </c>
      <c r="S26" s="229"/>
      <c r="T26" s="229"/>
      <c r="U26" s="229"/>
      <c r="V26" s="233"/>
      <c r="W26" s="374">
        <v>8.1600000000000006E-3</v>
      </c>
      <c r="X26" s="375"/>
      <c r="Y26" s="229"/>
      <c r="Z26" s="229"/>
      <c r="AA26" s="233"/>
      <c r="AB26" s="373">
        <v>1.7500000000000002E-2</v>
      </c>
      <c r="AC26" s="375"/>
      <c r="AD26" s="229"/>
      <c r="AE26" s="229"/>
      <c r="AF26" s="233"/>
      <c r="AG26" s="372">
        <v>6.3299999999999999E-4</v>
      </c>
      <c r="AH26" s="375"/>
      <c r="AI26" s="229"/>
      <c r="AJ26" s="229" t="s">
        <v>233</v>
      </c>
      <c r="AK26" s="233" t="s">
        <v>247</v>
      </c>
      <c r="AL26" s="372">
        <v>4.9399999999999997E-4</v>
      </c>
      <c r="AM26" s="375"/>
      <c r="AN26" s="229"/>
      <c r="AO26" s="229"/>
      <c r="AP26" s="233"/>
      <c r="AQ26" s="301"/>
      <c r="AR26" s="298"/>
      <c r="AS26" s="298"/>
      <c r="AT26" s="298"/>
      <c r="AU26" s="299"/>
      <c r="AV26" s="373">
        <v>2.0999999999999999E-3</v>
      </c>
      <c r="AW26" s="229"/>
      <c r="AX26" s="229"/>
      <c r="AY26" s="229"/>
      <c r="AZ26" s="233"/>
      <c r="BE26" s="77" t="s">
        <v>46</v>
      </c>
    </row>
    <row r="27" spans="1:57" s="214" customFormat="1" x14ac:dyDescent="0.25">
      <c r="A27" s="228" t="s">
        <v>47</v>
      </c>
      <c r="B27" s="222" t="s">
        <v>24</v>
      </c>
      <c r="C27" s="229"/>
      <c r="D27" s="229"/>
      <c r="E27" s="325">
        <v>2.06E-2</v>
      </c>
      <c r="F27" s="239">
        <v>2</v>
      </c>
      <c r="G27" s="231">
        <v>1</v>
      </c>
      <c r="H27" s="373">
        <v>1.4500000000000001E-2</v>
      </c>
      <c r="I27" s="375"/>
      <c r="J27" s="229"/>
      <c r="K27" s="229"/>
      <c r="L27" s="233"/>
      <c r="M27" s="373">
        <v>1.04E-2</v>
      </c>
      <c r="N27" s="229"/>
      <c r="O27" s="229"/>
      <c r="P27" s="229"/>
      <c r="Q27" s="233"/>
      <c r="R27" s="373">
        <v>2.0199999999999999E-2</v>
      </c>
      <c r="S27" s="229"/>
      <c r="T27" s="229"/>
      <c r="U27" s="229" t="s">
        <v>233</v>
      </c>
      <c r="V27" s="233" t="s">
        <v>247</v>
      </c>
      <c r="W27" s="373">
        <v>2.2599999999999999E-2</v>
      </c>
      <c r="X27" s="375"/>
      <c r="Y27" s="229"/>
      <c r="Z27" s="229" t="s">
        <v>233</v>
      </c>
      <c r="AA27" s="233" t="s">
        <v>247</v>
      </c>
      <c r="AB27" s="373">
        <v>3.4500000000000003E-2</v>
      </c>
      <c r="AC27" s="375"/>
      <c r="AD27" s="229"/>
      <c r="AE27" s="229" t="s">
        <v>15</v>
      </c>
      <c r="AF27" s="233" t="s">
        <v>247</v>
      </c>
      <c r="AG27" s="373">
        <v>1.06E-2</v>
      </c>
      <c r="AH27" s="375"/>
      <c r="AI27" s="229"/>
      <c r="AJ27" s="229" t="s">
        <v>15</v>
      </c>
      <c r="AK27" s="233" t="s">
        <v>247</v>
      </c>
      <c r="AL27" s="373">
        <v>1.12E-2</v>
      </c>
      <c r="AM27" s="385"/>
      <c r="AN27" s="229"/>
      <c r="AO27" s="229"/>
      <c r="AP27" s="233"/>
      <c r="AQ27" s="306"/>
      <c r="AR27" s="298"/>
      <c r="AS27" s="298"/>
      <c r="AT27" s="298"/>
      <c r="AU27" s="299"/>
      <c r="AV27" s="373">
        <v>8.8999999999999999E-3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223" t="s">
        <v>25</v>
      </c>
      <c r="O28" s="229"/>
      <c r="P28" s="229"/>
      <c r="Q28" s="233"/>
      <c r="R28" s="368">
        <v>5.0000000000000001E-3</v>
      </c>
      <c r="S28" s="229" t="s">
        <v>25</v>
      </c>
      <c r="T28" s="229"/>
      <c r="U28" s="229"/>
      <c r="V28" s="233"/>
      <c r="W28" s="368">
        <v>5.0000000000000001E-3</v>
      </c>
      <c r="X28" s="385" t="s">
        <v>25</v>
      </c>
      <c r="Y28" s="229"/>
      <c r="Z28" s="229"/>
      <c r="AA28" s="233"/>
      <c r="AB28" s="368">
        <v>5.0000000000000001E-3</v>
      </c>
      <c r="AC28" s="375" t="s">
        <v>25</v>
      </c>
      <c r="AD28" s="229"/>
      <c r="AE28" s="229"/>
      <c r="AF28" s="233"/>
      <c r="AG28" s="368">
        <v>5.0000000000000001E-3</v>
      </c>
      <c r="AH28" s="375" t="s">
        <v>25</v>
      </c>
      <c r="AI28" s="229"/>
      <c r="AJ28" s="229"/>
      <c r="AK28" s="233"/>
      <c r="AL28" s="368">
        <v>5.0000000000000001E-3</v>
      </c>
      <c r="AM28" s="385" t="s">
        <v>25</v>
      </c>
      <c r="AN28" s="229"/>
      <c r="AO28" s="229"/>
      <c r="AP28" s="233"/>
      <c r="AQ28" s="306"/>
      <c r="AR28" s="298"/>
      <c r="AS28" s="298"/>
      <c r="AT28" s="298"/>
      <c r="AU28" s="299"/>
      <c r="AV28" s="368">
        <v>5.0000000000000001E-3</v>
      </c>
      <c r="AW28" s="229" t="s">
        <v>25</v>
      </c>
      <c r="AX28" s="229"/>
      <c r="AY28" s="229"/>
      <c r="AZ28" s="233"/>
      <c r="BE28" s="77" t="s">
        <v>48</v>
      </c>
    </row>
    <row r="29" spans="1:57" s="214" customFormat="1" x14ac:dyDescent="0.25">
      <c r="A29" s="228" t="s">
        <v>49</v>
      </c>
      <c r="B29" s="222" t="s">
        <v>24</v>
      </c>
      <c r="C29" s="229"/>
      <c r="D29" s="229"/>
      <c r="E29" s="325">
        <v>5.0000000000000002E-5</v>
      </c>
      <c r="F29" s="230">
        <v>5.0000000000000001E-3</v>
      </c>
      <c r="G29" s="231">
        <v>5.0000000000000001E-3</v>
      </c>
      <c r="H29" s="374">
        <v>5.0000000000000002E-5</v>
      </c>
      <c r="I29" s="375" t="s">
        <v>25</v>
      </c>
      <c r="J29" s="229"/>
      <c r="K29" s="229"/>
      <c r="L29" s="233"/>
      <c r="M29" s="374">
        <v>5.0000000000000002E-5</v>
      </c>
      <c r="N29" s="223" t="s">
        <v>25</v>
      </c>
      <c r="O29" s="229"/>
      <c r="P29" s="229"/>
      <c r="Q29" s="233"/>
      <c r="R29" s="374">
        <v>5.0000000000000002E-5</v>
      </c>
      <c r="S29" s="229"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21</v>
      </c>
      <c r="C30" s="229"/>
      <c r="D30" s="229"/>
      <c r="E30" s="325">
        <v>7.7000000000000002E-3</v>
      </c>
      <c r="F30" s="239">
        <v>0.1</v>
      </c>
      <c r="G30" s="231">
        <v>0.05</v>
      </c>
      <c r="H30" s="373">
        <v>1.12E-2</v>
      </c>
      <c r="I30" s="375"/>
      <c r="J30" s="229"/>
      <c r="K30" s="229"/>
      <c r="L30" s="233"/>
      <c r="M30" s="369">
        <v>0.01</v>
      </c>
      <c r="N30" s="223" t="s">
        <v>25</v>
      </c>
      <c r="O30" s="229"/>
      <c r="P30" s="229"/>
      <c r="Q30" s="233"/>
      <c r="R30" s="369">
        <v>0.01</v>
      </c>
      <c r="S30" s="229" t="s">
        <v>25</v>
      </c>
      <c r="T30" s="229"/>
      <c r="U30" s="229"/>
      <c r="V30" s="233"/>
      <c r="W30" s="369">
        <v>0.01</v>
      </c>
      <c r="X30" s="385" t="s">
        <v>25</v>
      </c>
      <c r="Y30" s="229"/>
      <c r="Z30" s="229"/>
      <c r="AA30" s="233"/>
      <c r="AB30" s="369">
        <v>0.01</v>
      </c>
      <c r="AC30" s="375" t="s">
        <v>25</v>
      </c>
      <c r="AD30" s="229"/>
      <c r="AE30" s="229"/>
      <c r="AF30" s="233"/>
      <c r="AG30" s="369">
        <v>0.01</v>
      </c>
      <c r="AH30" s="375" t="s">
        <v>25</v>
      </c>
      <c r="AI30" s="229"/>
      <c r="AJ30" s="229"/>
      <c r="AK30" s="233"/>
      <c r="AL30" s="369">
        <v>0.01</v>
      </c>
      <c r="AM30" s="385" t="s">
        <v>25</v>
      </c>
      <c r="AN30" s="229"/>
      <c r="AO30" s="229"/>
      <c r="AP30" s="233"/>
      <c r="AQ30" s="306"/>
      <c r="AR30" s="298"/>
      <c r="AS30" s="298"/>
      <c r="AT30" s="298"/>
      <c r="AU30" s="299"/>
      <c r="AV30" s="369">
        <v>0.01</v>
      </c>
      <c r="AW30" s="229" t="s">
        <v>25</v>
      </c>
      <c r="AX30" s="229"/>
      <c r="AY30" s="229"/>
      <c r="AZ30" s="233"/>
      <c r="BE30" s="77" t="s">
        <v>50</v>
      </c>
    </row>
    <row r="31" spans="1:57" s="214" customFormat="1" x14ac:dyDescent="0.25">
      <c r="A31" s="228" t="s">
        <v>51</v>
      </c>
      <c r="B31" s="222" t="s">
        <v>24</v>
      </c>
      <c r="C31" s="229"/>
      <c r="D31" s="229"/>
      <c r="E31" s="325">
        <v>5.0000000000000001E-3</v>
      </c>
      <c r="F31" s="239" t="s">
        <v>22</v>
      </c>
      <c r="G31" s="231" t="s">
        <v>22</v>
      </c>
      <c r="H31" s="369">
        <v>0.01</v>
      </c>
      <c r="I31" s="375" t="s">
        <v>25</v>
      </c>
      <c r="J31" s="229"/>
      <c r="K31" s="229"/>
      <c r="L31" s="233"/>
      <c r="M31" s="369">
        <v>0.01</v>
      </c>
      <c r="N31" s="223" t="s">
        <v>25</v>
      </c>
      <c r="O31" s="229"/>
      <c r="P31" s="229"/>
      <c r="Q31" s="233"/>
      <c r="R31" s="369">
        <v>0.01</v>
      </c>
      <c r="S31" s="229" t="s">
        <v>25</v>
      </c>
      <c r="T31" s="229"/>
      <c r="U31" s="229"/>
      <c r="V31" s="233"/>
      <c r="W31" s="369">
        <v>0.01</v>
      </c>
      <c r="X31" s="385" t="s">
        <v>25</v>
      </c>
      <c r="Y31" s="229"/>
      <c r="Z31" s="229"/>
      <c r="AA31" s="233"/>
      <c r="AB31" s="369">
        <v>0.01</v>
      </c>
      <c r="AC31" s="375" t="s">
        <v>25</v>
      </c>
      <c r="AD31" s="229"/>
      <c r="AE31" s="229"/>
      <c r="AF31" s="233"/>
      <c r="AG31" s="369">
        <v>0.01</v>
      </c>
      <c r="AH31" s="375" t="s">
        <v>25</v>
      </c>
      <c r="AI31" s="229"/>
      <c r="AJ31" s="229"/>
      <c r="AK31" s="233"/>
      <c r="AL31" s="369">
        <v>0.01</v>
      </c>
      <c r="AM31" s="385" t="s">
        <v>25</v>
      </c>
      <c r="AN31" s="229"/>
      <c r="AO31" s="229"/>
      <c r="AP31" s="233"/>
      <c r="AQ31" s="301"/>
      <c r="AR31" s="298"/>
      <c r="AS31" s="298"/>
      <c r="AT31" s="298"/>
      <c r="AU31" s="299"/>
      <c r="AV31" s="369">
        <v>0.01</v>
      </c>
      <c r="AW31" s="229" t="s">
        <v>25</v>
      </c>
      <c r="AX31" s="229"/>
      <c r="AY31" s="229"/>
      <c r="AZ31" s="233"/>
      <c r="BE31" s="77" t="s">
        <v>51</v>
      </c>
    </row>
    <row r="32" spans="1:57" s="214" customFormat="1" x14ac:dyDescent="0.25">
      <c r="A32" s="228" t="s">
        <v>52</v>
      </c>
      <c r="B32" s="222" t="s">
        <v>24</v>
      </c>
      <c r="C32" s="229"/>
      <c r="D32" s="229"/>
      <c r="E32" s="325">
        <v>0.01</v>
      </c>
      <c r="F32" s="239">
        <v>1.3</v>
      </c>
      <c r="G32" s="231">
        <v>1</v>
      </c>
      <c r="H32" s="368">
        <v>2.9000000000000001E-2</v>
      </c>
      <c r="I32" s="375"/>
      <c r="J32" s="229"/>
      <c r="K32" s="229"/>
      <c r="L32" s="233"/>
      <c r="M32" s="369">
        <v>0.02</v>
      </c>
      <c r="N32" s="223" t="s">
        <v>25</v>
      </c>
      <c r="O32" s="229"/>
      <c r="P32" s="229"/>
      <c r="Q32" s="233"/>
      <c r="R32" s="369">
        <v>0.02</v>
      </c>
      <c r="S32" s="229" t="s">
        <v>25</v>
      </c>
      <c r="T32" s="229"/>
      <c r="U32" s="229"/>
      <c r="V32" s="233"/>
      <c r="W32" s="369">
        <v>0.02</v>
      </c>
      <c r="X32" s="385" t="s">
        <v>25</v>
      </c>
      <c r="Y32" s="229"/>
      <c r="Z32" s="229"/>
      <c r="AA32" s="233"/>
      <c r="AB32" s="369">
        <v>0.02</v>
      </c>
      <c r="AC32" s="375" t="s">
        <v>25</v>
      </c>
      <c r="AD32" s="229"/>
      <c r="AE32" s="229"/>
      <c r="AF32" s="233"/>
      <c r="AG32" s="369">
        <v>0.02</v>
      </c>
      <c r="AH32" s="375" t="s">
        <v>25</v>
      </c>
      <c r="AI32" s="229"/>
      <c r="AJ32" s="229"/>
      <c r="AK32" s="233"/>
      <c r="AL32" s="368">
        <v>2.8000000000000001E-2</v>
      </c>
      <c r="AM32" s="385"/>
      <c r="AN32" s="229"/>
      <c r="AO32" s="229"/>
      <c r="AP32" s="233"/>
      <c r="AQ32" s="301"/>
      <c r="AR32" s="298"/>
      <c r="AS32" s="298"/>
      <c r="AT32" s="298"/>
      <c r="AU32" s="299"/>
      <c r="AV32" s="369">
        <v>0.02</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369">
        <v>0.02</v>
      </c>
      <c r="I33" s="375" t="s">
        <v>25</v>
      </c>
      <c r="J33" s="229"/>
      <c r="K33" s="229"/>
      <c r="L33" s="233"/>
      <c r="M33" s="369">
        <v>0.02</v>
      </c>
      <c r="N33" s="223" t="s">
        <v>25</v>
      </c>
      <c r="O33" s="229"/>
      <c r="P33" s="229"/>
      <c r="Q33" s="233"/>
      <c r="R33" s="369">
        <v>0.64</v>
      </c>
      <c r="S33" s="229"/>
      <c r="T33" s="229"/>
      <c r="U33" s="229"/>
      <c r="V33" s="233"/>
      <c r="W33" s="368">
        <v>0.251</v>
      </c>
      <c r="X33" s="375"/>
      <c r="Y33" s="229"/>
      <c r="Z33" s="229" t="s">
        <v>233</v>
      </c>
      <c r="AA33" s="233" t="s">
        <v>247</v>
      </c>
      <c r="AB33" s="368">
        <v>0.58199999999999996</v>
      </c>
      <c r="AC33" s="375"/>
      <c r="AD33" s="229"/>
      <c r="AE33" s="229"/>
      <c r="AF33" s="233"/>
      <c r="AG33" s="369">
        <v>0.02</v>
      </c>
      <c r="AH33" s="375" t="s">
        <v>25</v>
      </c>
      <c r="AI33" s="229"/>
      <c r="AJ33" s="229"/>
      <c r="AK33" s="233"/>
      <c r="AL33" s="369">
        <v>0.02</v>
      </c>
      <c r="AM33" s="375" t="s">
        <v>25</v>
      </c>
      <c r="AN33" s="229"/>
      <c r="AO33" s="229"/>
      <c r="AP33" s="233"/>
      <c r="AQ33" s="301"/>
      <c r="AR33" s="298"/>
      <c r="AS33" s="298"/>
      <c r="AT33" s="298"/>
      <c r="AU33" s="299"/>
      <c r="AV33" s="369">
        <v>0.02</v>
      </c>
      <c r="AW33" s="229" t="s">
        <v>25</v>
      </c>
      <c r="AX33" s="229"/>
      <c r="AY33" s="229"/>
      <c r="AZ33" s="233"/>
      <c r="BE33" s="77" t="s">
        <v>53</v>
      </c>
    </row>
    <row r="34" spans="1:57" s="214" customFormat="1" x14ac:dyDescent="0.25">
      <c r="A34" s="228" t="s">
        <v>54</v>
      </c>
      <c r="B34" s="222" t="s">
        <v>24</v>
      </c>
      <c r="C34" s="229"/>
      <c r="D34" s="229"/>
      <c r="E34" s="325">
        <v>4.0000000000000002E-4</v>
      </c>
      <c r="F34" s="239">
        <v>1.4999999999999999E-2</v>
      </c>
      <c r="G34" s="231">
        <v>0.05</v>
      </c>
      <c r="H34" s="374">
        <v>1.58E-3</v>
      </c>
      <c r="I34" s="375"/>
      <c r="J34" s="229"/>
      <c r="K34" s="229"/>
      <c r="L34" s="233"/>
      <c r="M34" s="373">
        <v>1E-4</v>
      </c>
      <c r="N34" s="223" t="s">
        <v>25</v>
      </c>
      <c r="O34" s="229"/>
      <c r="P34" s="229"/>
      <c r="Q34" s="233"/>
      <c r="R34" s="372">
        <v>6.9300000000000004E-4</v>
      </c>
      <c r="S34" s="229"/>
      <c r="T34" s="229"/>
      <c r="U34" s="229"/>
      <c r="V34" s="233"/>
      <c r="W34" s="373">
        <v>1E-4</v>
      </c>
      <c r="X34" s="385" t="s">
        <v>25</v>
      </c>
      <c r="Y34" s="229"/>
      <c r="Z34" s="229"/>
      <c r="AA34" s="233"/>
      <c r="AB34" s="372">
        <v>6.5200000000000002E-4</v>
      </c>
      <c r="AC34" s="375"/>
      <c r="AD34" s="229"/>
      <c r="AE34" s="229"/>
      <c r="AF34" s="233"/>
      <c r="AG34" s="372">
        <v>1.4899999999999999E-4</v>
      </c>
      <c r="AH34" s="375"/>
      <c r="AI34" s="229"/>
      <c r="AJ34" s="229"/>
      <c r="AK34" s="233"/>
      <c r="AL34" s="374">
        <v>1.3500000000000001E-3</v>
      </c>
      <c r="AM34" s="385"/>
      <c r="AN34" s="229"/>
      <c r="AO34" s="229"/>
      <c r="AP34" s="233"/>
      <c r="AQ34" s="305"/>
      <c r="AR34" s="298"/>
      <c r="AS34" s="298"/>
      <c r="AT34" s="298"/>
      <c r="AU34" s="299"/>
      <c r="AV34" s="372">
        <v>3.8499999999999998E-4</v>
      </c>
      <c r="AW34" s="229"/>
      <c r="AX34" s="229"/>
      <c r="AY34" s="229"/>
      <c r="AZ34" s="233"/>
      <c r="BE34" s="77" t="s">
        <v>54</v>
      </c>
    </row>
    <row r="35" spans="1:57" s="214" customFormat="1" x14ac:dyDescent="0.25">
      <c r="A35" s="228" t="s">
        <v>55</v>
      </c>
      <c r="B35" s="222" t="s">
        <v>21</v>
      </c>
      <c r="C35" s="229"/>
      <c r="D35" s="229"/>
      <c r="E35" s="325">
        <v>8.8999999999999999E-3</v>
      </c>
      <c r="F35" s="239">
        <v>0.05</v>
      </c>
      <c r="G35" s="231">
        <v>0.05</v>
      </c>
      <c r="H35" s="368">
        <v>5.0000000000000001E-3</v>
      </c>
      <c r="I35" s="375" t="s">
        <v>25</v>
      </c>
      <c r="J35" s="229"/>
      <c r="K35" s="229"/>
      <c r="L35" s="233"/>
      <c r="M35" s="368">
        <v>6.0999999999999999E-2</v>
      </c>
      <c r="N35" s="229"/>
      <c r="O35" s="229"/>
      <c r="P35" s="229"/>
      <c r="Q35" s="233"/>
      <c r="R35" s="371">
        <v>2.1</v>
      </c>
      <c r="S35" s="229"/>
      <c r="T35" s="229"/>
      <c r="U35" s="229" t="s">
        <v>15</v>
      </c>
      <c r="V35" s="233" t="s">
        <v>247</v>
      </c>
      <c r="W35" s="369">
        <v>1.49</v>
      </c>
      <c r="X35" s="375"/>
      <c r="Y35" s="229"/>
      <c r="Z35" s="229" t="s">
        <v>233</v>
      </c>
      <c r="AA35" s="233" t="s">
        <v>247</v>
      </c>
      <c r="AB35" s="369">
        <v>1.66</v>
      </c>
      <c r="AC35" s="375"/>
      <c r="AD35" s="229"/>
      <c r="AE35" s="229" t="s">
        <v>15</v>
      </c>
      <c r="AF35" s="233" t="s">
        <v>247</v>
      </c>
      <c r="AG35" s="368">
        <v>8.0000000000000002E-3</v>
      </c>
      <c r="AH35" s="375"/>
      <c r="AI35" s="229"/>
      <c r="AJ35" s="229" t="s">
        <v>15</v>
      </c>
      <c r="AK35" s="233" t="s">
        <v>247</v>
      </c>
      <c r="AL35" s="368">
        <v>6.0000000000000001E-3</v>
      </c>
      <c r="AM35" s="375"/>
      <c r="AN35" s="229"/>
      <c r="AO35" s="229"/>
      <c r="AP35" s="233"/>
      <c r="AQ35" s="306"/>
      <c r="AR35" s="298"/>
      <c r="AS35" s="298"/>
      <c r="AT35" s="298"/>
      <c r="AU35" s="299"/>
      <c r="AV35" s="368">
        <v>5.0000000000000001E-3</v>
      </c>
      <c r="AW35" s="229" t="s">
        <v>25</v>
      </c>
      <c r="AX35" s="229"/>
      <c r="AY35" s="229"/>
      <c r="AZ35" s="233"/>
      <c r="BE35" s="77" t="s">
        <v>55</v>
      </c>
    </row>
    <row r="36" spans="1:57" s="214" customFormat="1" x14ac:dyDescent="0.25">
      <c r="A36" s="228" t="s">
        <v>56</v>
      </c>
      <c r="B36" s="222" t="s">
        <v>24</v>
      </c>
      <c r="C36" s="229"/>
      <c r="D36" s="229"/>
      <c r="E36" s="325">
        <v>0.01</v>
      </c>
      <c r="F36" s="239" t="s">
        <v>22</v>
      </c>
      <c r="G36" s="231">
        <v>0.1</v>
      </c>
      <c r="H36" s="368">
        <v>1.4E-2</v>
      </c>
      <c r="I36" s="375"/>
      <c r="J36" s="229"/>
      <c r="K36" s="229"/>
      <c r="L36" s="233"/>
      <c r="M36" s="368">
        <v>1.2999999999999999E-2</v>
      </c>
      <c r="N36" s="223"/>
      <c r="O36" s="229"/>
      <c r="P36" s="229"/>
      <c r="Q36" s="233"/>
      <c r="R36" s="368">
        <v>1.6E-2</v>
      </c>
      <c r="S36" s="229"/>
      <c r="T36" s="229"/>
      <c r="U36" s="229"/>
      <c r="V36" s="233"/>
      <c r="W36" s="368">
        <v>1.6E-2</v>
      </c>
      <c r="X36" s="385"/>
      <c r="Y36" s="229"/>
      <c r="Z36" s="229"/>
      <c r="AA36" s="233"/>
      <c r="AB36" s="369">
        <v>0.02</v>
      </c>
      <c r="AC36" s="375"/>
      <c r="AD36" s="229"/>
      <c r="AE36" s="229"/>
      <c r="AF36" s="233"/>
      <c r="AG36" s="368">
        <v>1.7000000000000001E-2</v>
      </c>
      <c r="AH36" s="375"/>
      <c r="AI36" s="229"/>
      <c r="AJ36" s="229"/>
      <c r="AK36" s="233"/>
      <c r="AL36" s="368">
        <v>1.7000000000000001E-2</v>
      </c>
      <c r="AM36" s="385"/>
      <c r="AN36" s="229"/>
      <c r="AO36" s="229"/>
      <c r="AP36" s="233"/>
      <c r="AQ36" s="301"/>
      <c r="AR36" s="298"/>
      <c r="AS36" s="298"/>
      <c r="AT36" s="298"/>
      <c r="AU36" s="299"/>
      <c r="AV36" s="368">
        <v>1.4E-2</v>
      </c>
      <c r="AW36" s="229"/>
      <c r="AX36" s="229"/>
      <c r="AY36" s="229"/>
      <c r="AZ36" s="233"/>
      <c r="BE36" s="77" t="s">
        <v>56</v>
      </c>
    </row>
    <row r="37" spans="1:57" s="214" customFormat="1" x14ac:dyDescent="0.25">
      <c r="A37" s="228" t="s">
        <v>57</v>
      </c>
      <c r="B37" s="222" t="s">
        <v>30</v>
      </c>
      <c r="C37" s="229"/>
      <c r="D37" s="229"/>
      <c r="E37" s="325">
        <v>274.08969999999999</v>
      </c>
      <c r="F37" s="230">
        <v>0.05</v>
      </c>
      <c r="G37" s="231">
        <v>0.01</v>
      </c>
      <c r="H37" s="373">
        <v>6.9999999999999999E-4</v>
      </c>
      <c r="I37" s="375"/>
      <c r="J37" s="229"/>
      <c r="K37" s="229"/>
      <c r="L37" s="233"/>
      <c r="M37" s="373">
        <v>5.0000000000000001E-4</v>
      </c>
      <c r="N37" s="223" t="s">
        <v>25</v>
      </c>
      <c r="O37" s="229"/>
      <c r="P37" s="229"/>
      <c r="Q37" s="233"/>
      <c r="R37" s="373">
        <v>5.0000000000000001E-4</v>
      </c>
      <c r="S37" s="229" t="s">
        <v>25</v>
      </c>
      <c r="T37" s="229"/>
      <c r="U37" s="229"/>
      <c r="V37" s="233"/>
      <c r="W37" s="373">
        <v>5.0000000000000001E-4</v>
      </c>
      <c r="X37" s="385" t="s">
        <v>25</v>
      </c>
      <c r="Y37" s="229"/>
      <c r="Z37" s="229"/>
      <c r="AA37" s="233"/>
      <c r="AB37" s="374">
        <v>5.2999999999999998E-4</v>
      </c>
      <c r="AC37" s="375"/>
      <c r="AD37" s="229"/>
      <c r="AE37" s="229"/>
      <c r="AF37" s="233"/>
      <c r="AG37" s="373">
        <v>5.0000000000000001E-4</v>
      </c>
      <c r="AH37" s="375" t="s">
        <v>25</v>
      </c>
      <c r="AI37" s="229"/>
      <c r="AJ37" s="229"/>
      <c r="AK37" s="233"/>
      <c r="AL37" s="373">
        <v>5.0000000000000001E-4</v>
      </c>
      <c r="AM37" s="375" t="s">
        <v>25</v>
      </c>
      <c r="AN37" s="229"/>
      <c r="AO37" s="229"/>
      <c r="AP37" s="233"/>
      <c r="AQ37" s="307"/>
      <c r="AR37" s="298"/>
      <c r="AS37" s="298"/>
      <c r="AT37" s="298"/>
      <c r="AU37" s="299"/>
      <c r="AV37" s="373">
        <v>5.0000000000000001E-4</v>
      </c>
      <c r="AW37" s="229" t="s">
        <v>25</v>
      </c>
      <c r="AX37" s="229"/>
      <c r="AY37" s="229"/>
      <c r="AZ37" s="233"/>
      <c r="BE37" s="77" t="s">
        <v>57</v>
      </c>
    </row>
    <row r="38" spans="1:57" s="214" customFormat="1" x14ac:dyDescent="0.25">
      <c r="A38" s="228" t="s">
        <v>58</v>
      </c>
      <c r="B38" s="222" t="s">
        <v>24</v>
      </c>
      <c r="C38" s="229"/>
      <c r="D38" s="229"/>
      <c r="E38" s="325">
        <v>2.9999999999999997E-4</v>
      </c>
      <c r="F38" s="239">
        <v>0.1</v>
      </c>
      <c r="G38" s="231">
        <v>0.05</v>
      </c>
      <c r="H38" s="373">
        <v>1E-4</v>
      </c>
      <c r="I38" s="37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1E-4</v>
      </c>
      <c r="F39" s="239">
        <v>2E-3</v>
      </c>
      <c r="G39" s="231">
        <v>2E-3</v>
      </c>
      <c r="H39" s="374">
        <v>5.0000000000000002E-5</v>
      </c>
      <c r="I39" s="37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2.1000000000000001E-2</v>
      </c>
      <c r="F40" s="239" t="s">
        <v>22</v>
      </c>
      <c r="G40" s="231" t="s">
        <v>22</v>
      </c>
      <c r="H40" s="369">
        <v>0.01</v>
      </c>
      <c r="I40" s="375"/>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8">
        <v>1.2E-2</v>
      </c>
      <c r="AW40" s="229"/>
      <c r="AX40" s="229"/>
      <c r="AY40" s="229"/>
      <c r="AZ40" s="233"/>
      <c r="BE40" s="77" t="s">
        <v>60</v>
      </c>
    </row>
    <row r="41" spans="1:57" s="214" customFormat="1" ht="15.75" thickBot="1" x14ac:dyDescent="0.3">
      <c r="A41" s="243" t="s">
        <v>61</v>
      </c>
      <c r="B41" s="222" t="s">
        <v>24</v>
      </c>
      <c r="C41" s="244"/>
      <c r="D41" s="244"/>
      <c r="E41" s="328">
        <v>0.02</v>
      </c>
      <c r="F41" s="245">
        <v>5</v>
      </c>
      <c r="G41" s="246">
        <v>5</v>
      </c>
      <c r="H41" s="262">
        <v>3.3000000000000002E-2</v>
      </c>
      <c r="I41" s="384"/>
      <c r="J41" s="263"/>
      <c r="K41" s="263"/>
      <c r="L41" s="264"/>
      <c r="M41" s="369">
        <v>0.01</v>
      </c>
      <c r="N41" s="244" t="s">
        <v>25</v>
      </c>
      <c r="O41" s="244"/>
      <c r="P41" s="244"/>
      <c r="Q41" s="248"/>
      <c r="R41" s="262">
        <v>1.4999999999999999E-2</v>
      </c>
      <c r="S41" s="263"/>
      <c r="T41" s="263"/>
      <c r="U41" s="263"/>
      <c r="V41" s="264"/>
      <c r="W41" s="369">
        <v>0.01</v>
      </c>
      <c r="X41" s="385" t="s">
        <v>25</v>
      </c>
      <c r="Y41" s="244"/>
      <c r="Z41" s="244"/>
      <c r="AA41" s="248"/>
      <c r="AB41" s="368">
        <v>1.4999999999999999E-2</v>
      </c>
      <c r="AC41" s="375"/>
      <c r="AD41" s="244"/>
      <c r="AE41" s="244"/>
      <c r="AF41" s="248"/>
      <c r="AG41" s="369">
        <v>0.01</v>
      </c>
      <c r="AH41" s="386" t="s">
        <v>25</v>
      </c>
      <c r="AI41" s="244"/>
      <c r="AJ41" s="244"/>
      <c r="AK41" s="248"/>
      <c r="AL41" s="368">
        <v>3.2000000000000001E-2</v>
      </c>
      <c r="AM41" s="385"/>
      <c r="AN41" s="244"/>
      <c r="AO41" s="244"/>
      <c r="AP41" s="248"/>
      <c r="AQ41" s="308"/>
      <c r="AR41" s="303"/>
      <c r="AS41" s="303"/>
      <c r="AT41" s="303"/>
      <c r="AU41" s="304"/>
      <c r="AV41" s="369">
        <v>0.01</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1">
        <v>1</v>
      </c>
      <c r="I46" s="263" t="s">
        <v>25</v>
      </c>
      <c r="J46" s="275"/>
      <c r="K46" s="275"/>
      <c r="L46" s="276"/>
      <c r="M46" s="271">
        <v>1</v>
      </c>
      <c r="N46" s="263" t="s">
        <v>25</v>
      </c>
      <c r="O46" s="275"/>
      <c r="P46" s="275"/>
      <c r="Q46" s="276"/>
      <c r="R46" s="271">
        <v>1</v>
      </c>
      <c r="S46" s="263" t="s">
        <v>25</v>
      </c>
      <c r="T46" s="275"/>
      <c r="U46" s="275"/>
      <c r="V46" s="276"/>
      <c r="W46" s="271">
        <v>1</v>
      </c>
      <c r="X46" s="263" t="s">
        <v>25</v>
      </c>
      <c r="Y46" s="275"/>
      <c r="Z46" s="275"/>
      <c r="AA46" s="276"/>
      <c r="AB46" s="271">
        <v>1</v>
      </c>
      <c r="AC46" s="263" t="s">
        <v>25</v>
      </c>
      <c r="AD46" s="275"/>
      <c r="AE46" s="275"/>
      <c r="AF46" s="276"/>
      <c r="AG46" s="271">
        <v>1</v>
      </c>
      <c r="AH46" s="263" t="s">
        <v>25</v>
      </c>
      <c r="AI46" s="275"/>
      <c r="AJ46" s="275"/>
      <c r="AK46" s="276"/>
      <c r="AL46" s="271">
        <v>1</v>
      </c>
      <c r="AM46" s="263" t="s">
        <v>25</v>
      </c>
      <c r="AN46" s="275"/>
      <c r="AO46" s="275"/>
      <c r="AP46" s="276"/>
      <c r="AQ46" s="320"/>
      <c r="AR46" s="303"/>
      <c r="AS46" s="316"/>
      <c r="AT46" s="316"/>
      <c r="AU46" s="317"/>
      <c r="AV46" s="271">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0.05</v>
      </c>
      <c r="I50" s="229" t="s">
        <v>25</v>
      </c>
      <c r="J50" s="267"/>
      <c r="K50" s="267"/>
      <c r="L50" s="273"/>
      <c r="M50" s="271">
        <v>0.05</v>
      </c>
      <c r="N50" s="229" t="s">
        <v>25</v>
      </c>
      <c r="O50" s="267"/>
      <c r="P50" s="267"/>
      <c r="Q50" s="273"/>
      <c r="R50" s="271">
        <v>0.05</v>
      </c>
      <c r="S50" s="229" t="s">
        <v>25</v>
      </c>
      <c r="T50" s="267"/>
      <c r="U50" s="267"/>
      <c r="V50" s="273"/>
      <c r="W50" s="271">
        <v>0.05</v>
      </c>
      <c r="X50" s="229" t="s">
        <v>25</v>
      </c>
      <c r="Y50" s="267"/>
      <c r="Z50" s="267"/>
      <c r="AA50" s="273"/>
      <c r="AB50" s="271">
        <v>0.05</v>
      </c>
      <c r="AC50" s="229" t="s">
        <v>25</v>
      </c>
      <c r="AD50" s="267"/>
      <c r="AE50" s="267"/>
      <c r="AF50" s="273"/>
      <c r="AG50" s="271">
        <v>0.05</v>
      </c>
      <c r="AH50" s="229" t="s">
        <v>25</v>
      </c>
      <c r="AI50" s="267"/>
      <c r="AJ50" s="267"/>
      <c r="AK50" s="273"/>
      <c r="AL50" s="271">
        <v>0.05</v>
      </c>
      <c r="AM50" s="229" t="s">
        <v>25</v>
      </c>
      <c r="AN50" s="267"/>
      <c r="AO50" s="267"/>
      <c r="AP50" s="273"/>
      <c r="AQ50" s="309"/>
      <c r="AR50" s="298"/>
      <c r="AS50" s="310"/>
      <c r="AT50" s="310"/>
      <c r="AU50" s="311"/>
      <c r="AV50" s="271">
        <v>0.05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s="214" customFormat="1" x14ac:dyDescent="0.25">
      <c r="A53" s="228" t="s">
        <v>74</v>
      </c>
      <c r="B53" s="222" t="s">
        <v>202</v>
      </c>
      <c r="C53" s="229"/>
      <c r="D53" s="229"/>
      <c r="E53" s="223" t="s">
        <v>202</v>
      </c>
      <c r="F53" s="239">
        <v>5</v>
      </c>
      <c r="G53" s="231">
        <v>0.5</v>
      </c>
      <c r="H53" s="271">
        <v>0.03</v>
      </c>
      <c r="I53" s="229" t="s">
        <v>25</v>
      </c>
      <c r="J53" s="267"/>
      <c r="K53" s="267"/>
      <c r="L53" s="273"/>
      <c r="M53" s="271">
        <v>0.03</v>
      </c>
      <c r="N53" s="229" t="s">
        <v>25</v>
      </c>
      <c r="O53" s="267"/>
      <c r="P53" s="267"/>
      <c r="Q53" s="273"/>
      <c r="R53" s="271">
        <v>0.03</v>
      </c>
      <c r="S53" s="229" t="s">
        <v>25</v>
      </c>
      <c r="T53" s="267"/>
      <c r="U53" s="267"/>
      <c r="V53" s="273"/>
      <c r="W53" s="271">
        <v>0.03</v>
      </c>
      <c r="X53" s="229" t="s">
        <v>25</v>
      </c>
      <c r="Y53" s="267"/>
      <c r="Z53" s="267"/>
      <c r="AA53" s="273"/>
      <c r="AB53" s="356">
        <v>0.14000000000000001</v>
      </c>
      <c r="AC53" s="229"/>
      <c r="AD53" s="267"/>
      <c r="AE53" s="267"/>
      <c r="AF53" s="273"/>
      <c r="AG53" s="271">
        <v>0.03</v>
      </c>
      <c r="AH53" s="229" t="s">
        <v>25</v>
      </c>
      <c r="AI53" s="267"/>
      <c r="AJ53" s="267"/>
      <c r="AK53" s="273"/>
      <c r="AL53" s="271">
        <v>0.03</v>
      </c>
      <c r="AM53" s="229" t="s">
        <v>25</v>
      </c>
      <c r="AN53" s="267"/>
      <c r="AO53" s="267"/>
      <c r="AP53" s="273"/>
      <c r="AQ53" s="309"/>
      <c r="AR53" s="298"/>
      <c r="AS53" s="310"/>
      <c r="AT53" s="310"/>
      <c r="AU53" s="311"/>
      <c r="AV53" s="271">
        <v>0.03</v>
      </c>
      <c r="AW53" s="229" t="s">
        <v>25</v>
      </c>
      <c r="AX53" s="267"/>
      <c r="AY53" s="267"/>
      <c r="AZ53" s="273"/>
      <c r="BB53" s="363" t="s">
        <v>74</v>
      </c>
    </row>
    <row r="54" spans="1:56" x14ac:dyDescent="0.25">
      <c r="A54" s="228" t="s">
        <v>75</v>
      </c>
      <c r="B54" s="222" t="s">
        <v>24</v>
      </c>
      <c r="C54" s="229"/>
      <c r="D54" s="229"/>
      <c r="E54" s="322">
        <v>0.6</v>
      </c>
      <c r="F54" s="230">
        <v>5</v>
      </c>
      <c r="G54" s="231">
        <v>0.6</v>
      </c>
      <c r="H54" s="271">
        <v>0.02</v>
      </c>
      <c r="I54" s="229" t="s">
        <v>25</v>
      </c>
      <c r="J54" s="267"/>
      <c r="K54" s="267"/>
      <c r="L54" s="273"/>
      <c r="M54" s="271">
        <v>0.02</v>
      </c>
      <c r="N54" s="229" t="s">
        <v>25</v>
      </c>
      <c r="O54" s="267"/>
      <c r="P54" s="267"/>
      <c r="Q54" s="273"/>
      <c r="R54" s="271">
        <v>0.02</v>
      </c>
      <c r="S54" s="229" t="s">
        <v>25</v>
      </c>
      <c r="T54" s="267"/>
      <c r="U54" s="267"/>
      <c r="V54" s="273"/>
      <c r="W54" s="271">
        <v>0.02</v>
      </c>
      <c r="X54" s="229" t="s">
        <v>25</v>
      </c>
      <c r="Y54" s="267"/>
      <c r="Z54" s="267"/>
      <c r="AA54" s="273"/>
      <c r="AB54" s="271">
        <v>0.02</v>
      </c>
      <c r="AC54" s="229" t="s">
        <v>25</v>
      </c>
      <c r="AD54" s="267"/>
      <c r="AE54" s="267"/>
      <c r="AF54" s="273"/>
      <c r="AG54" s="271">
        <v>0.02</v>
      </c>
      <c r="AH54" s="229" t="s">
        <v>25</v>
      </c>
      <c r="AI54" s="267"/>
      <c r="AJ54" s="267"/>
      <c r="AK54" s="273"/>
      <c r="AL54" s="271">
        <v>0.02</v>
      </c>
      <c r="AM54" s="229" t="s">
        <v>25</v>
      </c>
      <c r="AN54" s="267"/>
      <c r="AO54" s="267"/>
      <c r="AP54" s="273"/>
      <c r="AQ54" s="309"/>
      <c r="AR54" s="298"/>
      <c r="AS54" s="310"/>
      <c r="AT54" s="310"/>
      <c r="AU54" s="311"/>
      <c r="AV54" s="271">
        <v>0.02</v>
      </c>
      <c r="AW54" s="229" t="s">
        <v>25</v>
      </c>
      <c r="AX54" s="267"/>
      <c r="AY54" s="267"/>
      <c r="AZ54" s="273"/>
      <c r="BB54" s="111" t="s">
        <v>75</v>
      </c>
      <c r="BD54" s="214"/>
    </row>
    <row r="55" spans="1:56" x14ac:dyDescent="0.25">
      <c r="A55" s="228" t="s">
        <v>76</v>
      </c>
      <c r="B55" s="222" t="s">
        <v>24</v>
      </c>
      <c r="C55" s="229"/>
      <c r="D55" s="229"/>
      <c r="E55" s="322">
        <v>1</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s="214" customFormat="1" x14ac:dyDescent="0.25">
      <c r="A60" s="228" t="s">
        <v>81</v>
      </c>
      <c r="B60" s="222" t="s">
        <v>202</v>
      </c>
      <c r="C60" s="229"/>
      <c r="D60" s="229"/>
      <c r="E60" s="223" t="s">
        <v>202</v>
      </c>
      <c r="F60" s="230" t="s">
        <v>22</v>
      </c>
      <c r="G60" s="231">
        <v>7.0000000000000007E-2</v>
      </c>
      <c r="H60" s="271">
        <v>0.03</v>
      </c>
      <c r="I60" s="229" t="s">
        <v>25</v>
      </c>
      <c r="J60" s="267"/>
      <c r="K60" s="267"/>
      <c r="L60" s="273"/>
      <c r="M60" s="271">
        <v>0.03</v>
      </c>
      <c r="N60" s="229" t="s">
        <v>25</v>
      </c>
      <c r="O60" s="267"/>
      <c r="P60" s="267"/>
      <c r="Q60" s="273"/>
      <c r="R60" s="271">
        <v>0.03</v>
      </c>
      <c r="S60" s="229" t="s">
        <v>25</v>
      </c>
      <c r="T60" s="267"/>
      <c r="U60" s="267"/>
      <c r="V60" s="273"/>
      <c r="W60" s="271">
        <v>0.03</v>
      </c>
      <c r="X60" s="229" t="s">
        <v>25</v>
      </c>
      <c r="Y60" s="267"/>
      <c r="Z60" s="267"/>
      <c r="AA60" s="273"/>
      <c r="AB60" s="271">
        <v>0.03</v>
      </c>
      <c r="AC60" s="229" t="s">
        <v>25</v>
      </c>
      <c r="AD60" s="267"/>
      <c r="AE60" s="267"/>
      <c r="AF60" s="273"/>
      <c r="AG60" s="271">
        <v>0.03</v>
      </c>
      <c r="AH60" s="229" t="s">
        <v>25</v>
      </c>
      <c r="AI60" s="267"/>
      <c r="AJ60" s="267"/>
      <c r="AK60" s="273"/>
      <c r="AL60" s="271">
        <v>0.03</v>
      </c>
      <c r="AM60" s="229" t="s">
        <v>25</v>
      </c>
      <c r="AN60" s="267"/>
      <c r="AO60" s="267"/>
      <c r="AP60" s="273"/>
      <c r="AQ60" s="309"/>
      <c r="AR60" s="298"/>
      <c r="AS60" s="310"/>
      <c r="AT60" s="310"/>
      <c r="AU60" s="311"/>
      <c r="AV60" s="271">
        <v>0.03</v>
      </c>
      <c r="AW60" s="229" t="s">
        <v>25</v>
      </c>
      <c r="AX60" s="267"/>
      <c r="AY60" s="267"/>
      <c r="AZ60" s="273"/>
      <c r="BB60" s="364" t="s">
        <v>81</v>
      </c>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0.3</v>
      </c>
      <c r="F62" s="230" t="s">
        <v>22</v>
      </c>
      <c r="G62" s="231">
        <v>0.3</v>
      </c>
      <c r="H62" s="271">
        <v>0.02</v>
      </c>
      <c r="I62" s="229" t="s">
        <v>25</v>
      </c>
      <c r="J62" s="267"/>
      <c r="K62" s="267"/>
      <c r="L62" s="273"/>
      <c r="M62" s="271">
        <v>0.02</v>
      </c>
      <c r="N62" s="229" t="s">
        <v>25</v>
      </c>
      <c r="O62" s="267"/>
      <c r="P62" s="267"/>
      <c r="Q62" s="273"/>
      <c r="R62" s="271">
        <v>0.02</v>
      </c>
      <c r="S62" s="229" t="s">
        <v>25</v>
      </c>
      <c r="T62" s="267"/>
      <c r="U62" s="267"/>
      <c r="V62" s="273"/>
      <c r="W62" s="271">
        <v>0.02</v>
      </c>
      <c r="X62" s="229" t="s">
        <v>25</v>
      </c>
      <c r="Y62" s="267"/>
      <c r="Z62" s="267"/>
      <c r="AA62" s="273"/>
      <c r="AB62" s="271">
        <v>0.02</v>
      </c>
      <c r="AC62" s="229" t="s">
        <v>25</v>
      </c>
      <c r="AD62" s="267"/>
      <c r="AE62" s="267"/>
      <c r="AF62" s="273"/>
      <c r="AG62" s="271">
        <v>0.02</v>
      </c>
      <c r="AH62" s="229" t="s">
        <v>25</v>
      </c>
      <c r="AI62" s="267"/>
      <c r="AJ62" s="267"/>
      <c r="AK62" s="273"/>
      <c r="AL62" s="271">
        <v>0.02</v>
      </c>
      <c r="AM62" s="229" t="s">
        <v>25</v>
      </c>
      <c r="AN62" s="267"/>
      <c r="AO62" s="267"/>
      <c r="AP62" s="273"/>
      <c r="AQ62" s="309"/>
      <c r="AR62" s="298"/>
      <c r="AS62" s="310"/>
      <c r="AT62" s="310"/>
      <c r="AU62" s="311"/>
      <c r="AV62" s="271">
        <v>0.02</v>
      </c>
      <c r="AW62" s="229" t="s">
        <v>25</v>
      </c>
      <c r="AX62" s="267"/>
      <c r="AY62" s="267"/>
      <c r="AZ62" s="273"/>
      <c r="BB62" s="111" t="s">
        <v>83</v>
      </c>
      <c r="BD62" s="214"/>
    </row>
    <row r="63" spans="1:5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363" t="s">
        <v>84</v>
      </c>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0.02</v>
      </c>
      <c r="I66" s="229" t="s">
        <v>25</v>
      </c>
      <c r="J66" s="267"/>
      <c r="K66" s="267"/>
      <c r="L66" s="273"/>
      <c r="M66" s="271">
        <v>0.02</v>
      </c>
      <c r="N66" s="229" t="s">
        <v>25</v>
      </c>
      <c r="O66" s="267"/>
      <c r="P66" s="267"/>
      <c r="Q66" s="273"/>
      <c r="R66" s="271">
        <v>0.02</v>
      </c>
      <c r="S66" s="229" t="s">
        <v>25</v>
      </c>
      <c r="T66" s="267"/>
      <c r="U66" s="267"/>
      <c r="V66" s="273"/>
      <c r="W66" s="271">
        <v>0.02</v>
      </c>
      <c r="X66" s="229" t="s">
        <v>25</v>
      </c>
      <c r="Y66" s="267"/>
      <c r="Z66" s="267"/>
      <c r="AA66" s="273"/>
      <c r="AB66" s="271">
        <v>0.02</v>
      </c>
      <c r="AC66" s="229" t="s">
        <v>25</v>
      </c>
      <c r="AD66" s="267"/>
      <c r="AE66" s="267"/>
      <c r="AF66" s="273"/>
      <c r="AG66" s="271">
        <v>0.02</v>
      </c>
      <c r="AH66" s="229" t="s">
        <v>25</v>
      </c>
      <c r="AI66" s="267"/>
      <c r="AJ66" s="267"/>
      <c r="AK66" s="273"/>
      <c r="AL66" s="271">
        <v>0.02</v>
      </c>
      <c r="AM66" s="229" t="s">
        <v>25</v>
      </c>
      <c r="AN66" s="267"/>
      <c r="AO66" s="267"/>
      <c r="AP66" s="273"/>
      <c r="AQ66" s="309"/>
      <c r="AR66" s="298"/>
      <c r="AS66" s="310"/>
      <c r="AT66" s="310"/>
      <c r="AU66" s="311"/>
      <c r="AV66" s="271">
        <v>0.02</v>
      </c>
      <c r="AW66" s="229" t="s">
        <v>25</v>
      </c>
      <c r="AX66" s="267"/>
      <c r="AY66" s="267"/>
      <c r="AZ66" s="273"/>
      <c r="BB66" s="111" t="s">
        <v>87</v>
      </c>
      <c r="BD66" s="214"/>
    </row>
    <row r="67" spans="1:56" s="214" customFormat="1" x14ac:dyDescent="0.25">
      <c r="A67" s="228" t="s">
        <v>88</v>
      </c>
      <c r="B67" s="222" t="s">
        <v>24</v>
      </c>
      <c r="C67" s="229"/>
      <c r="D67" s="229"/>
      <c r="E67" s="322">
        <v>0.2</v>
      </c>
      <c r="F67" s="239">
        <v>100</v>
      </c>
      <c r="G67" s="231" t="s">
        <v>22</v>
      </c>
      <c r="H67" s="271">
        <v>0.03</v>
      </c>
      <c r="I67" s="229" t="s">
        <v>25</v>
      </c>
      <c r="J67" s="267"/>
      <c r="K67" s="267"/>
      <c r="L67" s="273"/>
      <c r="M67" s="271">
        <v>0.03</v>
      </c>
      <c r="N67" s="229" t="s">
        <v>25</v>
      </c>
      <c r="O67" s="267"/>
      <c r="P67" s="267"/>
      <c r="Q67" s="273"/>
      <c r="R67" s="271">
        <v>0.03</v>
      </c>
      <c r="S67" s="229" t="s">
        <v>25</v>
      </c>
      <c r="T67" s="267"/>
      <c r="U67" s="267"/>
      <c r="V67" s="273"/>
      <c r="W67" s="271">
        <v>0.03</v>
      </c>
      <c r="X67" s="229" t="s">
        <v>25</v>
      </c>
      <c r="Y67" s="267"/>
      <c r="Z67" s="267"/>
      <c r="AA67" s="273"/>
      <c r="AB67" s="271">
        <v>0.03</v>
      </c>
      <c r="AC67" s="229" t="s">
        <v>25</v>
      </c>
      <c r="AD67" s="267"/>
      <c r="AE67" s="267"/>
      <c r="AF67" s="273"/>
      <c r="AG67" s="271">
        <v>0.03</v>
      </c>
      <c r="AH67" s="229" t="s">
        <v>25</v>
      </c>
      <c r="AI67" s="267"/>
      <c r="AJ67" s="267"/>
      <c r="AK67" s="273"/>
      <c r="AL67" s="271">
        <v>0.03</v>
      </c>
      <c r="AM67" s="229" t="s">
        <v>25</v>
      </c>
      <c r="AN67" s="267"/>
      <c r="AO67" s="267"/>
      <c r="AP67" s="273"/>
      <c r="AQ67" s="312"/>
      <c r="AR67" s="298"/>
      <c r="AS67" s="310"/>
      <c r="AT67" s="310"/>
      <c r="AU67" s="311"/>
      <c r="AV67" s="271">
        <v>0.03</v>
      </c>
      <c r="AW67" s="229" t="s">
        <v>25</v>
      </c>
      <c r="AX67" s="267"/>
      <c r="AY67" s="267"/>
      <c r="AZ67" s="273"/>
      <c r="BB67" s="363" t="s">
        <v>88</v>
      </c>
    </row>
    <row r="68" spans="1:56" x14ac:dyDescent="0.25">
      <c r="A68" s="228" t="s">
        <v>89</v>
      </c>
      <c r="B68" s="222" t="s">
        <v>202</v>
      </c>
      <c r="C68" s="229"/>
      <c r="D68" s="229"/>
      <c r="E68" s="223" t="s">
        <v>202</v>
      </c>
      <c r="F68" s="230" t="s">
        <v>22</v>
      </c>
      <c r="G68" s="231">
        <v>0.5</v>
      </c>
      <c r="H68" s="271">
        <v>0.5</v>
      </c>
      <c r="I68" s="229" t="s">
        <v>25</v>
      </c>
      <c r="J68" s="267"/>
      <c r="K68" s="267"/>
      <c r="L68" s="273"/>
      <c r="M68" s="271">
        <v>0.5</v>
      </c>
      <c r="N68" s="229" t="s">
        <v>25</v>
      </c>
      <c r="O68" s="267"/>
      <c r="P68" s="267"/>
      <c r="Q68" s="273"/>
      <c r="R68" s="271">
        <v>0.5</v>
      </c>
      <c r="S68" s="229" t="s">
        <v>25</v>
      </c>
      <c r="T68" s="267"/>
      <c r="U68" s="267"/>
      <c r="V68" s="273"/>
      <c r="W68" s="271">
        <v>0.5</v>
      </c>
      <c r="X68" s="229" t="s">
        <v>25</v>
      </c>
      <c r="Y68" s="267"/>
      <c r="Z68" s="267"/>
      <c r="AA68" s="273"/>
      <c r="AB68" s="271">
        <v>0.5</v>
      </c>
      <c r="AC68" s="229" t="s">
        <v>25</v>
      </c>
      <c r="AD68" s="267"/>
      <c r="AE68" s="267"/>
      <c r="AF68" s="273"/>
      <c r="AG68" s="271">
        <v>0.5</v>
      </c>
      <c r="AH68" s="229" t="s">
        <v>25</v>
      </c>
      <c r="AI68" s="267"/>
      <c r="AJ68" s="267"/>
      <c r="AK68" s="273"/>
      <c r="AL68" s="271">
        <v>0.5</v>
      </c>
      <c r="AM68" s="229" t="s">
        <v>25</v>
      </c>
      <c r="AN68" s="267"/>
      <c r="AO68" s="267"/>
      <c r="AP68" s="273"/>
      <c r="AQ68" s="312"/>
      <c r="AR68" s="298"/>
      <c r="AS68" s="310"/>
      <c r="AT68" s="310"/>
      <c r="AU68" s="311"/>
      <c r="AV68" s="2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s="214" customFormat="1" x14ac:dyDescent="0.25">
      <c r="A70" s="228" t="s">
        <v>91</v>
      </c>
      <c r="B70" s="222" t="s">
        <v>24</v>
      </c>
      <c r="C70" s="229"/>
      <c r="D70" s="229"/>
      <c r="E70" s="322">
        <v>1</v>
      </c>
      <c r="F70" s="230" t="s">
        <v>22</v>
      </c>
      <c r="G70" s="231">
        <v>7</v>
      </c>
      <c r="H70" s="271">
        <v>1</v>
      </c>
      <c r="I70" s="229" t="s">
        <v>25</v>
      </c>
      <c r="J70" s="267"/>
      <c r="K70" s="267"/>
      <c r="L70" s="273"/>
      <c r="M70" s="271">
        <v>1</v>
      </c>
      <c r="N70" s="229" t="s">
        <v>25</v>
      </c>
      <c r="O70" s="267"/>
      <c r="P70" s="267"/>
      <c r="Q70" s="273"/>
      <c r="R70" s="271">
        <v>1</v>
      </c>
      <c r="S70" s="229" t="s">
        <v>25</v>
      </c>
      <c r="T70" s="267"/>
      <c r="U70" s="267"/>
      <c r="V70" s="273"/>
      <c r="W70" s="271">
        <v>1</v>
      </c>
      <c r="X70" s="229" t="s">
        <v>25</v>
      </c>
      <c r="Y70" s="267"/>
      <c r="Z70" s="267"/>
      <c r="AA70" s="273"/>
      <c r="AB70" s="271">
        <v>1</v>
      </c>
      <c r="AC70" s="229" t="s">
        <v>25</v>
      </c>
      <c r="AD70" s="267"/>
      <c r="AE70" s="267"/>
      <c r="AF70" s="273"/>
      <c r="AG70" s="271">
        <v>1</v>
      </c>
      <c r="AH70" s="229" t="s">
        <v>25</v>
      </c>
      <c r="AI70" s="267"/>
      <c r="AJ70" s="267"/>
      <c r="AK70" s="273"/>
      <c r="AL70" s="271">
        <v>1</v>
      </c>
      <c r="AM70" s="229" t="s">
        <v>25</v>
      </c>
      <c r="AN70" s="267"/>
      <c r="AO70" s="267"/>
      <c r="AP70" s="273"/>
      <c r="AQ70" s="297"/>
      <c r="AR70" s="298"/>
      <c r="AS70" s="310"/>
      <c r="AT70" s="310"/>
      <c r="AU70" s="311"/>
      <c r="AV70" s="271">
        <v>1</v>
      </c>
      <c r="AW70" s="229" t="s">
        <v>25</v>
      </c>
      <c r="AX70" s="267"/>
      <c r="AY70" s="267"/>
      <c r="AZ70" s="273"/>
      <c r="BB70" s="363" t="s">
        <v>91</v>
      </c>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69">
        <v>0.02</v>
      </c>
      <c r="I72" s="229" t="s">
        <v>25</v>
      </c>
      <c r="J72" s="267"/>
      <c r="K72" s="267"/>
      <c r="L72" s="273"/>
      <c r="M72" s="369">
        <v>0.02</v>
      </c>
      <c r="N72" s="229" t="s">
        <v>25</v>
      </c>
      <c r="O72" s="267"/>
      <c r="P72" s="267"/>
      <c r="Q72" s="273"/>
      <c r="R72" s="295">
        <v>0.88</v>
      </c>
      <c r="S72" s="229"/>
      <c r="T72" s="267"/>
      <c r="U72" s="267"/>
      <c r="V72" s="273"/>
      <c r="W72" s="369">
        <v>0.02</v>
      </c>
      <c r="X72" s="229" t="s">
        <v>25</v>
      </c>
      <c r="Y72" s="267"/>
      <c r="Z72" s="267"/>
      <c r="AA72" s="273"/>
      <c r="AB72" s="369">
        <v>0.02</v>
      </c>
      <c r="AC72" s="229" t="s">
        <v>25</v>
      </c>
      <c r="AD72" s="267"/>
      <c r="AE72" s="267"/>
      <c r="AF72" s="273"/>
      <c r="AG72" s="369">
        <v>0.02</v>
      </c>
      <c r="AH72" s="229" t="s">
        <v>25</v>
      </c>
      <c r="AI72" s="267"/>
      <c r="AJ72" s="267"/>
      <c r="AK72" s="273"/>
      <c r="AL72" s="369">
        <v>0.02</v>
      </c>
      <c r="AM72" s="229" t="s">
        <v>25</v>
      </c>
      <c r="AN72" s="267"/>
      <c r="AO72" s="267"/>
      <c r="AP72" s="273"/>
      <c r="AQ72" s="312"/>
      <c r="AR72" s="298"/>
      <c r="AS72" s="310"/>
      <c r="AT72" s="310"/>
      <c r="AU72" s="311"/>
      <c r="AV72" s="369">
        <v>0.02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1">
        <v>0.03</v>
      </c>
      <c r="I73" s="229" t="s">
        <v>25</v>
      </c>
      <c r="J73" s="267"/>
      <c r="K73" s="267"/>
      <c r="L73" s="273"/>
      <c r="M73" s="271">
        <v>0.03</v>
      </c>
      <c r="N73" s="229" t="s">
        <v>25</v>
      </c>
      <c r="O73" s="267"/>
      <c r="P73" s="267"/>
      <c r="Q73" s="273"/>
      <c r="R73" s="271">
        <v>0.03</v>
      </c>
      <c r="S73" s="229" t="s">
        <v>25</v>
      </c>
      <c r="T73" s="267"/>
      <c r="U73" s="267"/>
      <c r="V73" s="273"/>
      <c r="W73" s="271">
        <v>0.03</v>
      </c>
      <c r="X73" s="229" t="s">
        <v>25</v>
      </c>
      <c r="Y73" s="267"/>
      <c r="Z73" s="267"/>
      <c r="AA73" s="273"/>
      <c r="AB73" s="271">
        <v>0.03</v>
      </c>
      <c r="AC73" s="229" t="s">
        <v>25</v>
      </c>
      <c r="AD73" s="267"/>
      <c r="AE73" s="267"/>
      <c r="AF73" s="273"/>
      <c r="AG73" s="271">
        <v>0.03</v>
      </c>
      <c r="AH73" s="229" t="s">
        <v>25</v>
      </c>
      <c r="AI73" s="267"/>
      <c r="AJ73" s="267"/>
      <c r="AK73" s="273"/>
      <c r="AL73" s="271">
        <v>0.03</v>
      </c>
      <c r="AM73" s="229" t="s">
        <v>25</v>
      </c>
      <c r="AN73" s="267"/>
      <c r="AO73" s="267"/>
      <c r="AP73" s="273"/>
      <c r="AQ73" s="313"/>
      <c r="AR73" s="298"/>
      <c r="AS73" s="310"/>
      <c r="AT73" s="310"/>
      <c r="AU73" s="311"/>
      <c r="AV73" s="271">
        <v>0.03</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0.02</v>
      </c>
      <c r="I74" s="229" t="s">
        <v>25</v>
      </c>
      <c r="J74" s="267"/>
      <c r="K74" s="267"/>
      <c r="L74" s="273"/>
      <c r="M74" s="369">
        <v>0.02</v>
      </c>
      <c r="N74" s="229" t="s">
        <v>25</v>
      </c>
      <c r="O74" s="267"/>
      <c r="P74" s="267"/>
      <c r="Q74" s="273"/>
      <c r="R74" s="369">
        <v>0.02</v>
      </c>
      <c r="S74" s="229" t="s">
        <v>25</v>
      </c>
      <c r="T74" s="267"/>
      <c r="U74" s="267"/>
      <c r="V74" s="273"/>
      <c r="W74" s="369">
        <v>0.02</v>
      </c>
      <c r="X74" s="229" t="s">
        <v>25</v>
      </c>
      <c r="Y74" s="267"/>
      <c r="Z74" s="267"/>
      <c r="AA74" s="273"/>
      <c r="AB74" s="369">
        <v>0.02</v>
      </c>
      <c r="AC74" s="229" t="s">
        <v>25</v>
      </c>
      <c r="AD74" s="267"/>
      <c r="AE74" s="267"/>
      <c r="AF74" s="273"/>
      <c r="AG74" s="369">
        <v>0.02</v>
      </c>
      <c r="AH74" s="229" t="s">
        <v>25</v>
      </c>
      <c r="AI74" s="267"/>
      <c r="AJ74" s="267"/>
      <c r="AK74" s="273"/>
      <c r="AL74" s="369">
        <v>0.02</v>
      </c>
      <c r="AM74" s="229" t="s">
        <v>25</v>
      </c>
      <c r="AN74" s="267"/>
      <c r="AO74" s="267"/>
      <c r="AP74" s="273"/>
      <c r="AQ74" s="300"/>
      <c r="AR74" s="298"/>
      <c r="AS74" s="310"/>
      <c r="AT74" s="310"/>
      <c r="AU74" s="311"/>
      <c r="AV74" s="369">
        <v>0.02</v>
      </c>
      <c r="AW74" s="229" t="s">
        <v>25</v>
      </c>
      <c r="AX74" s="267"/>
      <c r="AY74" s="267"/>
      <c r="AZ74" s="273"/>
      <c r="BB74" s="123" t="s">
        <v>95</v>
      </c>
      <c r="BD74" s="214"/>
    </row>
    <row r="75" spans="1:56" s="214" customFormat="1" x14ac:dyDescent="0.25">
      <c r="A75" s="228" t="s">
        <v>203</v>
      </c>
      <c r="B75" s="222" t="s">
        <v>24</v>
      </c>
      <c r="C75" s="229"/>
      <c r="D75" s="229"/>
      <c r="E75" s="322">
        <v>1</v>
      </c>
      <c r="F75" s="239">
        <v>700</v>
      </c>
      <c r="G75" s="231" t="s">
        <v>22</v>
      </c>
      <c r="H75" s="271">
        <v>1</v>
      </c>
      <c r="I75" s="229" t="s">
        <v>25</v>
      </c>
      <c r="J75" s="267"/>
      <c r="K75" s="267"/>
      <c r="L75" s="273"/>
      <c r="M75" s="271">
        <v>1</v>
      </c>
      <c r="N75" s="229" t="s">
        <v>25</v>
      </c>
      <c r="O75" s="267"/>
      <c r="P75" s="267"/>
      <c r="Q75" s="273"/>
      <c r="R75" s="271">
        <v>1</v>
      </c>
      <c r="S75" s="229" t="s">
        <v>25</v>
      </c>
      <c r="T75" s="267"/>
      <c r="U75" s="267"/>
      <c r="V75" s="273"/>
      <c r="W75" s="271">
        <v>1</v>
      </c>
      <c r="X75" s="229" t="s">
        <v>25</v>
      </c>
      <c r="Y75" s="267"/>
      <c r="Z75" s="267"/>
      <c r="AA75" s="273"/>
      <c r="AB75" s="271">
        <v>1</v>
      </c>
      <c r="AC75" s="229" t="s">
        <v>25</v>
      </c>
      <c r="AD75" s="267"/>
      <c r="AE75" s="267"/>
      <c r="AF75" s="273"/>
      <c r="AG75" s="271">
        <v>1</v>
      </c>
      <c r="AH75" s="229" t="s">
        <v>25</v>
      </c>
      <c r="AI75" s="267"/>
      <c r="AJ75" s="267"/>
      <c r="AK75" s="273"/>
      <c r="AL75" s="271">
        <v>1</v>
      </c>
      <c r="AM75" s="229" t="s">
        <v>25</v>
      </c>
      <c r="AN75" s="267"/>
      <c r="AO75" s="267"/>
      <c r="AP75" s="273"/>
      <c r="AQ75" s="314"/>
      <c r="AR75" s="298"/>
      <c r="AS75" s="310"/>
      <c r="AT75" s="310"/>
      <c r="AU75" s="311"/>
      <c r="AV75" s="271">
        <v>1</v>
      </c>
      <c r="AW75" s="229" t="s">
        <v>25</v>
      </c>
      <c r="AX75" s="267"/>
      <c r="AY75" s="267"/>
      <c r="AZ75" s="273"/>
      <c r="BB75" s="363" t="s">
        <v>96</v>
      </c>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s="214" customFormat="1" x14ac:dyDescent="0.25">
      <c r="A78" s="228" t="s">
        <v>195</v>
      </c>
      <c r="B78" s="222" t="s">
        <v>24</v>
      </c>
      <c r="C78" s="229"/>
      <c r="D78" s="229"/>
      <c r="E78" s="322">
        <v>3.5</v>
      </c>
      <c r="F78" s="230" t="s">
        <v>22</v>
      </c>
      <c r="G78" s="231">
        <v>5</v>
      </c>
      <c r="H78" s="271">
        <v>2</v>
      </c>
      <c r="I78" s="229" t="s">
        <v>25</v>
      </c>
      <c r="J78" s="267"/>
      <c r="K78" s="267"/>
      <c r="L78" s="273"/>
      <c r="M78" s="271">
        <v>2</v>
      </c>
      <c r="N78" s="229" t="s">
        <v>25</v>
      </c>
      <c r="O78" s="267"/>
      <c r="P78" s="267"/>
      <c r="Q78" s="273"/>
      <c r="R78" s="271">
        <v>2</v>
      </c>
      <c r="S78" s="229" t="s">
        <v>25</v>
      </c>
      <c r="T78" s="267"/>
      <c r="U78" s="267"/>
      <c r="V78" s="273"/>
      <c r="W78" s="271">
        <v>2</v>
      </c>
      <c r="X78" s="229" t="s">
        <v>25</v>
      </c>
      <c r="Y78" s="267"/>
      <c r="Z78" s="267"/>
      <c r="AA78" s="273"/>
      <c r="AB78" s="271">
        <v>2</v>
      </c>
      <c r="AC78" s="229" t="s">
        <v>25</v>
      </c>
      <c r="AD78" s="267"/>
      <c r="AE78" s="267"/>
      <c r="AF78" s="273"/>
      <c r="AG78" s="271">
        <v>2</v>
      </c>
      <c r="AH78" s="229" t="s">
        <v>25</v>
      </c>
      <c r="AI78" s="267"/>
      <c r="AJ78" s="267"/>
      <c r="AK78" s="273"/>
      <c r="AL78" s="271">
        <v>2</v>
      </c>
      <c r="AM78" s="229" t="s">
        <v>25</v>
      </c>
      <c r="AN78" s="267"/>
      <c r="AO78" s="267"/>
      <c r="AP78" s="273"/>
      <c r="AQ78" s="297"/>
      <c r="AR78" s="298"/>
      <c r="AS78" s="310"/>
      <c r="AT78" s="310"/>
      <c r="AU78" s="311"/>
      <c r="AV78" s="271">
        <v>2</v>
      </c>
      <c r="AW78" s="229" t="s">
        <v>25</v>
      </c>
      <c r="AX78" s="267"/>
      <c r="AY78" s="267"/>
      <c r="AZ78" s="273"/>
      <c r="BB78" s="363" t="s">
        <v>99</v>
      </c>
    </row>
    <row r="79" spans="1:56" s="214" customFormat="1" x14ac:dyDescent="0.25">
      <c r="A79" s="228" t="s">
        <v>100</v>
      </c>
      <c r="B79" s="222" t="s">
        <v>24</v>
      </c>
      <c r="C79" s="229"/>
      <c r="D79" s="229"/>
      <c r="E79" s="322">
        <v>1</v>
      </c>
      <c r="F79" s="230" t="s">
        <v>22</v>
      </c>
      <c r="G79" s="231" t="s">
        <v>22</v>
      </c>
      <c r="H79" s="271">
        <v>1</v>
      </c>
      <c r="I79" s="229" t="s">
        <v>25</v>
      </c>
      <c r="J79" s="267"/>
      <c r="K79" s="267"/>
      <c r="L79" s="273"/>
      <c r="M79" s="271">
        <v>1</v>
      </c>
      <c r="N79" s="229" t="s">
        <v>25</v>
      </c>
      <c r="O79" s="267"/>
      <c r="P79" s="267"/>
      <c r="Q79" s="273"/>
      <c r="R79" s="271">
        <v>1</v>
      </c>
      <c r="S79" s="229" t="s">
        <v>25</v>
      </c>
      <c r="T79" s="267"/>
      <c r="U79" s="267"/>
      <c r="V79" s="273"/>
      <c r="W79" s="271">
        <v>1</v>
      </c>
      <c r="X79" s="229" t="s">
        <v>25</v>
      </c>
      <c r="Y79" s="267"/>
      <c r="Z79" s="267"/>
      <c r="AA79" s="273"/>
      <c r="AB79" s="271">
        <v>1</v>
      </c>
      <c r="AC79" s="229" t="s">
        <v>25</v>
      </c>
      <c r="AD79" s="267"/>
      <c r="AE79" s="267"/>
      <c r="AF79" s="273"/>
      <c r="AG79" s="271">
        <v>1</v>
      </c>
      <c r="AH79" s="229" t="s">
        <v>25</v>
      </c>
      <c r="AI79" s="267"/>
      <c r="AJ79" s="267"/>
      <c r="AK79" s="273"/>
      <c r="AL79" s="271">
        <v>1</v>
      </c>
      <c r="AM79" s="229" t="s">
        <v>25</v>
      </c>
      <c r="AN79" s="267"/>
      <c r="AO79" s="267"/>
      <c r="AP79" s="273"/>
      <c r="AQ79" s="297"/>
      <c r="AR79" s="298"/>
      <c r="AS79" s="310"/>
      <c r="AT79" s="310"/>
      <c r="AU79" s="311"/>
      <c r="AV79" s="271">
        <v>1</v>
      </c>
      <c r="AW79" s="229" t="s">
        <v>25</v>
      </c>
      <c r="AX79" s="267"/>
      <c r="AY79" s="267"/>
      <c r="AZ79" s="273"/>
      <c r="BB79" s="364" t="s">
        <v>100</v>
      </c>
    </row>
    <row r="80" spans="1:56" s="214" customFormat="1" x14ac:dyDescent="0.25">
      <c r="A80" s="228" t="s">
        <v>101</v>
      </c>
      <c r="B80" s="222" t="s">
        <v>24</v>
      </c>
      <c r="C80" s="229"/>
      <c r="D80" s="229"/>
      <c r="E80" s="322">
        <v>1</v>
      </c>
      <c r="F80" s="239">
        <v>100</v>
      </c>
      <c r="G80" s="231" t="s">
        <v>22</v>
      </c>
      <c r="H80" s="271">
        <v>1</v>
      </c>
      <c r="I80" s="229" t="s">
        <v>25</v>
      </c>
      <c r="J80" s="267"/>
      <c r="K80" s="267"/>
      <c r="L80" s="273"/>
      <c r="M80" s="271">
        <v>1</v>
      </c>
      <c r="N80" s="229" t="s">
        <v>25</v>
      </c>
      <c r="O80" s="267"/>
      <c r="P80" s="267"/>
      <c r="Q80" s="273"/>
      <c r="R80" s="271">
        <v>1</v>
      </c>
      <c r="S80" s="229" t="s">
        <v>25</v>
      </c>
      <c r="T80" s="267"/>
      <c r="U80" s="267"/>
      <c r="V80" s="273"/>
      <c r="W80" s="271">
        <v>1</v>
      </c>
      <c r="X80" s="229" t="s">
        <v>25</v>
      </c>
      <c r="Y80" s="267"/>
      <c r="Z80" s="267"/>
      <c r="AA80" s="273"/>
      <c r="AB80" s="271">
        <v>1</v>
      </c>
      <c r="AC80" s="229" t="s">
        <v>25</v>
      </c>
      <c r="AD80" s="267"/>
      <c r="AE80" s="267"/>
      <c r="AF80" s="273"/>
      <c r="AG80" s="271">
        <v>1</v>
      </c>
      <c r="AH80" s="229" t="s">
        <v>25</v>
      </c>
      <c r="AI80" s="267"/>
      <c r="AJ80" s="267"/>
      <c r="AK80" s="273"/>
      <c r="AL80" s="271">
        <v>1</v>
      </c>
      <c r="AM80" s="229" t="s">
        <v>25</v>
      </c>
      <c r="AN80" s="267"/>
      <c r="AO80" s="267"/>
      <c r="AP80" s="273"/>
      <c r="AQ80" s="297"/>
      <c r="AR80" s="298"/>
      <c r="AS80" s="310"/>
      <c r="AT80" s="310"/>
      <c r="AU80" s="311"/>
      <c r="AV80" s="271">
        <v>1</v>
      </c>
      <c r="AW80" s="229" t="s">
        <v>25</v>
      </c>
      <c r="AX80" s="267"/>
      <c r="AY80" s="267"/>
      <c r="AZ80" s="273"/>
      <c r="BB80" s="363" t="s">
        <v>101</v>
      </c>
    </row>
    <row r="81" spans="1:56" x14ac:dyDescent="0.25">
      <c r="A81" s="228" t="s">
        <v>102</v>
      </c>
      <c r="B81" s="222" t="s">
        <v>202</v>
      </c>
      <c r="C81" s="229"/>
      <c r="D81" s="229"/>
      <c r="E81" s="223" t="s">
        <v>202</v>
      </c>
      <c r="F81" s="239">
        <v>5</v>
      </c>
      <c r="G81" s="231">
        <v>0.8</v>
      </c>
      <c r="H81" s="271">
        <v>0.02</v>
      </c>
      <c r="I81" s="229" t="s">
        <v>25</v>
      </c>
      <c r="J81" s="267"/>
      <c r="K81" s="267"/>
      <c r="L81" s="273"/>
      <c r="M81" s="271">
        <v>0.02</v>
      </c>
      <c r="N81" s="229" t="s">
        <v>25</v>
      </c>
      <c r="O81" s="267"/>
      <c r="P81" s="267"/>
      <c r="Q81" s="273"/>
      <c r="R81" s="271">
        <v>0.02</v>
      </c>
      <c r="S81" s="229" t="s">
        <v>25</v>
      </c>
      <c r="T81" s="267"/>
      <c r="U81" s="267"/>
      <c r="V81" s="273"/>
      <c r="W81" s="271">
        <v>0.02</v>
      </c>
      <c r="X81" s="229" t="s">
        <v>25</v>
      </c>
      <c r="Y81" s="267"/>
      <c r="Z81" s="267"/>
      <c r="AA81" s="273"/>
      <c r="AB81" s="271">
        <v>0.02</v>
      </c>
      <c r="AC81" s="229" t="s">
        <v>25</v>
      </c>
      <c r="AD81" s="267"/>
      <c r="AE81" s="267"/>
      <c r="AF81" s="273"/>
      <c r="AG81" s="271">
        <v>0.02</v>
      </c>
      <c r="AH81" s="229" t="s">
        <v>25</v>
      </c>
      <c r="AI81" s="267"/>
      <c r="AJ81" s="267"/>
      <c r="AK81" s="273"/>
      <c r="AL81" s="271">
        <v>0.02</v>
      </c>
      <c r="AM81" s="229" t="s">
        <v>25</v>
      </c>
      <c r="AN81" s="267"/>
      <c r="AO81" s="267"/>
      <c r="AP81" s="273"/>
      <c r="AQ81" s="312"/>
      <c r="AR81" s="298"/>
      <c r="AS81" s="310"/>
      <c r="AT81" s="310"/>
      <c r="AU81" s="311"/>
      <c r="AV81" s="271">
        <v>0.02</v>
      </c>
      <c r="AW81" s="229" t="s">
        <v>25</v>
      </c>
      <c r="AX81" s="267"/>
      <c r="AY81" s="267"/>
      <c r="AZ81" s="273"/>
      <c r="BB81" s="111" t="s">
        <v>102</v>
      </c>
      <c r="BD81" s="214"/>
    </row>
    <row r="82" spans="1:56" s="214" customFormat="1" x14ac:dyDescent="0.25">
      <c r="A82" s="228" t="s">
        <v>103</v>
      </c>
      <c r="B82" s="222" t="s">
        <v>24</v>
      </c>
      <c r="C82" s="229"/>
      <c r="D82" s="229"/>
      <c r="E82" s="322">
        <v>1</v>
      </c>
      <c r="F82" s="239">
        <v>1000</v>
      </c>
      <c r="G82" s="231" t="s">
        <v>22</v>
      </c>
      <c r="H82" s="271">
        <v>2</v>
      </c>
      <c r="I82" s="229" t="s">
        <v>25</v>
      </c>
      <c r="J82" s="267"/>
      <c r="K82" s="267"/>
      <c r="L82" s="273"/>
      <c r="M82" s="271">
        <v>2</v>
      </c>
      <c r="N82" s="229" t="s">
        <v>25</v>
      </c>
      <c r="O82" s="267"/>
      <c r="P82" s="267"/>
      <c r="Q82" s="273"/>
      <c r="R82" s="271">
        <v>2</v>
      </c>
      <c r="S82" s="229" t="s">
        <v>25</v>
      </c>
      <c r="T82" s="267"/>
      <c r="U82" s="267"/>
      <c r="V82" s="273"/>
      <c r="W82" s="271">
        <v>2</v>
      </c>
      <c r="X82" s="229" t="s">
        <v>25</v>
      </c>
      <c r="Y82" s="267"/>
      <c r="Z82" s="267"/>
      <c r="AA82" s="273"/>
      <c r="AB82" s="271">
        <v>2</v>
      </c>
      <c r="AC82" s="229" t="s">
        <v>25</v>
      </c>
      <c r="AD82" s="267"/>
      <c r="AE82" s="267"/>
      <c r="AF82" s="273"/>
      <c r="AG82" s="271">
        <v>2</v>
      </c>
      <c r="AH82" s="229" t="s">
        <v>25</v>
      </c>
      <c r="AI82" s="267"/>
      <c r="AJ82" s="267"/>
      <c r="AK82" s="273"/>
      <c r="AL82" s="271">
        <v>2</v>
      </c>
      <c r="AM82" s="229" t="s">
        <v>25</v>
      </c>
      <c r="AN82" s="267"/>
      <c r="AO82" s="267"/>
      <c r="AP82" s="273"/>
      <c r="AQ82" s="297"/>
      <c r="AR82" s="298"/>
      <c r="AS82" s="310"/>
      <c r="AT82" s="310"/>
      <c r="AU82" s="311"/>
      <c r="AV82" s="271">
        <v>2</v>
      </c>
      <c r="AW82" s="229" t="s">
        <v>25</v>
      </c>
      <c r="AX82" s="267"/>
      <c r="AY82" s="267"/>
      <c r="AZ82" s="273"/>
      <c r="BB82" s="363" t="s">
        <v>103</v>
      </c>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71">
        <v>0.02</v>
      </c>
      <c r="I84" s="229" t="s">
        <v>25</v>
      </c>
      <c r="J84" s="267"/>
      <c r="K84" s="267"/>
      <c r="L84" s="273"/>
      <c r="M84" s="271">
        <v>0.02</v>
      </c>
      <c r="N84" s="229" t="s">
        <v>25</v>
      </c>
      <c r="O84" s="267"/>
      <c r="P84" s="267"/>
      <c r="Q84" s="273"/>
      <c r="R84" s="271">
        <v>0.02</v>
      </c>
      <c r="S84" s="229" t="s">
        <v>25</v>
      </c>
      <c r="T84" s="267"/>
      <c r="U84" s="267"/>
      <c r="V84" s="273"/>
      <c r="W84" s="271">
        <v>0.02</v>
      </c>
      <c r="X84" s="229" t="s">
        <v>25</v>
      </c>
      <c r="Y84" s="267"/>
      <c r="Z84" s="267"/>
      <c r="AA84" s="273"/>
      <c r="AB84" s="271">
        <v>0.02</v>
      </c>
      <c r="AC84" s="229" t="s">
        <v>25</v>
      </c>
      <c r="AD84" s="267"/>
      <c r="AE84" s="267"/>
      <c r="AF84" s="273"/>
      <c r="AG84" s="271">
        <v>0.02</v>
      </c>
      <c r="AH84" s="229" t="s">
        <v>25</v>
      </c>
      <c r="AI84" s="267"/>
      <c r="AJ84" s="267"/>
      <c r="AK84" s="273"/>
      <c r="AL84" s="271">
        <v>0.02</v>
      </c>
      <c r="AM84" s="229" t="s">
        <v>25</v>
      </c>
      <c r="AN84" s="267"/>
      <c r="AO84" s="267"/>
      <c r="AP84" s="273"/>
      <c r="AQ84" s="312"/>
      <c r="AR84" s="298"/>
      <c r="AS84" s="310"/>
      <c r="AT84" s="310"/>
      <c r="AU84" s="311"/>
      <c r="AV84" s="271">
        <v>0.02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2</v>
      </c>
      <c r="I85" s="229" t="s">
        <v>25</v>
      </c>
      <c r="J85" s="267"/>
      <c r="K85" s="267"/>
      <c r="L85" s="273"/>
      <c r="M85" s="370">
        <v>2</v>
      </c>
      <c r="N85" s="229" t="s">
        <v>25</v>
      </c>
      <c r="O85" s="267"/>
      <c r="P85" s="267"/>
      <c r="Q85" s="273"/>
      <c r="R85" s="370">
        <v>2</v>
      </c>
      <c r="S85" s="229" t="s">
        <v>25</v>
      </c>
      <c r="T85" s="267"/>
      <c r="U85" s="267"/>
      <c r="V85" s="273"/>
      <c r="W85" s="370">
        <v>2</v>
      </c>
      <c r="X85" s="229" t="s">
        <v>25</v>
      </c>
      <c r="Y85" s="267"/>
      <c r="Z85" s="267"/>
      <c r="AA85" s="273"/>
      <c r="AB85" s="370">
        <v>2</v>
      </c>
      <c r="AC85" s="229" t="s">
        <v>25</v>
      </c>
      <c r="AD85" s="267"/>
      <c r="AE85" s="267"/>
      <c r="AF85" s="273"/>
      <c r="AG85" s="370">
        <v>2</v>
      </c>
      <c r="AH85" s="229" t="s">
        <v>25</v>
      </c>
      <c r="AI85" s="267"/>
      <c r="AJ85" s="267"/>
      <c r="AK85" s="273"/>
      <c r="AL85" s="370">
        <v>2</v>
      </c>
      <c r="AM85" s="229" t="s">
        <v>25</v>
      </c>
      <c r="AN85" s="267"/>
      <c r="AO85" s="267"/>
      <c r="AP85" s="273"/>
      <c r="AQ85" s="297"/>
      <c r="AR85" s="298"/>
      <c r="AS85" s="310"/>
      <c r="AT85" s="310"/>
      <c r="AU85" s="311"/>
      <c r="AV85" s="370">
        <v>2</v>
      </c>
      <c r="AW85" s="229" t="s">
        <v>25</v>
      </c>
      <c r="AX85" s="267"/>
      <c r="AY85" s="267"/>
      <c r="AZ85" s="273"/>
      <c r="BB85" s="123" t="s">
        <v>106</v>
      </c>
      <c r="BD85" s="214"/>
    </row>
    <row r="86" spans="1:56" s="214" customFormat="1" x14ac:dyDescent="0.25">
      <c r="A86" s="228" t="s">
        <v>107</v>
      </c>
      <c r="B86" s="447" t="s">
        <v>202</v>
      </c>
      <c r="C86" s="229"/>
      <c r="D86" s="229"/>
      <c r="E86" s="375" t="s">
        <v>202</v>
      </c>
      <c r="F86" s="239">
        <v>5</v>
      </c>
      <c r="G86" s="231">
        <v>3</v>
      </c>
      <c r="H86" s="271">
        <v>1</v>
      </c>
      <c r="I86" s="229" t="s">
        <v>25</v>
      </c>
      <c r="J86" s="267"/>
      <c r="K86" s="267"/>
      <c r="L86" s="273"/>
      <c r="M86" s="271">
        <v>1</v>
      </c>
      <c r="N86" s="229" t="s">
        <v>25</v>
      </c>
      <c r="O86" s="267"/>
      <c r="P86" s="267"/>
      <c r="Q86" s="273"/>
      <c r="R86" s="271">
        <v>1</v>
      </c>
      <c r="S86" s="229" t="s">
        <v>25</v>
      </c>
      <c r="T86" s="267"/>
      <c r="U86" s="267"/>
      <c r="V86" s="273"/>
      <c r="W86" s="271">
        <v>1</v>
      </c>
      <c r="X86" s="229" t="s">
        <v>25</v>
      </c>
      <c r="Y86" s="267"/>
      <c r="Z86" s="267"/>
      <c r="AA86" s="273"/>
      <c r="AB86" s="271">
        <v>1</v>
      </c>
      <c r="AC86" s="229" t="s">
        <v>25</v>
      </c>
      <c r="AD86" s="267"/>
      <c r="AE86" s="267"/>
      <c r="AF86" s="273"/>
      <c r="AG86" s="271">
        <v>1</v>
      </c>
      <c r="AH86" s="229" t="s">
        <v>25</v>
      </c>
      <c r="AI86" s="267"/>
      <c r="AJ86" s="267"/>
      <c r="AK86" s="273"/>
      <c r="AL86" s="271">
        <v>1</v>
      </c>
      <c r="AM86" s="229" t="s">
        <v>25</v>
      </c>
      <c r="AN86" s="267"/>
      <c r="AO86" s="267"/>
      <c r="AP86" s="273"/>
      <c r="AQ86" s="297"/>
      <c r="AR86" s="298"/>
      <c r="AS86" s="310"/>
      <c r="AT86" s="310"/>
      <c r="AU86" s="311"/>
      <c r="AV86" s="271">
        <v>1</v>
      </c>
      <c r="AW86" s="229" t="s">
        <v>25</v>
      </c>
      <c r="AX86" s="267"/>
      <c r="AY86" s="267"/>
      <c r="AZ86" s="273"/>
      <c r="BB86" s="364" t="s">
        <v>107</v>
      </c>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s="214" customFormat="1" ht="15.75" thickBot="1" x14ac:dyDescent="0.3">
      <c r="A89" s="376" t="s">
        <v>110</v>
      </c>
      <c r="B89" s="275" t="s">
        <v>24</v>
      </c>
      <c r="C89" s="263"/>
      <c r="D89" s="263"/>
      <c r="E89" s="323">
        <v>0.01</v>
      </c>
      <c r="F89" s="281">
        <v>2</v>
      </c>
      <c r="G89" s="282">
        <v>0.02</v>
      </c>
      <c r="H89" s="274">
        <v>0.01</v>
      </c>
      <c r="I89" s="263" t="s">
        <v>25</v>
      </c>
      <c r="J89" s="275"/>
      <c r="K89" s="275"/>
      <c r="L89" s="276"/>
      <c r="M89" s="274">
        <v>0.01</v>
      </c>
      <c r="N89" s="263" t="s">
        <v>25</v>
      </c>
      <c r="O89" s="275"/>
      <c r="P89" s="275"/>
      <c r="Q89" s="276"/>
      <c r="R89" s="274">
        <v>0.68</v>
      </c>
      <c r="S89" s="263"/>
      <c r="T89" s="275"/>
      <c r="U89" s="275" t="s">
        <v>15</v>
      </c>
      <c r="V89" s="276" t="s">
        <v>247</v>
      </c>
      <c r="W89" s="274">
        <v>0.01</v>
      </c>
      <c r="X89" s="263" t="s">
        <v>25</v>
      </c>
      <c r="Y89" s="275"/>
      <c r="Z89" s="275"/>
      <c r="AA89" s="276"/>
      <c r="AB89" s="274">
        <v>4.1100000000000003</v>
      </c>
      <c r="AC89" s="263"/>
      <c r="AD89" s="275" t="s">
        <v>16</v>
      </c>
      <c r="AE89" s="275" t="s">
        <v>15</v>
      </c>
      <c r="AF89" s="276" t="s">
        <v>247</v>
      </c>
      <c r="AG89" s="274">
        <v>0.14000000000000001</v>
      </c>
      <c r="AH89" s="263"/>
      <c r="AI89" s="275"/>
      <c r="AJ89" s="275"/>
      <c r="AK89" s="276"/>
      <c r="AL89" s="274">
        <v>0.01</v>
      </c>
      <c r="AM89" s="263" t="s">
        <v>25</v>
      </c>
      <c r="AN89" s="275"/>
      <c r="AO89" s="275"/>
      <c r="AP89" s="276"/>
      <c r="AQ89" s="315"/>
      <c r="AR89" s="303"/>
      <c r="AS89" s="316"/>
      <c r="AT89" s="316"/>
      <c r="AU89" s="317"/>
      <c r="AV89" s="274">
        <v>0.01</v>
      </c>
      <c r="AW89" s="263" t="s">
        <v>25</v>
      </c>
      <c r="AX89" s="275"/>
      <c r="AY89" s="275"/>
      <c r="AZ89" s="276"/>
      <c r="BB89" s="365" t="s">
        <v>110</v>
      </c>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1:AZ1"/>
    <mergeCell ref="A2:AZ2"/>
    <mergeCell ref="B4:B6"/>
    <mergeCell ref="C4:C6"/>
    <mergeCell ref="D4:D6"/>
    <mergeCell ref="E4:E6"/>
    <mergeCell ref="G4:G6"/>
    <mergeCell ref="H4:AP4"/>
    <mergeCell ref="AQ4:AZ4"/>
    <mergeCell ref="H5:L5"/>
    <mergeCell ref="AQ5:AU5"/>
    <mergeCell ref="AV5:AZ5"/>
    <mergeCell ref="A7:AZ7"/>
    <mergeCell ref="AQ8:AU8"/>
    <mergeCell ref="A24:AZ24"/>
    <mergeCell ref="M5:Q5"/>
    <mergeCell ref="R5:V5"/>
    <mergeCell ref="W5:AA5"/>
    <mergeCell ref="AB5:AF5"/>
    <mergeCell ref="AG5:AK5"/>
    <mergeCell ref="AL5:AP5"/>
    <mergeCell ref="AQ48:AU48"/>
    <mergeCell ref="AQ25:AU25"/>
    <mergeCell ref="A42:AZ42"/>
    <mergeCell ref="AQ43:AU43"/>
    <mergeCell ref="A47:AZ47"/>
  </mergeCells>
  <conditionalFormatting sqref="AV10">
    <cfRule type="cellIs" dxfId="2105" priority="303" operator="greaterThan">
      <formula>$E$10</formula>
    </cfRule>
  </conditionalFormatting>
  <conditionalFormatting sqref="AV11">
    <cfRule type="cellIs" dxfId="2104" priority="302" operator="greaterThan">
      <formula>$E$11</formula>
    </cfRule>
  </conditionalFormatting>
  <conditionalFormatting sqref="AV12">
    <cfRule type="cellIs" dxfId="2103" priority="301" operator="greaterThan">
      <formula>$E$12</formula>
    </cfRule>
  </conditionalFormatting>
  <conditionalFormatting sqref="AV13:AV14">
    <cfRule type="cellIs" dxfId="2102" priority="299" operator="greaterThan">
      <formula>$E13</formula>
    </cfRule>
    <cfRule type="cellIs" dxfId="2101" priority="300" operator="greaterThan">
      <formula>$G13</formula>
    </cfRule>
  </conditionalFormatting>
  <conditionalFormatting sqref="AV14">
    <cfRule type="cellIs" dxfId="2100" priority="297" operator="greaterThan">
      <formula>$E$14</formula>
    </cfRule>
    <cfRule type="cellIs" dxfId="2099" priority="298" operator="greaterThan">
      <formula>$G$14</formula>
    </cfRule>
  </conditionalFormatting>
  <conditionalFormatting sqref="AV15">
    <cfRule type="cellIs" dxfId="2098" priority="296" operator="greaterThan">
      <formula>$E$15</formula>
    </cfRule>
  </conditionalFormatting>
  <conditionalFormatting sqref="AV19">
    <cfRule type="cellIs" dxfId="2097" priority="295" operator="greaterThan">
      <formula>$E$19</formula>
    </cfRule>
  </conditionalFormatting>
  <conditionalFormatting sqref="AV23">
    <cfRule type="cellIs" dxfId="2096" priority="294" operator="greaterThan">
      <formula>$E$23</formula>
    </cfRule>
  </conditionalFormatting>
  <conditionalFormatting sqref="AV8">
    <cfRule type="cellIs" dxfId="2095" priority="293" operator="greaterThan">
      <formula>$E$8</formula>
    </cfRule>
  </conditionalFormatting>
  <conditionalFormatting sqref="AV9">
    <cfRule type="cellIs" dxfId="2094" priority="292" operator="greaterThan">
      <formula>$E$9</formula>
    </cfRule>
  </conditionalFormatting>
  <conditionalFormatting sqref="AV18">
    <cfRule type="cellIs" dxfId="2093" priority="288" operator="lessThan">
      <formula>$BC$18</formula>
    </cfRule>
    <cfRule type="cellIs" dxfId="2092" priority="289" operator="greaterThan">
      <formula>$BD$18</formula>
    </cfRule>
    <cfRule type="cellIs" dxfId="2091" priority="290" operator="lessThan">
      <formula>$BA$18</formula>
    </cfRule>
    <cfRule type="cellIs" dxfId="2090" priority="291" operator="greaterThan">
      <formula>$BB$18</formula>
    </cfRule>
  </conditionalFormatting>
  <conditionalFormatting sqref="AQ27">
    <cfRule type="cellIs" dxfId="2089" priority="286" operator="greaterThan">
      <formula>$E$27</formula>
    </cfRule>
    <cfRule type="cellIs" dxfId="2088" priority="287" operator="greaterThan">
      <formula>$G$27</formula>
    </cfRule>
  </conditionalFormatting>
  <conditionalFormatting sqref="AQ28">
    <cfRule type="cellIs" dxfId="2087" priority="284" operator="greaterThan">
      <formula>$E$28</formula>
    </cfRule>
    <cfRule type="cellIs" dxfId="2086" priority="285" operator="greaterThan">
      <formula>$G$28</formula>
    </cfRule>
  </conditionalFormatting>
  <conditionalFormatting sqref="AQ30">
    <cfRule type="cellIs" dxfId="2085" priority="282" operator="greaterThan">
      <formula>$E$30</formula>
    </cfRule>
    <cfRule type="cellIs" dxfId="2084" priority="283" operator="greaterThan">
      <formula>$G$30</formula>
    </cfRule>
  </conditionalFormatting>
  <conditionalFormatting sqref="AQ31">
    <cfRule type="cellIs" dxfId="2083" priority="281" operator="greaterThan">
      <formula>$E$31</formula>
    </cfRule>
  </conditionalFormatting>
  <conditionalFormatting sqref="AQ32">
    <cfRule type="cellIs" dxfId="2082" priority="279" operator="greaterThan">
      <formula>$E$32</formula>
    </cfRule>
    <cfRule type="cellIs" dxfId="2081" priority="280" operator="greaterThan">
      <formula>$G$32</formula>
    </cfRule>
  </conditionalFormatting>
  <conditionalFormatting sqref="AQ33">
    <cfRule type="cellIs" dxfId="2080" priority="277" operator="greaterThan">
      <formula>$E$33</formula>
    </cfRule>
    <cfRule type="cellIs" dxfId="2079" priority="278" operator="greaterThan">
      <formula>$G$33</formula>
    </cfRule>
  </conditionalFormatting>
  <conditionalFormatting sqref="AQ34">
    <cfRule type="cellIs" dxfId="2078" priority="274" operator="greaterThan">
      <formula>$E$34</formula>
    </cfRule>
    <cfRule type="cellIs" dxfId="2077" priority="275" operator="greaterThan">
      <formula>$G$34</formula>
    </cfRule>
    <cfRule type="cellIs" dxfId="2076" priority="276" operator="greaterThan">
      <formula>$F$34</formula>
    </cfRule>
  </conditionalFormatting>
  <conditionalFormatting sqref="AQ35">
    <cfRule type="cellIs" dxfId="2075" priority="272" operator="greaterThan">
      <formula>$E$35</formula>
    </cfRule>
    <cfRule type="cellIs" dxfId="2074" priority="273" operator="greaterThan">
      <formula>$G$35</formula>
    </cfRule>
  </conditionalFormatting>
  <conditionalFormatting sqref="AQ36">
    <cfRule type="cellIs" dxfId="2073" priority="270" operator="greaterThan">
      <formula>$E$36</formula>
    </cfRule>
    <cfRule type="cellIs" dxfId="2072" priority="271" operator="greaterThan">
      <formula>$G$36</formula>
    </cfRule>
  </conditionalFormatting>
  <conditionalFormatting sqref="AQ37">
    <cfRule type="cellIs" dxfId="2071" priority="269" operator="greaterThan">
      <formula>$E$37</formula>
    </cfRule>
  </conditionalFormatting>
  <conditionalFormatting sqref="AQ38">
    <cfRule type="cellIs" dxfId="2070" priority="267" operator="greaterThan">
      <formula>$E$38</formula>
    </cfRule>
    <cfRule type="cellIs" dxfId="2069" priority="268" operator="greaterThan">
      <formula>$G$38</formula>
    </cfRule>
  </conditionalFormatting>
  <conditionalFormatting sqref="AQ39">
    <cfRule type="cellIs" dxfId="2068" priority="265" operator="greaterThan">
      <formula>$E$39</formula>
    </cfRule>
    <cfRule type="cellIs" dxfId="2067" priority="266" operator="greaterThan">
      <formula>$G$39</formula>
    </cfRule>
  </conditionalFormatting>
  <conditionalFormatting sqref="AQ40">
    <cfRule type="cellIs" dxfId="2066" priority="263" operator="greaterThan">
      <formula>$E$40</formula>
    </cfRule>
    <cfRule type="cellIs" dxfId="2065" priority="264" operator="greaterThan">
      <formula>$G$40</formula>
    </cfRule>
  </conditionalFormatting>
  <conditionalFormatting sqref="AQ41">
    <cfRule type="cellIs" dxfId="2064" priority="261" operator="greaterThan">
      <formula>$E$41</formula>
    </cfRule>
    <cfRule type="cellIs" dxfId="2063" priority="262" operator="greaterThan">
      <formula>$G$41</formula>
    </cfRule>
  </conditionalFormatting>
  <conditionalFormatting sqref="AQ37">
    <cfRule type="cellIs" dxfId="2062" priority="260" operator="greaterThan">
      <formula>$G$37</formula>
    </cfRule>
  </conditionalFormatting>
  <conditionalFormatting sqref="AQ72">
    <cfRule type="cellIs" dxfId="2061" priority="259" operator="greaterThan">
      <formula>$F$72</formula>
    </cfRule>
  </conditionalFormatting>
  <conditionalFormatting sqref="AQ55">
    <cfRule type="cellIs" dxfId="2060" priority="258" operator="greaterThan">
      <formula>$G$55</formula>
    </cfRule>
  </conditionalFormatting>
  <conditionalFormatting sqref="AQ60">
    <cfRule type="cellIs" dxfId="2059" priority="257" operator="greaterThan">
      <formula>$G$60</formula>
    </cfRule>
  </conditionalFormatting>
  <conditionalFormatting sqref="AQ63">
    <cfRule type="cellIs" dxfId="2058" priority="256" operator="greaterThan">
      <formula>$G$63</formula>
    </cfRule>
  </conditionalFormatting>
  <conditionalFormatting sqref="AQ66">
    <cfRule type="cellIs" dxfId="2057" priority="254" operator="greaterThan">
      <formula>$G$66</formula>
    </cfRule>
    <cfRule type="cellIs" dxfId="2056" priority="255" operator="greaterThan">
      <formula>$F$66</formula>
    </cfRule>
  </conditionalFormatting>
  <conditionalFormatting sqref="AQ53">
    <cfRule type="cellIs" dxfId="2055" priority="253" operator="greaterThan">
      <formula>$F$53</formula>
    </cfRule>
  </conditionalFormatting>
  <conditionalFormatting sqref="AQ52">
    <cfRule type="cellIs" dxfId="2054" priority="251" operator="greaterThan">
      <formula>$F$52</formula>
    </cfRule>
  </conditionalFormatting>
  <conditionalFormatting sqref="AQ61">
    <cfRule type="cellIs" dxfId="2053" priority="248" operator="greaterThan">
      <formula>$F$61</formula>
    </cfRule>
  </conditionalFormatting>
  <conditionalFormatting sqref="AQ62">
    <cfRule type="cellIs" dxfId="2052" priority="246" operator="greaterThan">
      <formula>$G$62</formula>
    </cfRule>
  </conditionalFormatting>
  <conditionalFormatting sqref="AQ54">
    <cfRule type="cellIs" dxfId="2051" priority="249" operator="greaterThan">
      <formula>$G$54</formula>
    </cfRule>
    <cfRule type="cellIs" dxfId="2050" priority="250" operator="greaterThan">
      <formula>$F$54</formula>
    </cfRule>
  </conditionalFormatting>
  <conditionalFormatting sqref="AQ61">
    <cfRule type="cellIs" dxfId="2049" priority="247" operator="greaterThan">
      <formula>$G$61</formula>
    </cfRule>
  </conditionalFormatting>
  <conditionalFormatting sqref="AQ67">
    <cfRule type="cellIs" dxfId="2048" priority="245" operator="greaterThan">
      <formula>$F$67</formula>
    </cfRule>
  </conditionalFormatting>
  <conditionalFormatting sqref="AQ68">
    <cfRule type="cellIs" dxfId="2047" priority="244" operator="greaterThan">
      <formula>$G$68</formula>
    </cfRule>
  </conditionalFormatting>
  <conditionalFormatting sqref="AQ70">
    <cfRule type="cellIs" dxfId="2046" priority="243" operator="greaterThan">
      <formula>$G$70</formula>
    </cfRule>
  </conditionalFormatting>
  <conditionalFormatting sqref="AQ73">
    <cfRule type="cellIs" dxfId="2045" priority="242" operator="greaterThan">
      <formula>$G$73</formula>
    </cfRule>
  </conditionalFormatting>
  <conditionalFormatting sqref="AQ75">
    <cfRule type="cellIs" dxfId="2044" priority="241" operator="greaterThan">
      <formula>$F$75</formula>
    </cfRule>
  </conditionalFormatting>
  <conditionalFormatting sqref="AQ76">
    <cfRule type="cellIs" dxfId="2043" priority="240" operator="greaterThan">
      <formula>$F$76</formula>
    </cfRule>
  </conditionalFormatting>
  <conditionalFormatting sqref="AQ78">
    <cfRule type="cellIs" dxfId="2042" priority="239" operator="greaterThan">
      <formula>$G$78</formula>
    </cfRule>
  </conditionalFormatting>
  <conditionalFormatting sqref="AQ80">
    <cfRule type="cellIs" dxfId="2041" priority="238" operator="greaterThan">
      <formula>$F$80</formula>
    </cfRule>
  </conditionalFormatting>
  <conditionalFormatting sqref="AQ82">
    <cfRule type="cellIs" dxfId="2040" priority="237" operator="greaterThan">
      <formula>$F$82</formula>
    </cfRule>
  </conditionalFormatting>
  <conditionalFormatting sqref="AQ81">
    <cfRule type="cellIs" dxfId="2039" priority="235" operator="greaterThan">
      <formula>$G$81</formula>
    </cfRule>
    <cfRule type="cellIs" dxfId="2038" priority="236" operator="greaterThan">
      <formula>$F$81</formula>
    </cfRule>
  </conditionalFormatting>
  <conditionalFormatting sqref="AQ84">
    <cfRule type="cellIs" dxfId="2037" priority="234" operator="greaterThan">
      <formula>$G$84</formula>
    </cfRule>
  </conditionalFormatting>
  <conditionalFormatting sqref="AQ86">
    <cfRule type="cellIs" dxfId="2036" priority="232" operator="greaterThan">
      <formula>$G$86</formula>
    </cfRule>
    <cfRule type="cellIs" dxfId="2035" priority="233" operator="greaterThan">
      <formula>$F$86</formula>
    </cfRule>
  </conditionalFormatting>
  <conditionalFormatting sqref="AQ89">
    <cfRule type="cellIs" dxfId="2034" priority="230" operator="greaterThan">
      <formula>$G$89</formula>
    </cfRule>
    <cfRule type="cellIs" dxfId="2033" priority="231" operator="greaterThan">
      <formula>$F$89</formula>
    </cfRule>
  </conditionalFormatting>
  <conditionalFormatting sqref="AQ53">
    <cfRule type="cellIs" dxfId="2032" priority="252" operator="greaterThan">
      <formula>$G$53</formula>
    </cfRule>
  </conditionalFormatting>
  <conditionalFormatting sqref="AQ29">
    <cfRule type="cellIs" dxfId="2031" priority="228" operator="greaterThan">
      <formula>$E$29</formula>
    </cfRule>
  </conditionalFormatting>
  <conditionalFormatting sqref="AQ29">
    <cfRule type="cellIs" dxfId="2030" priority="229" operator="greaterThan">
      <formula>$G$29</formula>
    </cfRule>
  </conditionalFormatting>
  <conditionalFormatting sqref="AQ10">
    <cfRule type="cellIs" dxfId="2029" priority="227" operator="greaterThan">
      <formula>$E$10</formula>
    </cfRule>
  </conditionalFormatting>
  <conditionalFormatting sqref="AQ11">
    <cfRule type="cellIs" dxfId="2028" priority="226" operator="greaterThan">
      <formula>$E$11</formula>
    </cfRule>
  </conditionalFormatting>
  <conditionalFormatting sqref="AQ12">
    <cfRule type="cellIs" dxfId="2027" priority="225" operator="greaterThan">
      <formula>$E$12</formula>
    </cfRule>
  </conditionalFormatting>
  <conditionalFormatting sqref="AQ13">
    <cfRule type="cellIs" dxfId="2026" priority="223" operator="greaterThan">
      <formula>$E$13</formula>
    </cfRule>
    <cfRule type="cellIs" dxfId="2025" priority="224" operator="greaterThan">
      <formula>$G$13</formula>
    </cfRule>
  </conditionalFormatting>
  <conditionalFormatting sqref="AQ14">
    <cfRule type="cellIs" dxfId="2024" priority="221" operator="greaterThan">
      <formula>$E$14</formula>
    </cfRule>
    <cfRule type="cellIs" dxfId="2023" priority="222" operator="greaterThan">
      <formula>$G$14</formula>
    </cfRule>
  </conditionalFormatting>
  <conditionalFormatting sqref="AQ15">
    <cfRule type="cellIs" dxfId="2022" priority="220" operator="greaterThan">
      <formula>$E$15</formula>
    </cfRule>
  </conditionalFormatting>
  <conditionalFormatting sqref="AQ16">
    <cfRule type="cellIs" dxfId="2021" priority="219" operator="greaterThan">
      <formula>$E$16</formula>
    </cfRule>
  </conditionalFormatting>
  <conditionalFormatting sqref="AQ16">
    <cfRule type="cellIs" dxfId="2020" priority="218" operator="greaterThan">
      <formula>$G$16</formula>
    </cfRule>
  </conditionalFormatting>
  <conditionalFormatting sqref="AQ17">
    <cfRule type="cellIs" dxfId="2019" priority="216" operator="greaterThan">
      <formula>$E$17</formula>
    </cfRule>
  </conditionalFormatting>
  <conditionalFormatting sqref="AQ17">
    <cfRule type="cellIs" dxfId="2018" priority="217" operator="greaterThan">
      <formula>$G$17</formula>
    </cfRule>
  </conditionalFormatting>
  <conditionalFormatting sqref="AQ19">
    <cfRule type="cellIs" dxfId="2017" priority="215" operator="greaterThan">
      <formula>$E$19</formula>
    </cfRule>
  </conditionalFormatting>
  <conditionalFormatting sqref="AQ20">
    <cfRule type="cellIs" dxfId="2016" priority="213" operator="greaterThan">
      <formula>$E$20</formula>
    </cfRule>
    <cfRule type="cellIs" dxfId="2015" priority="214" operator="greaterThan">
      <formula>$G$20</formula>
    </cfRule>
  </conditionalFormatting>
  <conditionalFormatting sqref="AQ21">
    <cfRule type="cellIs" dxfId="2014" priority="211" operator="greaterThan">
      <formula>$E$21</formula>
    </cfRule>
    <cfRule type="cellIs" dxfId="2013" priority="212" operator="greaterThan">
      <formula>$G$21</formula>
    </cfRule>
  </conditionalFormatting>
  <conditionalFormatting sqref="AQ22">
    <cfRule type="cellIs" dxfId="2012" priority="209" operator="greaterThan">
      <formula>$E$22</formula>
    </cfRule>
    <cfRule type="cellIs" dxfId="2011" priority="210" operator="greaterThan">
      <formula>$G$22</formula>
    </cfRule>
  </conditionalFormatting>
  <conditionalFormatting sqref="AQ23">
    <cfRule type="cellIs" dxfId="2010" priority="208" operator="greaterThan">
      <formula>$E$23</formula>
    </cfRule>
  </conditionalFormatting>
  <conditionalFormatting sqref="AQ9">
    <cfRule type="cellIs" dxfId="2009" priority="207" operator="greaterThan">
      <formula>$E$9</formula>
    </cfRule>
  </conditionalFormatting>
  <conditionalFormatting sqref="AQ18">
    <cfRule type="cellIs" dxfId="2008" priority="203" operator="lessThan">
      <formula>$AS$18</formula>
    </cfRule>
    <cfRule type="cellIs" dxfId="2007" priority="204" operator="greaterThan">
      <formula>$AT$18</formula>
    </cfRule>
    <cfRule type="cellIs" dxfId="2006" priority="205" operator="lessThan">
      <formula>$AQ$18</formula>
    </cfRule>
    <cfRule type="cellIs" dxfId="2005" priority="206" operator="greaterThan">
      <formula>$AR$18</formula>
    </cfRule>
  </conditionalFormatting>
  <conditionalFormatting sqref="M45">
    <cfRule type="cellIs" dxfId="2004" priority="202" operator="greaterThan">
      <formula>$F$45</formula>
    </cfRule>
  </conditionalFormatting>
  <conditionalFormatting sqref="AL45 AG45 AB45 W45">
    <cfRule type="cellIs" dxfId="2003" priority="201" operator="greaterThan">
      <formula>$F$45</formula>
    </cfRule>
  </conditionalFormatting>
  <conditionalFormatting sqref="AV45 AQ45">
    <cfRule type="cellIs" dxfId="2002" priority="200" operator="greaterThan">
      <formula>$F$45</formula>
    </cfRule>
  </conditionalFormatting>
  <conditionalFormatting sqref="AQ46">
    <cfRule type="cellIs" dxfId="2001" priority="199" operator="greaterThan">
      <formula>$G$46</formula>
    </cfRule>
  </conditionalFormatting>
  <conditionalFormatting sqref="AQ26">
    <cfRule type="cellIs" dxfId="2000" priority="198" operator="greaterThan">
      <formula>$E$9</formula>
    </cfRule>
  </conditionalFormatting>
  <conditionalFormatting sqref="AQ44">
    <cfRule type="cellIs" dxfId="1999" priority="197" operator="greaterThan">
      <formula>$E$9</formula>
    </cfRule>
  </conditionalFormatting>
  <conditionalFormatting sqref="AQ49">
    <cfRule type="cellIs" dxfId="1998" priority="196" operator="greaterThan">
      <formula>$E$9</formula>
    </cfRule>
  </conditionalFormatting>
  <conditionalFormatting sqref="AV20:AV22 AV16:AV17">
    <cfRule type="cellIs" dxfId="1997" priority="194" operator="greaterThan">
      <formula>$E16</formula>
    </cfRule>
    <cfRule type="cellIs" dxfId="1996" priority="195" operator="greaterThan">
      <formula>$G16</formula>
    </cfRule>
  </conditionalFormatting>
  <conditionalFormatting sqref="AL10">
    <cfRule type="cellIs" dxfId="1995" priority="193" operator="greaterThan">
      <formula>$E$10</formula>
    </cfRule>
  </conditionalFormatting>
  <conditionalFormatting sqref="AL11">
    <cfRule type="cellIs" dxfId="1994" priority="192" operator="greaterThan">
      <formula>$E$11</formula>
    </cfRule>
  </conditionalFormatting>
  <conditionalFormatting sqref="AL12">
    <cfRule type="cellIs" dxfId="1993" priority="191" operator="greaterThan">
      <formula>$E$12</formula>
    </cfRule>
  </conditionalFormatting>
  <conditionalFormatting sqref="AL13:AL14">
    <cfRule type="cellIs" dxfId="1992" priority="189" operator="greaterThan">
      <formula>$E13</formula>
    </cfRule>
    <cfRule type="cellIs" dxfId="1991" priority="190" operator="greaterThan">
      <formula>$G13</formula>
    </cfRule>
  </conditionalFormatting>
  <conditionalFormatting sqref="AL14">
    <cfRule type="cellIs" dxfId="1990" priority="187" operator="greaterThan">
      <formula>$E$14</formula>
    </cfRule>
    <cfRule type="cellIs" dxfId="1989" priority="188" operator="greaterThan">
      <formula>$G$14</formula>
    </cfRule>
  </conditionalFormatting>
  <conditionalFormatting sqref="AL15">
    <cfRule type="cellIs" dxfId="1988" priority="186" operator="greaterThan">
      <formula>$E$15</formula>
    </cfRule>
  </conditionalFormatting>
  <conditionalFormatting sqref="AL19">
    <cfRule type="cellIs" dxfId="1987" priority="185" operator="greaterThan">
      <formula>$E$19</formula>
    </cfRule>
  </conditionalFormatting>
  <conditionalFormatting sqref="AL23">
    <cfRule type="cellIs" dxfId="1986" priority="184" operator="greaterThan">
      <formula>$E$23</formula>
    </cfRule>
  </conditionalFormatting>
  <conditionalFormatting sqref="AL8">
    <cfRule type="cellIs" dxfId="1985" priority="183" operator="greaterThan">
      <formula>$E$8</formula>
    </cfRule>
  </conditionalFormatting>
  <conditionalFormatting sqref="AL9">
    <cfRule type="cellIs" dxfId="1984" priority="182" operator="greaterThan">
      <formula>$E$9</formula>
    </cfRule>
  </conditionalFormatting>
  <conditionalFormatting sqref="AL18">
    <cfRule type="cellIs" dxfId="1983" priority="178" operator="lessThan">
      <formula>$BC$18</formula>
    </cfRule>
    <cfRule type="cellIs" dxfId="1982" priority="179" operator="greaterThan">
      <formula>$BD$18</formula>
    </cfRule>
    <cfRule type="cellIs" dxfId="1981" priority="180" operator="lessThan">
      <formula>$BA$18</formula>
    </cfRule>
    <cfRule type="cellIs" dxfId="1980" priority="181" operator="greaterThan">
      <formula>$BB$18</formula>
    </cfRule>
  </conditionalFormatting>
  <conditionalFormatting sqref="AL20:AL22 AL16:AL17">
    <cfRule type="cellIs" dxfId="1979" priority="176" operator="greaterThan">
      <formula>$E16</formula>
    </cfRule>
    <cfRule type="cellIs" dxfId="1978" priority="177" operator="greaterThan">
      <formula>$G16</formula>
    </cfRule>
  </conditionalFormatting>
  <conditionalFormatting sqref="AG10">
    <cfRule type="cellIs" dxfId="1977" priority="175" operator="greaterThan">
      <formula>$E$10</formula>
    </cfRule>
  </conditionalFormatting>
  <conditionalFormatting sqref="AG11">
    <cfRule type="cellIs" dxfId="1976" priority="174" operator="greaterThan">
      <formula>$E$11</formula>
    </cfRule>
  </conditionalFormatting>
  <conditionalFormatting sqref="AG12">
    <cfRule type="cellIs" dxfId="1975" priority="173" operator="greaterThan">
      <formula>$E$12</formula>
    </cfRule>
  </conditionalFormatting>
  <conditionalFormatting sqref="AG13:AG14">
    <cfRule type="cellIs" dxfId="1974" priority="171" operator="greaterThan">
      <formula>$E13</formula>
    </cfRule>
    <cfRule type="cellIs" dxfId="1973" priority="172" operator="greaterThan">
      <formula>$G13</formula>
    </cfRule>
  </conditionalFormatting>
  <conditionalFormatting sqref="AG14">
    <cfRule type="cellIs" dxfId="1972" priority="169" operator="greaterThan">
      <formula>$E$14</formula>
    </cfRule>
    <cfRule type="cellIs" dxfId="1971" priority="170" operator="greaterThan">
      <formula>$G$14</formula>
    </cfRule>
  </conditionalFormatting>
  <conditionalFormatting sqref="AG15">
    <cfRule type="cellIs" dxfId="1970" priority="168" operator="greaterThan">
      <formula>$E$15</formula>
    </cfRule>
  </conditionalFormatting>
  <conditionalFormatting sqref="AG19">
    <cfRule type="cellIs" dxfId="1969" priority="167" operator="greaterThan">
      <formula>$E$19</formula>
    </cfRule>
  </conditionalFormatting>
  <conditionalFormatting sqref="AG23">
    <cfRule type="cellIs" dxfId="1968" priority="166" operator="greaterThan">
      <formula>$E$23</formula>
    </cfRule>
  </conditionalFormatting>
  <conditionalFormatting sqref="AG8">
    <cfRule type="cellIs" dxfId="1967" priority="165" operator="greaterThan">
      <formula>$E$8</formula>
    </cfRule>
  </conditionalFormatting>
  <conditionalFormatting sqref="AG9">
    <cfRule type="cellIs" dxfId="1966" priority="164" operator="greaterThan">
      <formula>$E$9</formula>
    </cfRule>
  </conditionalFormatting>
  <conditionalFormatting sqref="AG18">
    <cfRule type="cellIs" dxfId="1965" priority="160" operator="lessThan">
      <formula>$BC$18</formula>
    </cfRule>
    <cfRule type="cellIs" dxfId="1964" priority="161" operator="greaterThan">
      <formula>$BD$18</formula>
    </cfRule>
    <cfRule type="cellIs" dxfId="1963" priority="162" operator="lessThan">
      <formula>$BA$18</formula>
    </cfRule>
    <cfRule type="cellIs" dxfId="1962" priority="163" operator="greaterThan">
      <formula>$BB$18</formula>
    </cfRule>
  </conditionalFormatting>
  <conditionalFormatting sqref="AG20:AG22 AG16:AG17">
    <cfRule type="cellIs" dxfId="1961" priority="158" operator="greaterThan">
      <formula>$E16</formula>
    </cfRule>
    <cfRule type="cellIs" dxfId="1960" priority="159" operator="greaterThan">
      <formula>$G16</formula>
    </cfRule>
  </conditionalFormatting>
  <conditionalFormatting sqref="AB10">
    <cfRule type="cellIs" dxfId="1959" priority="157" operator="greaterThan">
      <formula>$E$10</formula>
    </cfRule>
  </conditionalFormatting>
  <conditionalFormatting sqref="AB11">
    <cfRule type="cellIs" dxfId="1958" priority="156" operator="greaterThan">
      <formula>$E$11</formula>
    </cfRule>
  </conditionalFormatting>
  <conditionalFormatting sqref="AB12">
    <cfRule type="cellIs" dxfId="1957" priority="155" operator="greaterThan">
      <formula>$E$12</formula>
    </cfRule>
  </conditionalFormatting>
  <conditionalFormatting sqref="AB14">
    <cfRule type="cellIs" dxfId="1956" priority="153" operator="greaterThan">
      <formula>$E$14</formula>
    </cfRule>
    <cfRule type="cellIs" dxfId="1955" priority="154" operator="greaterThan">
      <formula>$G14</formula>
    </cfRule>
  </conditionalFormatting>
  <conditionalFormatting sqref="AB15">
    <cfRule type="cellIs" dxfId="1954" priority="152" operator="greaterThan">
      <formula>$E$15</formula>
    </cfRule>
  </conditionalFormatting>
  <conditionalFormatting sqref="AB19">
    <cfRule type="cellIs" dxfId="1953" priority="151" operator="greaterThan">
      <formula>$E$19</formula>
    </cfRule>
  </conditionalFormatting>
  <conditionalFormatting sqref="AB23">
    <cfRule type="cellIs" dxfId="1952" priority="150" operator="greaterThan">
      <formula>$E$23</formula>
    </cfRule>
  </conditionalFormatting>
  <conditionalFormatting sqref="AB8">
    <cfRule type="cellIs" dxfId="1951" priority="149" operator="greaterThan">
      <formula>$E$8</formula>
    </cfRule>
  </conditionalFormatting>
  <conditionalFormatting sqref="AB9">
    <cfRule type="cellIs" dxfId="1950" priority="148" operator="greaterThan">
      <formula>$E$9</formula>
    </cfRule>
  </conditionalFormatting>
  <conditionalFormatting sqref="AB18">
    <cfRule type="cellIs" dxfId="1949" priority="144" operator="lessThan">
      <formula>$BC$18</formula>
    </cfRule>
    <cfRule type="cellIs" dxfId="1948" priority="145" operator="greaterThan">
      <formula>$BD$18</formula>
    </cfRule>
    <cfRule type="cellIs" dxfId="1947" priority="146" operator="lessThan">
      <formula>$BA$18</formula>
    </cfRule>
    <cfRule type="cellIs" dxfId="1946" priority="147" operator="greaterThan">
      <formula>$BB$18</formula>
    </cfRule>
  </conditionalFormatting>
  <conditionalFormatting sqref="AB20:AB22 AB16:AB17">
    <cfRule type="cellIs" dxfId="1945" priority="142" operator="greaterThan">
      <formula>$E16</formula>
    </cfRule>
    <cfRule type="cellIs" dxfId="1944" priority="143" operator="greaterThan">
      <formula>$G16</formula>
    </cfRule>
  </conditionalFormatting>
  <conditionalFormatting sqref="W10">
    <cfRule type="cellIs" dxfId="1943" priority="141" operator="greaterThan">
      <formula>$E$10</formula>
    </cfRule>
  </conditionalFormatting>
  <conditionalFormatting sqref="W11">
    <cfRule type="cellIs" dxfId="1942" priority="140" operator="greaterThan">
      <formula>$E$11</formula>
    </cfRule>
  </conditionalFormatting>
  <conditionalFormatting sqref="W12">
    <cfRule type="cellIs" dxfId="1941" priority="139" operator="greaterThan">
      <formula>$E$12</formula>
    </cfRule>
  </conditionalFormatting>
  <conditionalFormatting sqref="W13:W14">
    <cfRule type="cellIs" dxfId="1940" priority="137" operator="greaterThan">
      <formula>$E13</formula>
    </cfRule>
    <cfRule type="cellIs" dxfId="1939" priority="138" operator="greaterThan">
      <formula>$G13</formula>
    </cfRule>
  </conditionalFormatting>
  <conditionalFormatting sqref="W14">
    <cfRule type="cellIs" dxfId="1938" priority="135" operator="greaterThan">
      <formula>$E$14</formula>
    </cfRule>
    <cfRule type="cellIs" dxfId="1937" priority="136" operator="greaterThan">
      <formula>$G$14</formula>
    </cfRule>
  </conditionalFormatting>
  <conditionalFormatting sqref="W15">
    <cfRule type="cellIs" dxfId="1936" priority="134" operator="greaterThan">
      <formula>$E$15</formula>
    </cfRule>
  </conditionalFormatting>
  <conditionalFormatting sqref="W19">
    <cfRule type="cellIs" dxfId="1935" priority="133" operator="greaterThan">
      <formula>$E$19</formula>
    </cfRule>
  </conditionalFormatting>
  <conditionalFormatting sqref="W23">
    <cfRule type="cellIs" dxfId="1934" priority="132" operator="greaterThan">
      <formula>$E$23</formula>
    </cfRule>
  </conditionalFormatting>
  <conditionalFormatting sqref="W8">
    <cfRule type="cellIs" dxfId="1933" priority="131" operator="greaterThan">
      <formula>$E$8</formula>
    </cfRule>
  </conditionalFormatting>
  <conditionalFormatting sqref="W9">
    <cfRule type="cellIs" dxfId="1932" priority="130" operator="greaterThan">
      <formula>$E$9</formula>
    </cfRule>
  </conditionalFormatting>
  <conditionalFormatting sqref="W18">
    <cfRule type="cellIs" dxfId="1931" priority="126" operator="lessThan">
      <formula>$BC$18</formula>
    </cfRule>
    <cfRule type="cellIs" dxfId="1930" priority="127" operator="greaterThan">
      <formula>$BD$18</formula>
    </cfRule>
    <cfRule type="cellIs" dxfId="1929" priority="128" operator="lessThan">
      <formula>$BA$18</formula>
    </cfRule>
    <cfRule type="cellIs" dxfId="1928" priority="129" operator="greaterThan">
      <formula>$BB$18</formula>
    </cfRule>
  </conditionalFormatting>
  <conditionalFormatting sqref="W20:W22 W16:W17">
    <cfRule type="cellIs" dxfId="1927" priority="124" operator="greaterThan">
      <formula>$E16</formula>
    </cfRule>
    <cfRule type="cellIs" dxfId="1926" priority="125" operator="greaterThan">
      <formula>$G16</formula>
    </cfRule>
  </conditionalFormatting>
  <conditionalFormatting sqref="R10">
    <cfRule type="cellIs" dxfId="1925" priority="123" operator="greaterThan">
      <formula>$E$10</formula>
    </cfRule>
  </conditionalFormatting>
  <conditionalFormatting sqref="R11">
    <cfRule type="cellIs" dxfId="1924" priority="122" operator="greaterThan">
      <formula>$E$11</formula>
    </cfRule>
  </conditionalFormatting>
  <conditionalFormatting sqref="R12">
    <cfRule type="cellIs" dxfId="1923" priority="121" operator="greaterThan">
      <formula>$E$12</formula>
    </cfRule>
  </conditionalFormatting>
  <conditionalFormatting sqref="R13:R14">
    <cfRule type="cellIs" dxfId="1922" priority="119" operator="greaterThan">
      <formula>$E13</formula>
    </cfRule>
    <cfRule type="cellIs" dxfId="1921" priority="120" operator="greaterThan">
      <formula>$G13</formula>
    </cfRule>
  </conditionalFormatting>
  <conditionalFormatting sqref="R14">
    <cfRule type="cellIs" dxfId="1920" priority="117" operator="greaterThan">
      <formula>$E$14</formula>
    </cfRule>
    <cfRule type="cellIs" dxfId="1919" priority="118" operator="greaterThan">
      <formula>$G$14</formula>
    </cfRule>
  </conditionalFormatting>
  <conditionalFormatting sqref="R15">
    <cfRule type="cellIs" dxfId="1918" priority="116" operator="greaterThan">
      <formula>$E$15</formula>
    </cfRule>
  </conditionalFormatting>
  <conditionalFormatting sqref="R19">
    <cfRule type="cellIs" dxfId="1917" priority="115" operator="greaterThan">
      <formula>$E$19</formula>
    </cfRule>
  </conditionalFormatting>
  <conditionalFormatting sqref="R23">
    <cfRule type="cellIs" dxfId="1916" priority="114" operator="greaterThan">
      <formula>$E$23</formula>
    </cfRule>
  </conditionalFormatting>
  <conditionalFormatting sqref="R9">
    <cfRule type="cellIs" dxfId="1915" priority="113" operator="greaterThan">
      <formula>$E$9</formula>
    </cfRule>
  </conditionalFormatting>
  <conditionalFormatting sqref="R18">
    <cfRule type="cellIs" dxfId="1914" priority="109" operator="lessThan">
      <formula>$BC$18</formula>
    </cfRule>
    <cfRule type="cellIs" dxfId="1913" priority="110" operator="greaterThan">
      <formula>$BD$18</formula>
    </cfRule>
    <cfRule type="cellIs" dxfId="1912" priority="111" operator="lessThan">
      <formula>$BA$18</formula>
    </cfRule>
    <cfRule type="cellIs" dxfId="1911" priority="112" operator="greaterThan">
      <formula>$BB$18</formula>
    </cfRule>
  </conditionalFormatting>
  <conditionalFormatting sqref="R20:R22 R16:R17">
    <cfRule type="cellIs" dxfId="1910" priority="107" operator="greaterThan">
      <formula>$E16</formula>
    </cfRule>
    <cfRule type="cellIs" dxfId="1909" priority="108" operator="greaterThan">
      <formula>$G16</formula>
    </cfRule>
  </conditionalFormatting>
  <conditionalFormatting sqref="M10">
    <cfRule type="cellIs" dxfId="1908" priority="106" operator="greaterThan">
      <formula>$E$10</formula>
    </cfRule>
  </conditionalFormatting>
  <conditionalFormatting sqref="M11">
    <cfRule type="cellIs" dxfId="1907" priority="105" operator="greaterThan">
      <formula>$E$11</formula>
    </cfRule>
  </conditionalFormatting>
  <conditionalFormatting sqref="M12">
    <cfRule type="cellIs" dxfId="1906" priority="104" operator="greaterThan">
      <formula>$E$12</formula>
    </cfRule>
  </conditionalFormatting>
  <conditionalFormatting sqref="M13:M14">
    <cfRule type="cellIs" dxfId="1905" priority="102" operator="greaterThan">
      <formula>$E13</formula>
    </cfRule>
    <cfRule type="cellIs" dxfId="1904" priority="103" operator="greaterThan">
      <formula>$G13</formula>
    </cfRule>
  </conditionalFormatting>
  <conditionalFormatting sqref="M14">
    <cfRule type="cellIs" dxfId="1903" priority="100" operator="greaterThan">
      <formula>$E$14</formula>
    </cfRule>
    <cfRule type="cellIs" dxfId="1902" priority="101" operator="greaterThan">
      <formula>$G$14</formula>
    </cfRule>
  </conditionalFormatting>
  <conditionalFormatting sqref="M15">
    <cfRule type="cellIs" dxfId="1901" priority="99" operator="greaterThan">
      <formula>$E$15</formula>
    </cfRule>
  </conditionalFormatting>
  <conditionalFormatting sqref="M19">
    <cfRule type="cellIs" dxfId="1900" priority="98" operator="greaterThan">
      <formula>$E$19</formula>
    </cfRule>
  </conditionalFormatting>
  <conditionalFormatting sqref="M23">
    <cfRule type="cellIs" dxfId="1899" priority="97" operator="greaterThan">
      <formula>$E$23</formula>
    </cfRule>
  </conditionalFormatting>
  <conditionalFormatting sqref="M8">
    <cfRule type="cellIs" dxfId="1898" priority="96" operator="greaterThan">
      <formula>$E$8</formula>
    </cfRule>
  </conditionalFormatting>
  <conditionalFormatting sqref="M9">
    <cfRule type="cellIs" dxfId="1897" priority="95" operator="greaterThan">
      <formula>$E$9</formula>
    </cfRule>
  </conditionalFormatting>
  <conditionalFormatting sqref="M18">
    <cfRule type="cellIs" dxfId="1896" priority="91" operator="lessThan">
      <formula>$BC$18</formula>
    </cfRule>
    <cfRule type="cellIs" dxfId="1895" priority="92" operator="greaterThan">
      <formula>$BD$18</formula>
    </cfRule>
    <cfRule type="cellIs" dxfId="1894" priority="93" operator="lessThan">
      <formula>$BA$18</formula>
    </cfRule>
    <cfRule type="cellIs" dxfId="1893" priority="94" operator="greaterThan">
      <formula>$BB$18</formula>
    </cfRule>
  </conditionalFormatting>
  <conditionalFormatting sqref="M20:M22 M16:M17">
    <cfRule type="cellIs" dxfId="1892" priority="89" operator="greaterThan">
      <formula>$E16</formula>
    </cfRule>
    <cfRule type="cellIs" dxfId="1891" priority="90" operator="greaterThan">
      <formula>$G16</formula>
    </cfRule>
  </conditionalFormatting>
  <conditionalFormatting sqref="H10">
    <cfRule type="cellIs" dxfId="1890" priority="88" operator="greaterThan">
      <formula>$E$10</formula>
    </cfRule>
  </conditionalFormatting>
  <conditionalFormatting sqref="H11">
    <cfRule type="cellIs" dxfId="1889" priority="87" operator="greaterThan">
      <formula>$E$11</formula>
    </cfRule>
  </conditionalFormatting>
  <conditionalFormatting sqref="H12">
    <cfRule type="cellIs" dxfId="1888" priority="86" operator="greaterThan">
      <formula>$E$12</formula>
    </cfRule>
  </conditionalFormatting>
  <conditionalFormatting sqref="H13:H14">
    <cfRule type="cellIs" dxfId="1887" priority="84" operator="greaterThan">
      <formula>$E13</formula>
    </cfRule>
    <cfRule type="cellIs" dxfId="1886" priority="85" operator="greaterThan">
      <formula>$G13</formula>
    </cfRule>
  </conditionalFormatting>
  <conditionalFormatting sqref="H14">
    <cfRule type="cellIs" dxfId="1885" priority="82" operator="greaterThan">
      <formula>$E$14</formula>
    </cfRule>
    <cfRule type="cellIs" dxfId="1884" priority="83" operator="greaterThan">
      <formula>$G$14</formula>
    </cfRule>
  </conditionalFormatting>
  <conditionalFormatting sqref="H15">
    <cfRule type="cellIs" dxfId="1883" priority="81" operator="greaterThan">
      <formula>$E$15</formula>
    </cfRule>
  </conditionalFormatting>
  <conditionalFormatting sqref="H19">
    <cfRule type="cellIs" dxfId="1882" priority="80" operator="greaterThan">
      <formula>$E$19</formula>
    </cfRule>
  </conditionalFormatting>
  <conditionalFormatting sqref="H23">
    <cfRule type="cellIs" dxfId="1881" priority="79" operator="greaterThan">
      <formula>$E$23</formula>
    </cfRule>
  </conditionalFormatting>
  <conditionalFormatting sqref="H20:H22 H16:H17">
    <cfRule type="cellIs" dxfId="1880" priority="77" operator="greaterThan">
      <formula>$E16</formula>
    </cfRule>
    <cfRule type="cellIs" dxfId="1879" priority="78" operator="greaterThan">
      <formula>$G16</formula>
    </cfRule>
  </conditionalFormatting>
  <conditionalFormatting sqref="H31">
    <cfRule type="cellIs" dxfId="1878" priority="74" operator="greaterThan">
      <formula>$E19</formula>
    </cfRule>
  </conditionalFormatting>
  <conditionalFormatting sqref="H27:H30">
    <cfRule type="cellIs" dxfId="1877" priority="75" operator="greaterThan">
      <formula>$E27</formula>
    </cfRule>
    <cfRule type="cellIs" dxfId="1876" priority="76" operator="greaterThan">
      <formula>$G27</formula>
    </cfRule>
  </conditionalFormatting>
  <conditionalFormatting sqref="H41 H32:H39">
    <cfRule type="cellIs" dxfId="1875" priority="72" operator="greaterThan">
      <formula>$E32</formula>
    </cfRule>
    <cfRule type="cellIs" dxfId="1874" priority="73" operator="greaterThan">
      <formula>$G32</formula>
    </cfRule>
  </conditionalFormatting>
  <conditionalFormatting sqref="M31">
    <cfRule type="cellIs" dxfId="1873" priority="69" operator="greaterThan">
      <formula>$E19</formula>
    </cfRule>
  </conditionalFormatting>
  <conditionalFormatting sqref="M25:M30">
    <cfRule type="cellIs" dxfId="1872" priority="70" operator="greaterThan">
      <formula>$E25</formula>
    </cfRule>
    <cfRule type="cellIs" dxfId="1871" priority="71" operator="greaterThan">
      <formula>$G25</formula>
    </cfRule>
  </conditionalFormatting>
  <conditionalFormatting sqref="M26">
    <cfRule type="cellIs" dxfId="1870" priority="67" operator="greaterThan">
      <formula>$E26</formula>
    </cfRule>
    <cfRule type="cellIs" dxfId="1869" priority="68" operator="greaterThan">
      <formula>$G26</formula>
    </cfRule>
  </conditionalFormatting>
  <conditionalFormatting sqref="M41 M32:M39">
    <cfRule type="cellIs" dxfId="1868" priority="65" operator="greaterThan">
      <formula>$E32</formula>
    </cfRule>
    <cfRule type="cellIs" dxfId="1867" priority="66" operator="greaterThan">
      <formula>$G32</formula>
    </cfRule>
  </conditionalFormatting>
  <conditionalFormatting sqref="AV31 AL31 AG31 AB31 W31 R31">
    <cfRule type="cellIs" dxfId="1866" priority="62" operator="greaterThan">
      <formula>$E19</formula>
    </cfRule>
  </conditionalFormatting>
  <conditionalFormatting sqref="AV25:AV30 AL25:AL30 AG25:AG30 AB25:AB30 W25:W30 R26:R30">
    <cfRule type="cellIs" dxfId="1865" priority="63" operator="greaterThan">
      <formula>$E25</formula>
    </cfRule>
    <cfRule type="cellIs" dxfId="1864" priority="64" operator="greaterThan">
      <formula>$G25</formula>
    </cfRule>
  </conditionalFormatting>
  <conditionalFormatting sqref="AV26 AL26 AG26 AB26 W26 R26">
    <cfRule type="cellIs" dxfId="1863" priority="60" operator="greaterThan">
      <formula>$E26</formula>
    </cfRule>
    <cfRule type="cellIs" dxfId="1862" priority="61" operator="greaterThan">
      <formula>$G26</formula>
    </cfRule>
  </conditionalFormatting>
  <conditionalFormatting sqref="AV41 AV32:AV39 AL41 AL32:AL39 AG41 AG32:AG39 AB41 AB32:AB39 W41 W32:W39 R41 R32:R39">
    <cfRule type="cellIs" dxfId="1861" priority="58" operator="greaterThan">
      <formula>$E32</formula>
    </cfRule>
    <cfRule type="cellIs" dxfId="1860" priority="59" operator="greaterThan">
      <formula>$G32</formula>
    </cfRule>
  </conditionalFormatting>
  <conditionalFormatting sqref="R8">
    <cfRule type="cellIs" dxfId="1859" priority="57" operator="greaterThan">
      <formula>$E$8</formula>
    </cfRule>
  </conditionalFormatting>
  <conditionalFormatting sqref="R25">
    <cfRule type="cellIs" dxfId="1858" priority="55" operator="greaterThan">
      <formula>$E25</formula>
    </cfRule>
    <cfRule type="cellIs" dxfId="1857" priority="56" operator="greaterThan">
      <formula>$G25</formula>
    </cfRule>
  </conditionalFormatting>
  <conditionalFormatting sqref="R45">
    <cfRule type="cellIs" dxfId="1856" priority="54" operator="greaterThan">
      <formula>$F$45</formula>
    </cfRule>
  </conditionalFormatting>
  <conditionalFormatting sqref="AV48 AL48 AG48 AB48 W48 R48 M48">
    <cfRule type="cellIs" dxfId="1855" priority="52" operator="greaterThan">
      <formula>$F$48</formula>
    </cfRule>
  </conditionalFormatting>
  <conditionalFormatting sqref="AV76 AL76 AG76 AB76 W76 R76 M76">
    <cfRule type="cellIs" dxfId="1854" priority="53" operator="greaterThan">
      <formula>$F$76</formula>
    </cfRule>
  </conditionalFormatting>
  <conditionalFormatting sqref="AV72 AL72 AG72 AB72 W72 R72 M72">
    <cfRule type="expression" dxfId="1853" priority="51">
      <formula>$W$72&gt;$E$72</formula>
    </cfRule>
  </conditionalFormatting>
  <conditionalFormatting sqref="AV43 AL43 AG43 AB43 W43 R43 M43">
    <cfRule type="cellIs" dxfId="1852" priority="49" operator="greaterThan">
      <formula>$G43</formula>
    </cfRule>
  </conditionalFormatting>
  <conditionalFormatting sqref="AV50 AL50 AG50 AB50 W50 R50 M50">
    <cfRule type="cellIs" dxfId="1851" priority="48" operator="greaterThan">
      <formula>$G50</formula>
    </cfRule>
  </conditionalFormatting>
  <conditionalFormatting sqref="AV51 AL51 AG51 AB51 W51 R51 M51">
    <cfRule type="expression" priority="44" stopIfTrue="1">
      <formula>N$51="U"</formula>
    </cfRule>
    <cfRule type="cellIs" dxfId="1850" priority="45" operator="greaterThan">
      <formula>$G51</formula>
    </cfRule>
  </conditionalFormatting>
  <conditionalFormatting sqref="AV60 AL60 AG60 AB60 W60 R60 M60 AV53 AL53 AG53 AB53 W53 R53 M53 M63 R63 W63 AB63 AG63 AL63 AV63">
    <cfRule type="cellIs" dxfId="1849" priority="43" operator="greaterThan">
      <formula>$G53</formula>
    </cfRule>
  </conditionalFormatting>
  <conditionalFormatting sqref="AV84 AL84 AG84 AB84 W84 R84 M84 AV81 AL81 AG81 AB81 W81 R81 M81 AV73 AL73 AG73 AB73 W73 R73 M73 AV68 AL68 AG68 AB68 W68 R68 M68 AV66 AL66 AG66 AB66 W66 R66 M66">
    <cfRule type="cellIs" dxfId="1848" priority="42" operator="greaterThan">
      <formula>$G66</formula>
    </cfRule>
  </conditionalFormatting>
  <conditionalFormatting sqref="AV46 AL46 AG46 AB46 W46 R46 M46">
    <cfRule type="cellIs" dxfId="1847" priority="40" operator="greaterThan">
      <formula>$E46</formula>
    </cfRule>
    <cfRule type="cellIs" dxfId="1846" priority="41" operator="greaterThan">
      <formula>$G46</formula>
    </cfRule>
  </conditionalFormatting>
  <conditionalFormatting sqref="AV54:AV55 AL54:AL55 AG54:AG55 AB54:AB55 W54:W55 R54:R55 M54:M55">
    <cfRule type="cellIs" dxfId="1845" priority="36" operator="greaterThan">
      <formula>$E54</formula>
    </cfRule>
    <cfRule type="cellIs" dxfId="1844" priority="37" operator="greaterThan">
      <formula>$G54</formula>
    </cfRule>
  </conditionalFormatting>
  <conditionalFormatting sqref="AV61:AV62 AL61:AL62 AG61:AG62 AB61:AB62 W61:W62 R61:R62 M61:M62">
    <cfRule type="cellIs" dxfId="1843" priority="34" operator="greaterThan">
      <formula>$E61</formula>
    </cfRule>
    <cfRule type="cellIs" dxfId="1842" priority="35" operator="greaterThan">
      <formula>$G61</formula>
    </cfRule>
  </conditionalFormatting>
  <conditionalFormatting sqref="AV89 AL89 AG89 AB89 W89 R89 M89 AV86 AL86 AG86 AB86 W86 R86 M86 AV78 AL78 AG78 AB78 W78 R78 M78 AV70 AL70 AG70 AB70 W70 R70 M70">
    <cfRule type="cellIs" dxfId="1841" priority="32" operator="greaterThan">
      <formula>$E70</formula>
    </cfRule>
    <cfRule type="cellIs" dxfId="1840" priority="33" operator="greaterThan">
      <formula>$G70</formula>
    </cfRule>
  </conditionalFormatting>
  <conditionalFormatting sqref="AV52 AL52 AG52 AB52 W52 R52 M52">
    <cfRule type="cellIs" dxfId="1839" priority="31" operator="greaterThan">
      <formula>$E52</formula>
    </cfRule>
  </conditionalFormatting>
  <conditionalFormatting sqref="AV79:AV80 AL79:AL80 AG79:AG80 AB79:AB80 W79:W80 R79:R80 M79:M80 AV75 AL75 AG75 AB75 W75 R75 M75 AV67 AL67 AG67 AB67 W67 R67 M67 M82 R82 W82 AB82 AG82 AL82 AV82">
    <cfRule type="cellIs" dxfId="1838" priority="30" operator="greaterThan">
      <formula>$E67</formula>
    </cfRule>
  </conditionalFormatting>
  <conditionalFormatting sqref="AV82 AL82 AG82 AB82 W82 R82 M82">
    <cfRule type="expression" priority="28" stopIfTrue="1">
      <formula>N$82="U"</formula>
    </cfRule>
  </conditionalFormatting>
  <conditionalFormatting sqref="H8">
    <cfRule type="cellIs" dxfId="1837" priority="27" operator="greaterThan">
      <formula>$E$8</formula>
    </cfRule>
  </conditionalFormatting>
  <conditionalFormatting sqref="H9">
    <cfRule type="cellIs" dxfId="1836" priority="26" operator="greaterThan">
      <formula>$E$9</formula>
    </cfRule>
  </conditionalFormatting>
  <conditionalFormatting sqref="H25:H26">
    <cfRule type="cellIs" dxfId="1835" priority="24" operator="greaterThan">
      <formula>$E25</formula>
    </cfRule>
    <cfRule type="cellIs" dxfId="1834" priority="25" operator="greaterThan">
      <formula>$G25</formula>
    </cfRule>
  </conditionalFormatting>
  <conditionalFormatting sqref="H26">
    <cfRule type="cellIs" dxfId="1833" priority="22" operator="greaterThan">
      <formula>$E26</formula>
    </cfRule>
    <cfRule type="cellIs" dxfId="1832" priority="23" operator="greaterThan">
      <formula>$G26</formula>
    </cfRule>
  </conditionalFormatting>
  <conditionalFormatting sqref="H45">
    <cfRule type="cellIs" dxfId="1831" priority="21" operator="greaterThan">
      <formula>$F$45</formula>
    </cfRule>
  </conditionalFormatting>
  <conditionalFormatting sqref="H43">
    <cfRule type="cellIs" dxfId="1830" priority="20" operator="greaterThan">
      <formula>$G43</formula>
    </cfRule>
  </conditionalFormatting>
  <conditionalFormatting sqref="H46">
    <cfRule type="cellIs" dxfId="1829" priority="18" operator="greaterThan">
      <formula>$E46</formula>
    </cfRule>
    <cfRule type="cellIs" dxfId="1828" priority="19" operator="greaterThan">
      <formula>$G46</formula>
    </cfRule>
  </conditionalFormatting>
  <conditionalFormatting sqref="H48">
    <cfRule type="cellIs" dxfId="1827" priority="16" operator="greaterThan">
      <formula>$F$48</formula>
    </cfRule>
  </conditionalFormatting>
  <conditionalFormatting sqref="H76">
    <cfRule type="cellIs" dxfId="1826" priority="17" operator="greaterThan">
      <formula>$F$76</formula>
    </cfRule>
  </conditionalFormatting>
  <conditionalFormatting sqref="H72">
    <cfRule type="expression" dxfId="1825" priority="15">
      <formula>$W$72&gt;$E$72</formula>
    </cfRule>
  </conditionalFormatting>
  <conditionalFormatting sqref="H50">
    <cfRule type="cellIs" dxfId="1824" priority="14" operator="greaterThan">
      <formula>$G50</formula>
    </cfRule>
  </conditionalFormatting>
  <conditionalFormatting sqref="H51">
    <cfRule type="expression" priority="12" stopIfTrue="1">
      <formula>I$51="U"</formula>
    </cfRule>
    <cfRule type="cellIs" dxfId="1823" priority="13" operator="greaterThan">
      <formula>$G51</formula>
    </cfRule>
  </conditionalFormatting>
  <conditionalFormatting sqref="H60 H53 H63">
    <cfRule type="cellIs" dxfId="1822" priority="11" operator="greaterThan">
      <formula>$G53</formula>
    </cfRule>
  </conditionalFormatting>
  <conditionalFormatting sqref="H84 H81 H73 H68 H66">
    <cfRule type="cellIs" dxfId="1821" priority="10" operator="greaterThan">
      <formula>$G66</formula>
    </cfRule>
  </conditionalFormatting>
  <conditionalFormatting sqref="H54:H55">
    <cfRule type="cellIs" dxfId="1820" priority="8" operator="greaterThan">
      <formula>$E54</formula>
    </cfRule>
    <cfRule type="cellIs" dxfId="1819" priority="9" operator="greaterThan">
      <formula>$G54</formula>
    </cfRule>
  </conditionalFormatting>
  <conditionalFormatting sqref="H61:H62">
    <cfRule type="cellIs" dxfId="1818" priority="6" operator="greaterThan">
      <formula>$E61</formula>
    </cfRule>
    <cfRule type="cellIs" dxfId="1817" priority="7" operator="greaterThan">
      <formula>$G61</formula>
    </cfRule>
  </conditionalFormatting>
  <conditionalFormatting sqref="H89 H86 H78 H70">
    <cfRule type="cellIs" dxfId="1816" priority="4" operator="greaterThan">
      <formula>$E70</formula>
    </cfRule>
    <cfRule type="cellIs" dxfId="1815" priority="5" operator="greaterThan">
      <formula>$G70</formula>
    </cfRule>
  </conditionalFormatting>
  <conditionalFormatting sqref="H52">
    <cfRule type="cellIs" dxfId="1814" priority="3" operator="greaterThan">
      <formula>$E52</formula>
    </cfRule>
  </conditionalFormatting>
  <conditionalFormatting sqref="H79:H80 H75 H67 H82">
    <cfRule type="cellIs" dxfId="1813" priority="2" operator="greaterThan">
      <formula>$E67</formula>
    </cfRule>
  </conditionalFormatting>
  <conditionalFormatting sqref="H82">
    <cfRule type="expression" priority="1" stopIfTrue="1">
      <formula>I$82="U"</formula>
    </cfRule>
  </conditionalFormatting>
  <printOptions horizontalCentered="1"/>
  <pageMargins left="1" right="1" top="0.6" bottom="0.6" header="0.3" footer="0.3"/>
  <pageSetup paperSize="17" scale="44" orientation="landscape" r:id="rId1"/>
  <headerFooter>
    <oddFooter>&amp;L&amp;8&amp;Z&amp;F&amp;RPage &amp;P of &amp;N</oddFooter>
  </headerFooter>
  <rowBreaks count="1" manualBreakCount="1">
    <brk id="46" max="51"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702C5-964B-44E9-AD61-BA2D8F4F1AD4}">
  <dimension ref="A1:BD1048558"/>
  <sheetViews>
    <sheetView view="pageBreakPreview" topLeftCell="A3" zoomScale="85" zoomScaleNormal="145" zoomScaleSheetLayoutView="85" workbookViewId="0">
      <pane xSplit="5880" ySplit="1035" topLeftCell="Z16" activePane="topRight"/>
      <selection activeCell="AL5" sqref="H5:AP5"/>
      <selection pane="topRight" activeCell="AL5" sqref="H5:AP5"/>
      <selection pane="bottomLeft" activeCell="AL5" sqref="H5:AP5"/>
      <selection pane="bottomRight" activeCell="AL5" sqref="H5:AP5"/>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281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44447</v>
      </c>
      <c r="I6" s="219" t="s">
        <v>15</v>
      </c>
      <c r="J6" s="219" t="s">
        <v>16</v>
      </c>
      <c r="K6" s="219" t="s">
        <v>190</v>
      </c>
      <c r="L6" s="220" t="s">
        <v>191</v>
      </c>
      <c r="M6" s="218">
        <v>44447</v>
      </c>
      <c r="N6" s="219" t="s">
        <v>15</v>
      </c>
      <c r="O6" s="219" t="s">
        <v>16</v>
      </c>
      <c r="P6" s="219" t="s">
        <v>190</v>
      </c>
      <c r="Q6" s="220" t="s">
        <v>191</v>
      </c>
      <c r="R6" s="218">
        <v>44447</v>
      </c>
      <c r="S6" s="219" t="s">
        <v>15</v>
      </c>
      <c r="T6" s="219" t="s">
        <v>16</v>
      </c>
      <c r="U6" s="219" t="s">
        <v>190</v>
      </c>
      <c r="V6" s="220" t="s">
        <v>191</v>
      </c>
      <c r="W6" s="218">
        <v>44447</v>
      </c>
      <c r="X6" s="219" t="s">
        <v>15</v>
      </c>
      <c r="Y6" s="219" t="s">
        <v>16</v>
      </c>
      <c r="Z6" s="219" t="s">
        <v>190</v>
      </c>
      <c r="AA6" s="220" t="s">
        <v>191</v>
      </c>
      <c r="AB6" s="218">
        <v>44447</v>
      </c>
      <c r="AC6" s="219" t="s">
        <v>15</v>
      </c>
      <c r="AD6" s="219" t="s">
        <v>16</v>
      </c>
      <c r="AE6" s="219" t="s">
        <v>190</v>
      </c>
      <c r="AF6" s="220" t="s">
        <v>191</v>
      </c>
      <c r="AG6" s="218"/>
      <c r="AH6" s="219" t="s">
        <v>15</v>
      </c>
      <c r="AI6" s="219" t="s">
        <v>16</v>
      </c>
      <c r="AJ6" s="219" t="s">
        <v>190</v>
      </c>
      <c r="AK6" s="220" t="s">
        <v>191</v>
      </c>
      <c r="AL6" s="218">
        <v>44447</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30</v>
      </c>
      <c r="C8" s="223"/>
      <c r="D8" s="223"/>
      <c r="E8" s="324">
        <v>43.618099999999998</v>
      </c>
      <c r="F8" s="224" t="s">
        <v>22</v>
      </c>
      <c r="G8" s="225" t="s">
        <v>22</v>
      </c>
      <c r="H8" s="370">
        <v>77</v>
      </c>
      <c r="I8" s="223"/>
      <c r="J8" s="223"/>
      <c r="K8" s="223" t="s">
        <v>233</v>
      </c>
      <c r="L8" s="227" t="s">
        <v>247</v>
      </c>
      <c r="M8" s="370">
        <v>160</v>
      </c>
      <c r="N8" s="223"/>
      <c r="O8" s="223"/>
      <c r="P8" s="223"/>
      <c r="Q8" s="227"/>
      <c r="R8" s="370">
        <v>330</v>
      </c>
      <c r="S8" s="223"/>
      <c r="T8" s="223"/>
      <c r="U8" s="223"/>
      <c r="V8" s="227"/>
      <c r="W8" s="370">
        <v>460</v>
      </c>
      <c r="X8" s="223"/>
      <c r="Y8" s="223"/>
      <c r="Z8" s="223"/>
      <c r="AA8" s="348"/>
      <c r="AB8" s="507" t="s">
        <v>280</v>
      </c>
      <c r="AC8" s="508"/>
      <c r="AD8" s="508"/>
      <c r="AE8" s="508"/>
      <c r="AF8" s="509"/>
      <c r="AG8" s="505" t="s">
        <v>205</v>
      </c>
      <c r="AH8" s="505"/>
      <c r="AI8" s="505"/>
      <c r="AJ8" s="505"/>
      <c r="AK8" s="506"/>
      <c r="AL8" s="507" t="s">
        <v>280</v>
      </c>
      <c r="AM8" s="508"/>
      <c r="AN8" s="508"/>
      <c r="AO8" s="508"/>
      <c r="AP8" s="509"/>
      <c r="AU8" s="20" t="s">
        <v>20</v>
      </c>
    </row>
    <row r="9" spans="1:47" s="214" customFormat="1" x14ac:dyDescent="0.25">
      <c r="A9" s="228" t="s">
        <v>23</v>
      </c>
      <c r="B9" s="222" t="s">
        <v>24</v>
      </c>
      <c r="C9" s="229"/>
      <c r="D9" s="229"/>
      <c r="E9" s="325">
        <v>2.4E-2</v>
      </c>
      <c r="F9" s="230" t="s">
        <v>22</v>
      </c>
      <c r="G9" s="231" t="s">
        <v>22</v>
      </c>
      <c r="H9" s="369">
        <v>0.02</v>
      </c>
      <c r="I9" s="229" t="s">
        <v>25</v>
      </c>
      <c r="J9" s="229"/>
      <c r="K9" s="223"/>
      <c r="L9" s="233"/>
      <c r="M9" s="368">
        <v>0.63200000000000001</v>
      </c>
      <c r="N9" s="229"/>
      <c r="O9" s="229"/>
      <c r="P9" s="229"/>
      <c r="Q9" s="233"/>
      <c r="R9" s="369">
        <v>4.97</v>
      </c>
      <c r="S9" s="229"/>
      <c r="T9" s="229"/>
      <c r="U9" s="229" t="s">
        <v>233</v>
      </c>
      <c r="V9" s="233" t="s">
        <v>247</v>
      </c>
      <c r="W9" s="371">
        <v>49.7</v>
      </c>
      <c r="X9" s="229"/>
      <c r="Y9" s="229"/>
      <c r="Z9" s="229"/>
      <c r="AA9" s="349"/>
      <c r="AB9" s="510"/>
      <c r="AC9" s="511"/>
      <c r="AD9" s="511"/>
      <c r="AE9" s="511"/>
      <c r="AF9" s="512"/>
      <c r="AG9" s="351"/>
      <c r="AH9" s="298"/>
      <c r="AI9" s="298"/>
      <c r="AJ9" s="298"/>
      <c r="AK9" s="299"/>
      <c r="AL9" s="510"/>
      <c r="AM9" s="511"/>
      <c r="AN9" s="511"/>
      <c r="AO9" s="511"/>
      <c r="AP9" s="512"/>
      <c r="AU9" s="33" t="s">
        <v>23</v>
      </c>
    </row>
    <row r="10" spans="1:47" s="214" customFormat="1" x14ac:dyDescent="0.25">
      <c r="A10" s="228" t="s">
        <v>26</v>
      </c>
      <c r="B10" s="222" t="s">
        <v>30</v>
      </c>
      <c r="C10" s="223"/>
      <c r="D10" s="223"/>
      <c r="E10" s="330">
        <v>43.506900000000002</v>
      </c>
      <c r="F10" s="235" t="s">
        <v>22</v>
      </c>
      <c r="G10" s="231" t="s">
        <v>22</v>
      </c>
      <c r="H10" s="370">
        <v>77</v>
      </c>
      <c r="I10" s="229"/>
      <c r="J10" s="229"/>
      <c r="K10" s="223" t="s">
        <v>233</v>
      </c>
      <c r="L10" s="227" t="s">
        <v>247</v>
      </c>
      <c r="M10" s="370">
        <v>160</v>
      </c>
      <c r="N10" s="229"/>
      <c r="O10" s="229"/>
      <c r="P10" s="229"/>
      <c r="Q10" s="233"/>
      <c r="R10" s="370">
        <v>330</v>
      </c>
      <c r="S10" s="229"/>
      <c r="T10" s="229"/>
      <c r="U10" s="229"/>
      <c r="V10" s="233"/>
      <c r="W10" s="370">
        <v>460</v>
      </c>
      <c r="X10" s="229"/>
      <c r="Y10" s="229"/>
      <c r="Z10" s="229"/>
      <c r="AA10" s="349"/>
      <c r="AB10" s="297"/>
      <c r="AC10" s="298"/>
      <c r="AD10" s="298"/>
      <c r="AE10" s="298"/>
      <c r="AF10" s="299"/>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17.273900000000001</v>
      </c>
      <c r="F11" s="230" t="s">
        <v>22</v>
      </c>
      <c r="G11" s="231" t="s">
        <v>22</v>
      </c>
      <c r="H11" s="371">
        <v>11.5</v>
      </c>
      <c r="I11" s="229"/>
      <c r="J11" s="229"/>
      <c r="K11" s="229" t="s">
        <v>15</v>
      </c>
      <c r="L11" s="233" t="s">
        <v>246</v>
      </c>
      <c r="M11" s="371">
        <v>35.799999999999997</v>
      </c>
      <c r="N11" s="229"/>
      <c r="O11" s="229"/>
      <c r="P11" s="229"/>
      <c r="Q11" s="233"/>
      <c r="R11" s="371">
        <v>51</v>
      </c>
      <c r="S11" s="229"/>
      <c r="T11" s="229"/>
      <c r="U11" s="229"/>
      <c r="V11" s="233"/>
      <c r="W11" s="371">
        <v>52.4</v>
      </c>
      <c r="X11" s="229"/>
      <c r="Y11" s="229"/>
      <c r="Z11" s="229" t="s">
        <v>15</v>
      </c>
      <c r="AA11" s="349" t="s">
        <v>246</v>
      </c>
      <c r="AB11" s="300"/>
      <c r="AC11" s="298"/>
      <c r="AD11" s="298"/>
      <c r="AE11" s="298"/>
      <c r="AF11" s="299"/>
      <c r="AG11" s="353"/>
      <c r="AH11" s="298"/>
      <c r="AI11" s="298"/>
      <c r="AJ11" s="298"/>
      <c r="AK11" s="299"/>
      <c r="AL11" s="300"/>
      <c r="AM11" s="298"/>
      <c r="AN11" s="298"/>
      <c r="AO11" s="298"/>
      <c r="AP11" s="299"/>
      <c r="AU11" s="33" t="s">
        <v>27</v>
      </c>
    </row>
    <row r="12" spans="1:47" s="214" customFormat="1" x14ac:dyDescent="0.25">
      <c r="A12" s="238" t="s">
        <v>28</v>
      </c>
      <c r="B12" s="222" t="s">
        <v>24</v>
      </c>
      <c r="C12" s="229"/>
      <c r="D12" s="229"/>
      <c r="E12" s="325">
        <v>13</v>
      </c>
      <c r="F12" s="230" t="s">
        <v>22</v>
      </c>
      <c r="G12" s="231" t="s">
        <v>22</v>
      </c>
      <c r="H12" s="370">
        <v>10</v>
      </c>
      <c r="I12" s="229" t="s">
        <v>25</v>
      </c>
      <c r="J12" s="229"/>
      <c r="K12" s="229"/>
      <c r="L12" s="233"/>
      <c r="M12" s="370">
        <v>29</v>
      </c>
      <c r="N12" s="229"/>
      <c r="O12" s="229"/>
      <c r="P12" s="229"/>
      <c r="Q12" s="233"/>
      <c r="R12" s="370">
        <v>21</v>
      </c>
      <c r="S12" s="229"/>
      <c r="T12" s="229"/>
      <c r="U12" s="229"/>
      <c r="V12" s="233"/>
      <c r="W12" s="370">
        <v>32</v>
      </c>
      <c r="X12" s="229"/>
      <c r="Y12" s="229"/>
      <c r="Z12" s="229"/>
      <c r="AA12" s="349"/>
      <c r="AB12" s="297"/>
      <c r="AC12" s="298"/>
      <c r="AD12" s="298"/>
      <c r="AE12" s="298"/>
      <c r="AF12" s="299"/>
      <c r="AG12" s="352"/>
      <c r="AH12" s="298"/>
      <c r="AI12" s="298"/>
      <c r="AJ12" s="298"/>
      <c r="AK12" s="299"/>
      <c r="AL12" s="297"/>
      <c r="AM12" s="298"/>
      <c r="AN12" s="298"/>
      <c r="AO12" s="298"/>
      <c r="AP12" s="299"/>
      <c r="AU12" s="50" t="s">
        <v>28</v>
      </c>
    </row>
    <row r="13" spans="1:47" s="214" customFormat="1" x14ac:dyDescent="0.25">
      <c r="A13" s="228" t="s">
        <v>29</v>
      </c>
      <c r="B13" s="222" t="s">
        <v>21</v>
      </c>
      <c r="C13" s="229"/>
      <c r="D13" s="229"/>
      <c r="E13" s="325">
        <v>22.492100000000001</v>
      </c>
      <c r="F13" s="239">
        <v>250</v>
      </c>
      <c r="G13" s="231">
        <v>250</v>
      </c>
      <c r="H13" s="369">
        <v>7.63</v>
      </c>
      <c r="I13" s="229"/>
      <c r="J13" s="229"/>
      <c r="K13" s="229"/>
      <c r="L13" s="233"/>
      <c r="M13" s="371">
        <v>15.3</v>
      </c>
      <c r="N13" s="229"/>
      <c r="O13" s="229"/>
      <c r="P13" s="229" t="s">
        <v>233</v>
      </c>
      <c r="Q13" s="233" t="s">
        <v>246</v>
      </c>
      <c r="R13" s="371">
        <v>12.4</v>
      </c>
      <c r="S13" s="229"/>
      <c r="T13" s="229"/>
      <c r="U13" s="229"/>
      <c r="V13" s="233"/>
      <c r="W13" s="371">
        <v>35.799999999999997</v>
      </c>
      <c r="X13" s="229"/>
      <c r="Y13" s="229"/>
      <c r="Z13" s="229"/>
      <c r="AA13" s="349"/>
      <c r="AB13" s="300"/>
      <c r="AC13" s="298"/>
      <c r="AD13" s="298"/>
      <c r="AE13" s="298"/>
      <c r="AF13" s="299"/>
      <c r="AG13" s="353"/>
      <c r="AH13" s="298"/>
      <c r="AI13" s="298"/>
      <c r="AJ13" s="298"/>
      <c r="AK13" s="299"/>
      <c r="AL13" s="300"/>
      <c r="AM13" s="298"/>
      <c r="AN13" s="298"/>
      <c r="AO13" s="298"/>
      <c r="AP13" s="299"/>
      <c r="AU13" s="33" t="s">
        <v>29</v>
      </c>
    </row>
    <row r="14" spans="1:47" s="214" customFormat="1" x14ac:dyDescent="0.25">
      <c r="A14" s="228" t="s">
        <v>31</v>
      </c>
      <c r="B14" s="222" t="s">
        <v>21</v>
      </c>
      <c r="C14" s="223"/>
      <c r="D14" s="223"/>
      <c r="E14" s="325">
        <v>306.93020000000001</v>
      </c>
      <c r="F14" s="230" t="s">
        <v>22</v>
      </c>
      <c r="G14" s="240">
        <v>700</v>
      </c>
      <c r="H14" s="370">
        <v>200</v>
      </c>
      <c r="I14" s="229"/>
      <c r="J14" s="229"/>
      <c r="K14" s="229"/>
      <c r="L14" s="233"/>
      <c r="M14" s="370">
        <v>370</v>
      </c>
      <c r="N14" s="229"/>
      <c r="O14" s="229"/>
      <c r="P14" s="229"/>
      <c r="Q14" s="233"/>
      <c r="R14" s="370">
        <v>640</v>
      </c>
      <c r="S14" s="229"/>
      <c r="T14" s="229"/>
      <c r="U14" s="229"/>
      <c r="V14" s="233"/>
      <c r="W14" s="370">
        <v>970</v>
      </c>
      <c r="X14" s="229"/>
      <c r="Y14" s="229"/>
      <c r="Z14" s="229"/>
      <c r="AA14" s="349"/>
      <c r="AB14" s="297"/>
      <c r="AC14" s="298"/>
      <c r="AD14" s="298"/>
      <c r="AE14" s="298"/>
      <c r="AF14" s="299"/>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6.0526999999999997</v>
      </c>
      <c r="F15" s="230" t="s">
        <v>22</v>
      </c>
      <c r="G15" s="231" t="s">
        <v>22</v>
      </c>
      <c r="H15" s="371">
        <v>10.6</v>
      </c>
      <c r="I15" s="229"/>
      <c r="J15" s="229"/>
      <c r="K15" s="229"/>
      <c r="L15" s="233"/>
      <c r="M15" s="371">
        <v>12.9</v>
      </c>
      <c r="N15" s="229"/>
      <c r="O15" s="229"/>
      <c r="P15" s="229" t="s">
        <v>233</v>
      </c>
      <c r="Q15" s="233" t="s">
        <v>247</v>
      </c>
      <c r="R15" s="371">
        <v>24.8</v>
      </c>
      <c r="S15" s="229"/>
      <c r="T15" s="229"/>
      <c r="U15" s="229"/>
      <c r="V15" s="233"/>
      <c r="W15" s="371">
        <v>13.5</v>
      </c>
      <c r="X15" s="229"/>
      <c r="Y15" s="229"/>
      <c r="Z15" s="229"/>
      <c r="AA15" s="349"/>
      <c r="AB15" s="300"/>
      <c r="AC15" s="298"/>
      <c r="AD15" s="298"/>
      <c r="AE15" s="298"/>
      <c r="AF15" s="299"/>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19.383099999999999</v>
      </c>
      <c r="F16" s="239">
        <v>10</v>
      </c>
      <c r="G16" s="240">
        <v>10</v>
      </c>
      <c r="H16" s="368">
        <v>2.5000000000000001E-2</v>
      </c>
      <c r="I16" s="229"/>
      <c r="J16" s="229"/>
      <c r="K16" s="229" t="s">
        <v>15</v>
      </c>
      <c r="L16" s="233" t="s">
        <v>247</v>
      </c>
      <c r="M16" s="369">
        <v>0.01</v>
      </c>
      <c r="N16" s="229" t="s">
        <v>25</v>
      </c>
      <c r="O16" s="229"/>
      <c r="P16" s="229"/>
      <c r="Q16" s="233"/>
      <c r="R16" s="369">
        <v>0.01</v>
      </c>
      <c r="S16" s="229" t="s">
        <v>25</v>
      </c>
      <c r="T16" s="229"/>
      <c r="U16" s="229"/>
      <c r="V16" s="233"/>
      <c r="W16" s="369">
        <v>0.01</v>
      </c>
      <c r="X16" s="229" t="s">
        <v>25</v>
      </c>
      <c r="Y16" s="229"/>
      <c r="Z16" s="229"/>
      <c r="AA16" s="349"/>
      <c r="AB16" s="300"/>
      <c r="AC16" s="298"/>
      <c r="AD16" s="298"/>
      <c r="AE16" s="298"/>
      <c r="AF16" s="299"/>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368">
        <v>2E-3</v>
      </c>
      <c r="I17" s="229"/>
      <c r="J17" s="229"/>
      <c r="K17" s="229"/>
      <c r="L17" s="233"/>
      <c r="M17" s="368">
        <v>7.0000000000000001E-3</v>
      </c>
      <c r="N17" s="229"/>
      <c r="O17" s="229"/>
      <c r="P17" s="229"/>
      <c r="Q17" s="233"/>
      <c r="R17" s="368">
        <v>5.0000000000000001E-3</v>
      </c>
      <c r="S17" s="229"/>
      <c r="T17" s="229"/>
      <c r="U17" s="229"/>
      <c r="V17" s="233"/>
      <c r="W17" s="368">
        <v>3.0000000000000001E-3</v>
      </c>
      <c r="X17" s="229"/>
      <c r="Y17" s="229"/>
      <c r="Z17" s="229"/>
      <c r="AA17" s="349"/>
      <c r="AB17" s="301"/>
      <c r="AC17" s="298"/>
      <c r="AD17" s="298"/>
      <c r="AE17" s="298"/>
      <c r="AF17" s="299"/>
      <c r="AG17" s="351"/>
      <c r="AH17" s="298"/>
      <c r="AI17" s="298"/>
      <c r="AJ17" s="298"/>
      <c r="AK17" s="299"/>
      <c r="AL17" s="301"/>
      <c r="AM17" s="298"/>
      <c r="AN17" s="298"/>
      <c r="AO17" s="298"/>
      <c r="AP17" s="299"/>
      <c r="AU17" s="33" t="s">
        <v>34</v>
      </c>
    </row>
    <row r="18" spans="1:47" s="214" customFormat="1" x14ac:dyDescent="0.25">
      <c r="A18" s="228" t="s">
        <v>35</v>
      </c>
      <c r="B18" s="222" t="s">
        <v>21</v>
      </c>
      <c r="C18" s="229"/>
      <c r="D18" s="229"/>
      <c r="E18" s="325" t="s">
        <v>274</v>
      </c>
      <c r="F18" s="239" t="s">
        <v>37</v>
      </c>
      <c r="G18" s="240" t="s">
        <v>37</v>
      </c>
      <c r="H18" s="369">
        <v>6.44</v>
      </c>
      <c r="I18" s="229"/>
      <c r="J18" s="229"/>
      <c r="K18" s="229"/>
      <c r="L18" s="233"/>
      <c r="M18" s="369">
        <v>5.91</v>
      </c>
      <c r="N18" s="229"/>
      <c r="O18" s="229"/>
      <c r="P18" s="229" t="s">
        <v>233</v>
      </c>
      <c r="Q18" s="233" t="s">
        <v>247</v>
      </c>
      <c r="R18" s="369">
        <v>6.05</v>
      </c>
      <c r="S18" s="229"/>
      <c r="T18" s="229"/>
      <c r="U18" s="229"/>
      <c r="V18" s="233" t="s">
        <v>246</v>
      </c>
      <c r="W18" s="369">
        <v>6.33</v>
      </c>
      <c r="X18" s="229"/>
      <c r="Y18" s="229"/>
      <c r="Z18" s="229"/>
      <c r="AA18" s="349"/>
      <c r="AB18" s="300"/>
      <c r="AC18" s="298"/>
      <c r="AD18" s="298"/>
      <c r="AE18" s="298"/>
      <c r="AF18" s="299"/>
      <c r="AG18" s="353"/>
      <c r="AH18" s="298"/>
      <c r="AI18" s="298"/>
      <c r="AJ18" s="298"/>
      <c r="AK18" s="299"/>
      <c r="AL18" s="300"/>
      <c r="AM18" s="298"/>
      <c r="AN18" s="298"/>
      <c r="AO18" s="298"/>
      <c r="AP18" s="299"/>
      <c r="AQ18" s="340">
        <v>6.5</v>
      </c>
      <c r="AR18" s="341">
        <v>8.5</v>
      </c>
      <c r="AS18" s="341">
        <v>4.84</v>
      </c>
      <c r="AT18" s="340">
        <v>6.33</v>
      </c>
      <c r="AU18" s="33" t="s">
        <v>35</v>
      </c>
    </row>
    <row r="19" spans="1:47" s="214" customFormat="1" x14ac:dyDescent="0.25">
      <c r="A19" s="228" t="s">
        <v>38</v>
      </c>
      <c r="B19" s="222" t="s">
        <v>30</v>
      </c>
      <c r="C19" s="229"/>
      <c r="D19" s="229"/>
      <c r="E19" s="325">
        <v>3.7471999999999999</v>
      </c>
      <c r="F19" s="230" t="s">
        <v>22</v>
      </c>
      <c r="G19" s="231" t="s">
        <v>22</v>
      </c>
      <c r="H19" s="369">
        <v>1.18</v>
      </c>
      <c r="I19" s="229"/>
      <c r="J19" s="229"/>
      <c r="K19" s="229"/>
      <c r="L19" s="233"/>
      <c r="M19" s="371">
        <v>3.3</v>
      </c>
      <c r="N19" s="229"/>
      <c r="O19" s="229"/>
      <c r="P19" s="229"/>
      <c r="Q19" s="233"/>
      <c r="R19" s="371">
        <v>10.199999999999999</v>
      </c>
      <c r="S19" s="229"/>
      <c r="T19" s="229"/>
      <c r="U19" s="229" t="s">
        <v>233</v>
      </c>
      <c r="V19" s="233" t="s">
        <v>246</v>
      </c>
      <c r="W19" s="371">
        <v>36.200000000000003</v>
      </c>
      <c r="X19" s="229"/>
      <c r="Y19" s="229"/>
      <c r="Z19" s="229"/>
      <c r="AA19" s="349"/>
      <c r="AB19" s="300"/>
      <c r="AC19" s="298"/>
      <c r="AD19" s="298"/>
      <c r="AE19" s="298"/>
      <c r="AF19" s="299"/>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32.301600000000001</v>
      </c>
      <c r="F20" s="230" t="s">
        <v>22</v>
      </c>
      <c r="G20" s="240">
        <v>20</v>
      </c>
      <c r="H20" s="371">
        <v>10.1</v>
      </c>
      <c r="I20" s="229"/>
      <c r="J20" s="229"/>
      <c r="K20" s="229" t="s">
        <v>233</v>
      </c>
      <c r="L20" s="233" t="s">
        <v>247</v>
      </c>
      <c r="M20" s="371">
        <v>10.8</v>
      </c>
      <c r="N20" s="229"/>
      <c r="O20" s="229"/>
      <c r="P20" s="229"/>
      <c r="Q20" s="233"/>
      <c r="R20" s="369">
        <v>7.06</v>
      </c>
      <c r="S20" s="229"/>
      <c r="T20" s="229"/>
      <c r="U20" s="229"/>
      <c r="V20" s="233"/>
      <c r="W20" s="371">
        <v>17.600000000000001</v>
      </c>
      <c r="X20" s="229"/>
      <c r="Y20" s="229"/>
      <c r="Z20" s="229"/>
      <c r="AA20" s="349"/>
      <c r="AB20" s="300"/>
      <c r="AC20" s="298"/>
      <c r="AD20" s="298"/>
      <c r="AE20" s="298"/>
      <c r="AF20" s="299"/>
      <c r="AG20" s="352"/>
      <c r="AH20" s="298"/>
      <c r="AI20" s="298"/>
      <c r="AJ20" s="298"/>
      <c r="AK20" s="299"/>
      <c r="AL20" s="300"/>
      <c r="AM20" s="298"/>
      <c r="AN20" s="298"/>
      <c r="AO20" s="298"/>
      <c r="AP20" s="299"/>
      <c r="AU20" s="33" t="s">
        <v>39</v>
      </c>
    </row>
    <row r="21" spans="1:47" s="214" customFormat="1" x14ac:dyDescent="0.25">
      <c r="A21" s="228" t="s">
        <v>40</v>
      </c>
      <c r="B21" s="222" t="s">
        <v>21</v>
      </c>
      <c r="C21" s="229"/>
      <c r="D21" s="229"/>
      <c r="E21" s="325">
        <v>34.928100000000001</v>
      </c>
      <c r="F21" s="239">
        <v>250</v>
      </c>
      <c r="G21" s="240">
        <v>250</v>
      </c>
      <c r="H21" s="369">
        <v>7.48</v>
      </c>
      <c r="I21" s="229"/>
      <c r="J21" s="229"/>
      <c r="K21" s="229" t="s">
        <v>15</v>
      </c>
      <c r="L21" s="233" t="s">
        <v>247</v>
      </c>
      <c r="M21" s="371">
        <v>15.5</v>
      </c>
      <c r="N21" s="229"/>
      <c r="O21" s="229"/>
      <c r="P21" s="229"/>
      <c r="Q21" s="233"/>
      <c r="R21" s="369">
        <v>2.36</v>
      </c>
      <c r="S21" s="229"/>
      <c r="T21" s="229"/>
      <c r="U21" s="229" t="s">
        <v>15</v>
      </c>
      <c r="V21" s="233" t="s">
        <v>246</v>
      </c>
      <c r="W21" s="369">
        <v>0.22</v>
      </c>
      <c r="X21" s="229"/>
      <c r="Y21" s="229"/>
      <c r="Z21" s="229"/>
      <c r="AA21" s="349"/>
      <c r="AB21" s="300"/>
      <c r="AC21" s="298"/>
      <c r="AD21" s="298"/>
      <c r="AE21" s="298"/>
      <c r="AF21" s="299"/>
      <c r="AG21" s="353"/>
      <c r="AH21" s="298"/>
      <c r="AI21" s="298"/>
      <c r="AJ21" s="298"/>
      <c r="AK21" s="299"/>
      <c r="AL21" s="312"/>
      <c r="AM21" s="298"/>
      <c r="AN21" s="298"/>
      <c r="AO21" s="298"/>
      <c r="AP21" s="299"/>
      <c r="AU21" s="33" t="s">
        <v>40</v>
      </c>
    </row>
    <row r="22" spans="1:47" s="214" customFormat="1" x14ac:dyDescent="0.25">
      <c r="A22" s="228" t="s">
        <v>41</v>
      </c>
      <c r="B22" s="222" t="s">
        <v>21</v>
      </c>
      <c r="C22" s="229"/>
      <c r="D22" s="229"/>
      <c r="E22" s="330">
        <v>228.25530000000001</v>
      </c>
      <c r="F22" s="242">
        <v>500</v>
      </c>
      <c r="G22" s="231">
        <v>500</v>
      </c>
      <c r="H22" s="370">
        <v>100</v>
      </c>
      <c r="I22" s="229"/>
      <c r="J22" s="229"/>
      <c r="K22" s="229"/>
      <c r="L22" s="233"/>
      <c r="M22" s="370">
        <v>190</v>
      </c>
      <c r="N22" s="229"/>
      <c r="O22" s="229"/>
      <c r="P22" s="229"/>
      <c r="Q22" s="233"/>
      <c r="R22" s="370">
        <v>320</v>
      </c>
      <c r="S22" s="229"/>
      <c r="T22" s="229"/>
      <c r="U22" s="229"/>
      <c r="V22" s="233"/>
      <c r="W22" s="370">
        <v>400</v>
      </c>
      <c r="X22" s="229"/>
      <c r="Y22" s="229"/>
      <c r="Z22" s="229"/>
      <c r="AA22" s="349"/>
      <c r="AB22" s="297"/>
      <c r="AC22" s="298"/>
      <c r="AD22" s="298"/>
      <c r="AE22" s="298"/>
      <c r="AF22" s="299"/>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12</v>
      </c>
      <c r="F23" s="245" t="s">
        <v>22</v>
      </c>
      <c r="G23" s="246" t="s">
        <v>22</v>
      </c>
      <c r="H23" s="378">
        <v>1.2</v>
      </c>
      <c r="I23" s="244"/>
      <c r="J23" s="244"/>
      <c r="K23" s="244"/>
      <c r="L23" s="248"/>
      <c r="M23" s="378">
        <v>4.8</v>
      </c>
      <c r="N23" s="244"/>
      <c r="O23" s="244"/>
      <c r="P23" s="244"/>
      <c r="Q23" s="248"/>
      <c r="R23" s="378">
        <v>10</v>
      </c>
      <c r="S23" s="244"/>
      <c r="T23" s="244"/>
      <c r="U23" s="244"/>
      <c r="V23" s="248" t="s">
        <v>246</v>
      </c>
      <c r="W23" s="378">
        <v>10</v>
      </c>
      <c r="X23" s="244"/>
      <c r="Y23" s="244"/>
      <c r="Z23" s="244"/>
      <c r="AA23" s="350"/>
      <c r="AB23" s="302"/>
      <c r="AC23" s="303"/>
      <c r="AD23" s="303"/>
      <c r="AE23" s="303"/>
      <c r="AF23" s="304"/>
      <c r="AG23" s="354"/>
      <c r="AH23" s="303"/>
      <c r="AI23" s="303"/>
      <c r="AJ23" s="303"/>
      <c r="AK23" s="304"/>
      <c r="AL23" s="302"/>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4.0000000000000002E-4</v>
      </c>
      <c r="F25" s="250">
        <v>6.0000000000000001E-3</v>
      </c>
      <c r="G25" s="225">
        <v>6.0000000000000001E-3</v>
      </c>
      <c r="H25" s="373">
        <v>2.9999999999999997E-4</v>
      </c>
      <c r="I25" s="383" t="s">
        <v>25</v>
      </c>
      <c r="J25" s="251"/>
      <c r="K25" s="251"/>
      <c r="L25" s="252"/>
      <c r="M25" s="373">
        <v>2.9999999999999997E-4</v>
      </c>
      <c r="N25" s="385" t="s">
        <v>25</v>
      </c>
      <c r="O25" s="223"/>
      <c r="P25" s="223"/>
      <c r="Q25" s="227"/>
      <c r="R25" s="373">
        <v>2.9999999999999997E-4</v>
      </c>
      <c r="S25" s="385" t="s">
        <v>25</v>
      </c>
      <c r="T25" s="223"/>
      <c r="U25" s="223"/>
      <c r="V25" s="227"/>
      <c r="W25" s="374">
        <v>8.4000000000000003E-4</v>
      </c>
      <c r="X25" s="385"/>
      <c r="Y25" s="223"/>
      <c r="Z25" s="223"/>
      <c r="AA25" s="227"/>
      <c r="AB25" s="507" t="s">
        <v>280</v>
      </c>
      <c r="AC25" s="508"/>
      <c r="AD25" s="508"/>
      <c r="AE25" s="508"/>
      <c r="AF25" s="509"/>
      <c r="AG25" s="504" t="s">
        <v>205</v>
      </c>
      <c r="AH25" s="505"/>
      <c r="AI25" s="505"/>
      <c r="AJ25" s="505"/>
      <c r="AK25" s="506"/>
      <c r="AL25" s="507" t="s">
        <v>280</v>
      </c>
      <c r="AM25" s="508"/>
      <c r="AN25" s="508"/>
      <c r="AO25" s="508"/>
      <c r="AP25" s="509"/>
      <c r="AU25" s="72" t="s">
        <v>45</v>
      </c>
    </row>
    <row r="26" spans="1:47" s="214" customFormat="1" x14ac:dyDescent="0.25">
      <c r="A26" s="228" t="s">
        <v>46</v>
      </c>
      <c r="B26" s="222" t="s">
        <v>30</v>
      </c>
      <c r="C26" s="229"/>
      <c r="D26" s="229"/>
      <c r="E26" s="325">
        <v>8.3000000000000001E-3</v>
      </c>
      <c r="F26" s="239">
        <v>0.01</v>
      </c>
      <c r="G26" s="231">
        <v>5.0000000000000002E-5</v>
      </c>
      <c r="H26" s="372">
        <v>4.7199999999999998E-4</v>
      </c>
      <c r="I26" s="375"/>
      <c r="J26" s="229"/>
      <c r="K26" s="229"/>
      <c r="L26" s="233"/>
      <c r="M26" s="374">
        <v>6.8399999999999997E-3</v>
      </c>
      <c r="N26" s="375"/>
      <c r="O26" s="229"/>
      <c r="P26" s="229" t="s">
        <v>233</v>
      </c>
      <c r="Q26" s="233" t="s">
        <v>247</v>
      </c>
      <c r="R26" s="373">
        <v>1.15E-2</v>
      </c>
      <c r="S26" s="375"/>
      <c r="T26" s="229"/>
      <c r="U26" s="229" t="s">
        <v>233</v>
      </c>
      <c r="V26" s="233" t="s">
        <v>247</v>
      </c>
      <c r="W26" s="373">
        <v>1.6799999999999999E-2</v>
      </c>
      <c r="X26" s="375"/>
      <c r="Y26" s="229"/>
      <c r="Z26" s="229"/>
      <c r="AA26" s="233" t="s">
        <v>246</v>
      </c>
      <c r="AB26" s="510"/>
      <c r="AC26" s="511"/>
      <c r="AD26" s="511"/>
      <c r="AE26" s="511"/>
      <c r="AF26" s="512"/>
      <c r="AG26" s="305"/>
      <c r="AH26" s="298"/>
      <c r="AI26" s="298"/>
      <c r="AJ26" s="298"/>
      <c r="AK26" s="299"/>
      <c r="AL26" s="510"/>
      <c r="AM26" s="511"/>
      <c r="AN26" s="511"/>
      <c r="AO26" s="511"/>
      <c r="AP26" s="512"/>
      <c r="AU26" s="33" t="s">
        <v>46</v>
      </c>
    </row>
    <row r="27" spans="1:47" s="214" customFormat="1" x14ac:dyDescent="0.25">
      <c r="A27" s="228" t="s">
        <v>47</v>
      </c>
      <c r="B27" s="222" t="s">
        <v>30</v>
      </c>
      <c r="C27" s="229"/>
      <c r="D27" s="229"/>
      <c r="E27" s="325">
        <v>6.7500000000000004E-2</v>
      </c>
      <c r="F27" s="239">
        <v>2</v>
      </c>
      <c r="G27" s="231">
        <v>1</v>
      </c>
      <c r="H27" s="373">
        <v>7.9000000000000008E-3</v>
      </c>
      <c r="I27" s="375"/>
      <c r="J27" s="229"/>
      <c r="K27" s="229" t="s">
        <v>233</v>
      </c>
      <c r="L27" s="233" t="s">
        <v>246</v>
      </c>
      <c r="M27" s="373">
        <v>3.61E-2</v>
      </c>
      <c r="N27" s="375"/>
      <c r="O27" s="229"/>
      <c r="P27" s="229"/>
      <c r="Q27" s="233"/>
      <c r="R27" s="373">
        <v>7.4499999999999997E-2</v>
      </c>
      <c r="S27" s="375"/>
      <c r="T27" s="229"/>
      <c r="U27" s="229"/>
      <c r="V27" s="233"/>
      <c r="W27" s="368">
        <v>0.67300000000000004</v>
      </c>
      <c r="X27" s="375"/>
      <c r="Y27" s="229"/>
      <c r="Z27" s="229"/>
      <c r="AA27" s="233" t="s">
        <v>246</v>
      </c>
      <c r="AB27" s="306"/>
      <c r="AC27" s="298"/>
      <c r="AD27" s="298"/>
      <c r="AE27" s="298"/>
      <c r="AF27" s="299"/>
      <c r="AG27" s="306"/>
      <c r="AH27" s="298"/>
      <c r="AI27" s="298"/>
      <c r="AJ27" s="298"/>
      <c r="AK27" s="299"/>
      <c r="AL27" s="306"/>
      <c r="AM27" s="298"/>
      <c r="AN27" s="298"/>
      <c r="AO27" s="298"/>
      <c r="AP27" s="299"/>
      <c r="AU27" s="33" t="s">
        <v>47</v>
      </c>
    </row>
    <row r="28" spans="1:4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385" t="s">
        <v>25</v>
      </c>
      <c r="O28" s="229"/>
      <c r="P28" s="229"/>
      <c r="Q28" s="233"/>
      <c r="R28" s="368">
        <v>5.0000000000000001E-3</v>
      </c>
      <c r="S28" s="385" t="s">
        <v>25</v>
      </c>
      <c r="T28" s="229"/>
      <c r="U28" s="229"/>
      <c r="V28" s="233"/>
      <c r="W28" s="368">
        <v>5.0000000000000001E-3</v>
      </c>
      <c r="X28" s="385" t="s">
        <v>25</v>
      </c>
      <c r="Y28" s="229"/>
      <c r="Z28" s="229"/>
      <c r="AA28" s="233"/>
      <c r="AB28" s="301"/>
      <c r="AC28" s="298"/>
      <c r="AD28" s="298"/>
      <c r="AE28" s="298"/>
      <c r="AF28" s="299"/>
      <c r="AG28" s="306"/>
      <c r="AH28" s="298"/>
      <c r="AI28" s="298"/>
      <c r="AJ28" s="298"/>
      <c r="AK28" s="299"/>
      <c r="AL28" s="301"/>
      <c r="AM28" s="298"/>
      <c r="AN28" s="298"/>
      <c r="AO28" s="298"/>
      <c r="AP28" s="299"/>
      <c r="AU28" s="77" t="s">
        <v>48</v>
      </c>
    </row>
    <row r="29" spans="1:47" s="214" customFormat="1" x14ac:dyDescent="0.25">
      <c r="A29" s="228" t="s">
        <v>49</v>
      </c>
      <c r="B29" s="222" t="s">
        <v>24</v>
      </c>
      <c r="C29" s="229"/>
      <c r="D29" s="229"/>
      <c r="E29" s="325">
        <v>2.0000000000000001E-4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07"/>
      <c r="AC29" s="298"/>
      <c r="AD29" s="298"/>
      <c r="AE29" s="298"/>
      <c r="AF29" s="299"/>
      <c r="AG29" s="307"/>
      <c r="AH29" s="298"/>
      <c r="AI29" s="298"/>
      <c r="AJ29" s="298"/>
      <c r="AK29" s="299"/>
      <c r="AL29" s="307"/>
      <c r="AM29" s="298"/>
      <c r="AN29" s="298"/>
      <c r="AO29" s="298"/>
      <c r="AP29" s="299"/>
      <c r="AU29" s="77" t="s">
        <v>49</v>
      </c>
    </row>
    <row r="30" spans="1:47" s="214" customFormat="1" x14ac:dyDescent="0.25">
      <c r="A30" s="228" t="s">
        <v>50</v>
      </c>
      <c r="B30" s="222" t="s">
        <v>24</v>
      </c>
      <c r="C30" s="229"/>
      <c r="D30" s="229"/>
      <c r="E30" s="325">
        <v>4.3E-3</v>
      </c>
      <c r="F30" s="239">
        <v>0.1</v>
      </c>
      <c r="G30" s="345">
        <v>0.05</v>
      </c>
      <c r="H30" s="369">
        <v>0.01</v>
      </c>
      <c r="I30" s="375" t="s">
        <v>25</v>
      </c>
      <c r="J30" s="229"/>
      <c r="K30" s="229"/>
      <c r="L30" s="233"/>
      <c r="M30" s="369">
        <v>0.01</v>
      </c>
      <c r="N30" s="385" t="s">
        <v>25</v>
      </c>
      <c r="O30" s="229"/>
      <c r="P30" s="229"/>
      <c r="Q30" s="233"/>
      <c r="R30" s="369">
        <v>0.01</v>
      </c>
      <c r="S30" s="385" t="s">
        <v>25</v>
      </c>
      <c r="T30" s="229"/>
      <c r="U30" s="229"/>
      <c r="V30" s="233"/>
      <c r="W30" s="369">
        <v>0.01</v>
      </c>
      <c r="X30" s="375" t="s">
        <v>25</v>
      </c>
      <c r="Y30" s="229"/>
      <c r="Z30" s="229"/>
      <c r="AA30" s="233"/>
      <c r="AB30" s="300"/>
      <c r="AC30" s="298"/>
      <c r="AD30" s="298"/>
      <c r="AE30" s="298"/>
      <c r="AF30" s="299"/>
      <c r="AG30" s="301"/>
      <c r="AH30" s="298"/>
      <c r="AI30" s="298"/>
      <c r="AJ30" s="298"/>
      <c r="AK30" s="299"/>
      <c r="AL30" s="300"/>
      <c r="AM30" s="298"/>
      <c r="AN30" s="298"/>
      <c r="AO30" s="298"/>
      <c r="AP30" s="299"/>
      <c r="AU30" s="77" t="s">
        <v>50</v>
      </c>
    </row>
    <row r="31" spans="1:47" s="214" customFormat="1" x14ac:dyDescent="0.25">
      <c r="A31" s="228" t="s">
        <v>51</v>
      </c>
      <c r="B31" s="222" t="s">
        <v>24</v>
      </c>
      <c r="C31" s="229"/>
      <c r="D31" s="229"/>
      <c r="E31" s="325">
        <v>2E-3</v>
      </c>
      <c r="F31" s="239" t="s">
        <v>22</v>
      </c>
      <c r="G31" s="231" t="s">
        <v>22</v>
      </c>
      <c r="H31" s="369">
        <v>0.01</v>
      </c>
      <c r="I31" s="375" t="s">
        <v>25</v>
      </c>
      <c r="J31" s="229"/>
      <c r="K31" s="229"/>
      <c r="L31" s="233"/>
      <c r="M31" s="369">
        <v>0.01</v>
      </c>
      <c r="N31" s="385" t="s">
        <v>25</v>
      </c>
      <c r="O31" s="229"/>
      <c r="P31" s="229"/>
      <c r="Q31" s="233"/>
      <c r="R31" s="369">
        <v>0.01</v>
      </c>
      <c r="S31" s="375" t="s">
        <v>25</v>
      </c>
      <c r="T31" s="229"/>
      <c r="U31" s="229"/>
      <c r="V31" s="233"/>
      <c r="W31" s="369">
        <v>0.01</v>
      </c>
      <c r="X31" s="385" t="s">
        <v>25</v>
      </c>
      <c r="Y31" s="229"/>
      <c r="Z31" s="229"/>
      <c r="AA31" s="233"/>
      <c r="AB31" s="300"/>
      <c r="AC31" s="298"/>
      <c r="AD31" s="298"/>
      <c r="AE31" s="298"/>
      <c r="AF31" s="299"/>
      <c r="AG31" s="301"/>
      <c r="AH31" s="298"/>
      <c r="AI31" s="298"/>
      <c r="AJ31" s="298"/>
      <c r="AK31" s="299"/>
      <c r="AL31" s="300"/>
      <c r="AM31" s="298"/>
      <c r="AN31" s="298"/>
      <c r="AO31" s="298"/>
      <c r="AP31" s="299"/>
      <c r="AU31" s="77" t="s">
        <v>51</v>
      </c>
    </row>
    <row r="32" spans="1:47" s="214" customFormat="1" x14ac:dyDescent="0.25">
      <c r="A32" s="228" t="s">
        <v>52</v>
      </c>
      <c r="B32" s="222" t="s">
        <v>21</v>
      </c>
      <c r="C32" s="229"/>
      <c r="D32" s="229"/>
      <c r="E32" s="325">
        <v>1.04E-2</v>
      </c>
      <c r="F32" s="239">
        <v>1.3</v>
      </c>
      <c r="G32" s="231">
        <v>1</v>
      </c>
      <c r="H32" s="379">
        <v>2.4E-2</v>
      </c>
      <c r="I32" s="375"/>
      <c r="J32" s="229"/>
      <c r="K32" s="229"/>
      <c r="L32" s="233"/>
      <c r="M32" s="367">
        <v>0.02</v>
      </c>
      <c r="N32" s="375" t="s">
        <v>25</v>
      </c>
      <c r="O32" s="229"/>
      <c r="P32" s="229"/>
      <c r="Q32" s="233"/>
      <c r="R32" s="367">
        <v>0.02</v>
      </c>
      <c r="S32" s="375" t="s">
        <v>25</v>
      </c>
      <c r="T32" s="229"/>
      <c r="U32" s="229"/>
      <c r="V32" s="233"/>
      <c r="W32" s="367">
        <v>0.02</v>
      </c>
      <c r="X32" s="385" t="s">
        <v>25</v>
      </c>
      <c r="Y32" s="229"/>
      <c r="Z32" s="229"/>
      <c r="AA32" s="233"/>
      <c r="AB32" s="301"/>
      <c r="AC32" s="298"/>
      <c r="AD32" s="298"/>
      <c r="AE32" s="298"/>
      <c r="AF32" s="299"/>
      <c r="AG32" s="301"/>
      <c r="AH32" s="298"/>
      <c r="AI32" s="298"/>
      <c r="AJ32" s="298"/>
      <c r="AK32" s="299"/>
      <c r="AL32" s="300"/>
      <c r="AM32" s="298"/>
      <c r="AN32" s="298"/>
      <c r="AO32" s="298"/>
      <c r="AP32" s="299"/>
      <c r="AU32" s="77" t="s">
        <v>52</v>
      </c>
    </row>
    <row r="33" spans="1:47" s="214" customFormat="1" x14ac:dyDescent="0.25">
      <c r="A33" s="228" t="s">
        <v>53</v>
      </c>
      <c r="B33" s="222" t="s">
        <v>30</v>
      </c>
      <c r="C33" s="229"/>
      <c r="D33" s="229"/>
      <c r="E33" s="325">
        <v>9.7741000000000007</v>
      </c>
      <c r="F33" s="239">
        <v>0.3</v>
      </c>
      <c r="G33" s="231">
        <v>0.3</v>
      </c>
      <c r="H33" s="368">
        <v>2.3E-2</v>
      </c>
      <c r="I33" s="375"/>
      <c r="J33" s="229"/>
      <c r="K33" s="229"/>
      <c r="L33" s="233"/>
      <c r="M33" s="371">
        <v>10.199999999999999</v>
      </c>
      <c r="N33" s="375"/>
      <c r="O33" s="229"/>
      <c r="P33" s="229" t="s">
        <v>233</v>
      </c>
      <c r="Q33" s="233" t="s">
        <v>247</v>
      </c>
      <c r="R33" s="369">
        <v>5.82</v>
      </c>
      <c r="S33" s="375"/>
      <c r="T33" s="229"/>
      <c r="U33" s="229" t="s">
        <v>233</v>
      </c>
      <c r="V33" s="233" t="s">
        <v>247</v>
      </c>
      <c r="W33" s="369">
        <v>7.23</v>
      </c>
      <c r="X33" s="375"/>
      <c r="Y33" s="229"/>
      <c r="Z33" s="229"/>
      <c r="AA33" s="233" t="s">
        <v>246</v>
      </c>
      <c r="AB33" s="301"/>
      <c r="AC33" s="298"/>
      <c r="AD33" s="298"/>
      <c r="AE33" s="298"/>
      <c r="AF33" s="299"/>
      <c r="AG33" s="301"/>
      <c r="AH33" s="298"/>
      <c r="AI33" s="298"/>
      <c r="AJ33" s="298"/>
      <c r="AK33" s="299"/>
      <c r="AL33" s="300"/>
      <c r="AM33" s="298"/>
      <c r="AN33" s="298"/>
      <c r="AO33" s="298"/>
      <c r="AP33" s="299"/>
      <c r="AU33" s="33" t="s">
        <v>53</v>
      </c>
    </row>
    <row r="34" spans="1:47" s="214" customFormat="1" x14ac:dyDescent="0.25">
      <c r="A34" s="228" t="s">
        <v>54</v>
      </c>
      <c r="B34" s="222" t="s">
        <v>24</v>
      </c>
      <c r="C34" s="229"/>
      <c r="D34" s="229"/>
      <c r="E34" s="325">
        <v>4.0000000000000002E-4</v>
      </c>
      <c r="F34" s="239">
        <v>1.4999999999999999E-2</v>
      </c>
      <c r="G34" s="231">
        <v>0.05</v>
      </c>
      <c r="H34" s="374">
        <v>1.4599999999999999E-3</v>
      </c>
      <c r="I34" s="375"/>
      <c r="J34" s="229"/>
      <c r="K34" s="229"/>
      <c r="L34" s="233"/>
      <c r="M34" s="373">
        <v>1E-4</v>
      </c>
      <c r="N34" s="385" t="s">
        <v>25</v>
      </c>
      <c r="O34" s="229"/>
      <c r="P34" s="229"/>
      <c r="Q34" s="233"/>
      <c r="R34" s="373">
        <v>1E-4</v>
      </c>
      <c r="S34" s="375" t="s">
        <v>25</v>
      </c>
      <c r="T34" s="229"/>
      <c r="U34" s="229"/>
      <c r="V34" s="233"/>
      <c r="W34" s="373">
        <v>1E-4</v>
      </c>
      <c r="X34" s="385" t="s">
        <v>25</v>
      </c>
      <c r="Y34" s="229"/>
      <c r="Z34" s="229"/>
      <c r="AA34" s="233"/>
      <c r="AB34" s="306"/>
      <c r="AC34" s="298"/>
      <c r="AD34" s="298"/>
      <c r="AE34" s="298"/>
      <c r="AF34" s="299"/>
      <c r="AG34" s="305"/>
      <c r="AH34" s="298"/>
      <c r="AI34" s="298"/>
      <c r="AJ34" s="298"/>
      <c r="AK34" s="299"/>
      <c r="AL34" s="305"/>
      <c r="AM34" s="298"/>
      <c r="AN34" s="298"/>
      <c r="AO34" s="298"/>
      <c r="AP34" s="299"/>
      <c r="AU34" s="77" t="s">
        <v>54</v>
      </c>
    </row>
    <row r="35" spans="1:47" s="214" customFormat="1" x14ac:dyDescent="0.25">
      <c r="A35" s="228" t="s">
        <v>55</v>
      </c>
      <c r="B35" s="222" t="s">
        <v>30</v>
      </c>
      <c r="C35" s="229"/>
      <c r="D35" s="229"/>
      <c r="E35" s="325">
        <v>0.4491</v>
      </c>
      <c r="F35" s="239">
        <v>0.05</v>
      </c>
      <c r="G35" s="231">
        <v>0.05</v>
      </c>
      <c r="H35" s="368">
        <v>8.5999999999999993E-2</v>
      </c>
      <c r="I35" s="375"/>
      <c r="J35" s="229"/>
      <c r="K35" s="229" t="s">
        <v>233</v>
      </c>
      <c r="L35" s="233" t="s">
        <v>247</v>
      </c>
      <c r="M35" s="369">
        <v>2.12</v>
      </c>
      <c r="N35" s="375"/>
      <c r="O35" s="229"/>
      <c r="P35" s="229"/>
      <c r="Q35" s="233"/>
      <c r="R35" s="369">
        <v>2.85</v>
      </c>
      <c r="S35" s="375"/>
      <c r="T35" s="229"/>
      <c r="U35" s="229"/>
      <c r="V35" s="233"/>
      <c r="W35" s="369">
        <v>3.97</v>
      </c>
      <c r="X35" s="375"/>
      <c r="Y35" s="229"/>
      <c r="Z35" s="229"/>
      <c r="AA35" s="233"/>
      <c r="AB35" s="301"/>
      <c r="AC35" s="298"/>
      <c r="AD35" s="298"/>
      <c r="AE35" s="298"/>
      <c r="AF35" s="299"/>
      <c r="AG35" s="306"/>
      <c r="AH35" s="298"/>
      <c r="AI35" s="298"/>
      <c r="AJ35" s="298"/>
      <c r="AK35" s="299"/>
      <c r="AL35" s="301"/>
      <c r="AM35" s="298"/>
      <c r="AN35" s="298"/>
      <c r="AO35" s="298"/>
      <c r="AP35" s="299"/>
      <c r="AU35" s="33" t="s">
        <v>55</v>
      </c>
    </row>
    <row r="36" spans="1:47" s="214" customFormat="1" x14ac:dyDescent="0.25">
      <c r="A36" s="228" t="s">
        <v>56</v>
      </c>
      <c r="B36" s="222" t="s">
        <v>24</v>
      </c>
      <c r="C36" s="229"/>
      <c r="D36" s="229"/>
      <c r="E36" s="325">
        <v>0.01</v>
      </c>
      <c r="F36" s="239" t="s">
        <v>22</v>
      </c>
      <c r="G36" s="231">
        <v>0.1</v>
      </c>
      <c r="H36" s="369">
        <v>0.01</v>
      </c>
      <c r="I36" s="375" t="s">
        <v>25</v>
      </c>
      <c r="J36" s="229"/>
      <c r="K36" s="229"/>
      <c r="L36" s="233"/>
      <c r="M36" s="369">
        <v>0.01</v>
      </c>
      <c r="N36" s="385" t="s">
        <v>25</v>
      </c>
      <c r="O36" s="229"/>
      <c r="P36" s="229"/>
      <c r="Q36" s="233"/>
      <c r="R36" s="369">
        <v>0.01</v>
      </c>
      <c r="S36" s="385" t="s">
        <v>25</v>
      </c>
      <c r="T36" s="229"/>
      <c r="U36" s="229"/>
      <c r="V36" s="233"/>
      <c r="W36" s="368">
        <v>1.0999999999999999E-2</v>
      </c>
      <c r="X36" s="385"/>
      <c r="Y36" s="229"/>
      <c r="Z36" s="229"/>
      <c r="AA36" s="233"/>
      <c r="AB36" s="300"/>
      <c r="AC36" s="298"/>
      <c r="AD36" s="298"/>
      <c r="AE36" s="298"/>
      <c r="AF36" s="299"/>
      <c r="AG36" s="301"/>
      <c r="AH36" s="298"/>
      <c r="AI36" s="298"/>
      <c r="AJ36" s="298"/>
      <c r="AK36" s="299"/>
      <c r="AL36" s="300"/>
      <c r="AM36" s="298"/>
      <c r="AN36" s="298"/>
      <c r="AO36" s="298"/>
      <c r="AP36" s="299"/>
      <c r="AU36" s="77" t="s">
        <v>56</v>
      </c>
    </row>
    <row r="37" spans="1:47" s="214" customFormat="1" x14ac:dyDescent="0.25">
      <c r="A37" s="228" t="s">
        <v>57</v>
      </c>
      <c r="B37" s="222" t="s">
        <v>24</v>
      </c>
      <c r="C37" s="229"/>
      <c r="D37" s="229"/>
      <c r="E37" s="325">
        <v>6.9999999999999999E-4</v>
      </c>
      <c r="F37" s="230">
        <v>0.05</v>
      </c>
      <c r="G37" s="231">
        <v>0.01</v>
      </c>
      <c r="H37" s="373">
        <v>5.0000000000000001E-4</v>
      </c>
      <c r="I37" s="375" t="s">
        <v>25</v>
      </c>
      <c r="J37" s="229"/>
      <c r="K37" s="229"/>
      <c r="L37" s="233"/>
      <c r="M37" s="373">
        <v>5.0000000000000001E-4</v>
      </c>
      <c r="N37" s="385" t="s">
        <v>25</v>
      </c>
      <c r="O37" s="229"/>
      <c r="P37" s="229"/>
      <c r="Q37" s="233"/>
      <c r="R37" s="373">
        <v>5.0000000000000001E-4</v>
      </c>
      <c r="S37" s="375" t="s">
        <v>25</v>
      </c>
      <c r="T37" s="229"/>
      <c r="U37" s="229"/>
      <c r="V37" s="233"/>
      <c r="W37" s="373">
        <v>5.0000000000000001E-4</v>
      </c>
      <c r="X37" s="375" t="s">
        <v>25</v>
      </c>
      <c r="Y37" s="229"/>
      <c r="Z37" s="229"/>
      <c r="AA37" s="233"/>
      <c r="AB37" s="306"/>
      <c r="AC37" s="298"/>
      <c r="AD37" s="298"/>
      <c r="AE37" s="298"/>
      <c r="AF37" s="299"/>
      <c r="AG37" s="307"/>
      <c r="AH37" s="298"/>
      <c r="AI37" s="298"/>
      <c r="AJ37" s="298"/>
      <c r="AK37" s="299"/>
      <c r="AL37" s="307"/>
      <c r="AM37" s="298"/>
      <c r="AN37" s="298"/>
      <c r="AO37" s="298"/>
      <c r="AP37" s="299"/>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v>1E-4</v>
      </c>
      <c r="N38" s="385" t="s">
        <v>25</v>
      </c>
      <c r="O38" s="229"/>
      <c r="P38" s="229"/>
      <c r="Q38" s="233"/>
      <c r="R38" s="373">
        <v>1E-4</v>
      </c>
      <c r="S38" s="385" t="s">
        <v>25</v>
      </c>
      <c r="T38" s="229"/>
      <c r="U38" s="229"/>
      <c r="V38" s="233"/>
      <c r="W38" s="373">
        <v>1E-4</v>
      </c>
      <c r="X38" s="385" t="s">
        <v>25</v>
      </c>
      <c r="Y38" s="229"/>
      <c r="Z38" s="229"/>
      <c r="AA38" s="233"/>
      <c r="AB38" s="306"/>
      <c r="AC38" s="298"/>
      <c r="AD38" s="298"/>
      <c r="AE38" s="298"/>
      <c r="AF38" s="299"/>
      <c r="AG38" s="307"/>
      <c r="AH38" s="298"/>
      <c r="AI38" s="298"/>
      <c r="AJ38" s="298"/>
      <c r="AK38" s="299"/>
      <c r="AL38" s="306"/>
      <c r="AM38" s="298"/>
      <c r="AN38" s="298"/>
      <c r="AO38" s="298"/>
      <c r="AP38" s="299"/>
      <c r="AU38" s="77" t="s">
        <v>58</v>
      </c>
    </row>
    <row r="39" spans="1:47" s="214" customFormat="1" x14ac:dyDescent="0.25">
      <c r="A39" s="228" t="s">
        <v>59</v>
      </c>
      <c r="B39" s="222" t="s">
        <v>24</v>
      </c>
      <c r="C39" s="229"/>
      <c r="D39" s="229"/>
      <c r="E39" s="325">
        <v>2.0000000000000001E-4</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07"/>
      <c r="AC39" s="298"/>
      <c r="AD39" s="298"/>
      <c r="AE39" s="298"/>
      <c r="AF39" s="299"/>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5.0000000000000001E-3</v>
      </c>
      <c r="F40" s="239" t="s">
        <v>22</v>
      </c>
      <c r="G40" s="231" t="s">
        <v>22</v>
      </c>
      <c r="H40" s="369">
        <v>0.01</v>
      </c>
      <c r="I40" s="375" t="s">
        <v>25</v>
      </c>
      <c r="J40" s="229"/>
      <c r="K40" s="229"/>
      <c r="L40" s="233"/>
      <c r="M40" s="369">
        <v>0.01</v>
      </c>
      <c r="N40" s="385" t="s">
        <v>25</v>
      </c>
      <c r="O40" s="229"/>
      <c r="P40" s="229"/>
      <c r="Q40" s="233"/>
      <c r="R40" s="369">
        <v>0.01</v>
      </c>
      <c r="S40" s="385" t="s">
        <v>25</v>
      </c>
      <c r="T40" s="229"/>
      <c r="U40" s="229"/>
      <c r="V40" s="233"/>
      <c r="W40" s="369">
        <v>0.01</v>
      </c>
      <c r="X40" s="385" t="s">
        <v>25</v>
      </c>
      <c r="Y40" s="229"/>
      <c r="Z40" s="229"/>
      <c r="AA40" s="233"/>
      <c r="AB40" s="300"/>
      <c r="AC40" s="298"/>
      <c r="AD40" s="298"/>
      <c r="AE40" s="298"/>
      <c r="AF40" s="299"/>
      <c r="AG40" s="300"/>
      <c r="AH40" s="298"/>
      <c r="AI40" s="298"/>
      <c r="AJ40" s="298"/>
      <c r="AK40" s="299"/>
      <c r="AL40" s="300"/>
      <c r="AM40" s="298"/>
      <c r="AN40" s="298"/>
      <c r="AO40" s="298"/>
      <c r="AP40" s="299"/>
      <c r="AU40" s="77" t="s">
        <v>60</v>
      </c>
    </row>
    <row r="41" spans="1:47" s="214" customFormat="1" ht="15.75" thickBot="1" x14ac:dyDescent="0.3">
      <c r="A41" s="243" t="s">
        <v>61</v>
      </c>
      <c r="B41" s="222" t="s">
        <v>24</v>
      </c>
      <c r="C41" s="244"/>
      <c r="D41" s="244"/>
      <c r="E41" s="328">
        <v>8.9999999999999993E-3</v>
      </c>
      <c r="F41" s="245">
        <v>5</v>
      </c>
      <c r="G41" s="246">
        <v>5</v>
      </c>
      <c r="H41" s="379">
        <v>3.2000000000000001E-2</v>
      </c>
      <c r="I41" s="384"/>
      <c r="J41" s="263"/>
      <c r="K41" s="263"/>
      <c r="L41" s="264"/>
      <c r="M41" s="367">
        <v>0.01</v>
      </c>
      <c r="N41" s="386" t="s">
        <v>25</v>
      </c>
      <c r="O41" s="244"/>
      <c r="P41" s="244"/>
      <c r="Q41" s="248"/>
      <c r="R41" s="367">
        <v>0.01</v>
      </c>
      <c r="S41" s="375" t="s">
        <v>25</v>
      </c>
      <c r="T41" s="244"/>
      <c r="U41" s="244"/>
      <c r="V41" s="248"/>
      <c r="W41" s="367">
        <v>0.01</v>
      </c>
      <c r="X41" s="386" t="s">
        <v>25</v>
      </c>
      <c r="Y41" s="244"/>
      <c r="Z41" s="244"/>
      <c r="AA41" s="248"/>
      <c r="AB41" s="308"/>
      <c r="AC41" s="303"/>
      <c r="AD41" s="303"/>
      <c r="AE41" s="303"/>
      <c r="AF41" s="30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507" t="s">
        <v>280</v>
      </c>
      <c r="AC43" s="508"/>
      <c r="AD43" s="508"/>
      <c r="AE43" s="508"/>
      <c r="AF43" s="509"/>
      <c r="AG43" s="504" t="s">
        <v>205</v>
      </c>
      <c r="AH43" s="505"/>
      <c r="AI43" s="505"/>
      <c r="AJ43" s="505"/>
      <c r="AK43" s="506"/>
      <c r="AL43" s="507" t="s">
        <v>280</v>
      </c>
      <c r="AM43" s="508"/>
      <c r="AN43" s="508"/>
      <c r="AO43" s="508"/>
      <c r="AP43" s="509"/>
      <c r="AR43" s="101" t="s">
        <v>64</v>
      </c>
      <c r="AT43" s="214"/>
      <c r="AU43" s="214">
        <v>1</v>
      </c>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510"/>
      <c r="AC44" s="511"/>
      <c r="AD44" s="511"/>
      <c r="AE44" s="511"/>
      <c r="AF44" s="512"/>
      <c r="AG44" s="305"/>
      <c r="AH44" s="298"/>
      <c r="AI44" s="298"/>
      <c r="AJ44" s="298"/>
      <c r="AK44" s="299"/>
      <c r="AL44" s="510"/>
      <c r="AM44" s="511"/>
      <c r="AN44" s="511"/>
      <c r="AO44" s="511"/>
      <c r="AP44" s="512"/>
      <c r="AR44" s="111" t="s">
        <v>66</v>
      </c>
      <c r="AT44" s="214"/>
      <c r="AU44" s="214">
        <v>1</v>
      </c>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309"/>
      <c r="AC45" s="298"/>
      <c r="AD45" s="310"/>
      <c r="AE45" s="310"/>
      <c r="AF45" s="311"/>
      <c r="AG45" s="306"/>
      <c r="AH45" s="298"/>
      <c r="AI45" s="298"/>
      <c r="AJ45" s="298"/>
      <c r="AK45" s="299"/>
      <c r="AL45" s="309"/>
      <c r="AM45" s="298"/>
      <c r="AN45" s="310"/>
      <c r="AO45" s="310"/>
      <c r="AP45" s="311"/>
      <c r="AR45" s="111" t="s">
        <v>67</v>
      </c>
      <c r="AT45" s="214"/>
      <c r="AU45" s="214">
        <v>1</v>
      </c>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320"/>
      <c r="AC46" s="303"/>
      <c r="AD46" s="316"/>
      <c r="AE46" s="316"/>
      <c r="AF46" s="317"/>
      <c r="AG46" s="306"/>
      <c r="AH46" s="298"/>
      <c r="AI46" s="298"/>
      <c r="AJ46" s="298"/>
      <c r="AK46" s="299"/>
      <c r="AL46" s="320"/>
      <c r="AM46" s="303"/>
      <c r="AN46" s="316"/>
      <c r="AO46" s="316"/>
      <c r="AP46" s="317"/>
      <c r="AR46" s="111" t="s">
        <v>68</v>
      </c>
      <c r="AT46" s="214"/>
      <c r="AU46" s="214">
        <v>1</v>
      </c>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428">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507" t="s">
        <v>280</v>
      </c>
      <c r="AC48" s="508"/>
      <c r="AD48" s="508"/>
      <c r="AE48" s="508"/>
      <c r="AF48" s="509"/>
      <c r="AG48" s="504" t="s">
        <v>205</v>
      </c>
      <c r="AH48" s="505"/>
      <c r="AI48" s="505"/>
      <c r="AJ48" s="505"/>
      <c r="AK48" s="506"/>
      <c r="AL48" s="507" t="s">
        <v>280</v>
      </c>
      <c r="AM48" s="508"/>
      <c r="AN48" s="508"/>
      <c r="AO48" s="508"/>
      <c r="AP48" s="509"/>
      <c r="AR48" s="111" t="s">
        <v>69</v>
      </c>
      <c r="AT48" s="214"/>
      <c r="AU48" s="214">
        <v>1</v>
      </c>
    </row>
    <row r="49" spans="1:47"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510"/>
      <c r="AC49" s="511"/>
      <c r="AD49" s="511"/>
      <c r="AE49" s="511"/>
      <c r="AF49" s="512"/>
      <c r="AG49" s="305"/>
      <c r="AH49" s="298"/>
      <c r="AI49" s="298"/>
      <c r="AJ49" s="298"/>
      <c r="AK49" s="299"/>
      <c r="AL49" s="510"/>
      <c r="AM49" s="511"/>
      <c r="AN49" s="511"/>
      <c r="AO49" s="511"/>
      <c r="AP49" s="512"/>
      <c r="AR49" s="111" t="s">
        <v>70</v>
      </c>
      <c r="AT49" s="214"/>
      <c r="AU49" s="214">
        <v>1</v>
      </c>
    </row>
    <row r="50" spans="1:47" x14ac:dyDescent="0.25">
      <c r="A50" s="228" t="s">
        <v>71</v>
      </c>
      <c r="B50" s="222" t="s">
        <v>202</v>
      </c>
      <c r="C50" s="229"/>
      <c r="D50" s="229"/>
      <c r="E50" s="223" t="s">
        <v>202</v>
      </c>
      <c r="F50" s="239">
        <v>0.2</v>
      </c>
      <c r="G50" s="231">
        <v>0.2</v>
      </c>
      <c r="H50" s="271">
        <v>0.05</v>
      </c>
      <c r="I50" s="229" t="s">
        <v>25</v>
      </c>
      <c r="J50" s="267"/>
      <c r="K50" s="267"/>
      <c r="L50" s="273"/>
      <c r="M50" s="271">
        <v>0.05</v>
      </c>
      <c r="N50" s="229" t="s">
        <v>25</v>
      </c>
      <c r="O50" s="267"/>
      <c r="P50" s="267"/>
      <c r="Q50" s="273"/>
      <c r="R50" s="271">
        <v>0.05</v>
      </c>
      <c r="S50" s="229" t="s">
        <v>25</v>
      </c>
      <c r="T50" s="267"/>
      <c r="U50" s="267"/>
      <c r="V50" s="273"/>
      <c r="W50" s="271">
        <v>0.05</v>
      </c>
      <c r="X50" s="229" t="s">
        <v>25</v>
      </c>
      <c r="Y50" s="267"/>
      <c r="Z50" s="267"/>
      <c r="AA50" s="273"/>
      <c r="AB50" s="309"/>
      <c r="AC50" s="298"/>
      <c r="AD50" s="310"/>
      <c r="AE50" s="310"/>
      <c r="AF50" s="311"/>
      <c r="AG50" s="309"/>
      <c r="AH50" s="298"/>
      <c r="AI50" s="310"/>
      <c r="AJ50" s="310"/>
      <c r="AK50" s="311"/>
      <c r="AL50" s="309"/>
      <c r="AM50" s="298"/>
      <c r="AN50" s="310"/>
      <c r="AO50" s="310"/>
      <c r="AP50" s="311"/>
      <c r="AR50" s="123" t="s">
        <v>71</v>
      </c>
      <c r="AT50" s="214"/>
      <c r="AU50" s="214">
        <v>0.01</v>
      </c>
    </row>
    <row r="51" spans="1:47"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309"/>
      <c r="AC51" s="298"/>
      <c r="AD51" s="310"/>
      <c r="AE51" s="310"/>
      <c r="AF51" s="311"/>
      <c r="AG51" s="309"/>
      <c r="AH51" s="298"/>
      <c r="AI51" s="310"/>
      <c r="AJ51" s="310"/>
      <c r="AK51" s="311"/>
      <c r="AL51" s="309"/>
      <c r="AM51" s="298"/>
      <c r="AN51" s="310"/>
      <c r="AO51" s="310"/>
      <c r="AP51" s="311"/>
      <c r="AR51" s="123" t="s">
        <v>72</v>
      </c>
      <c r="AT51" s="214"/>
      <c r="AU51" s="214">
        <v>0.01</v>
      </c>
    </row>
    <row r="52" spans="1:47"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309"/>
      <c r="AC52" s="298"/>
      <c r="AD52" s="310"/>
      <c r="AE52" s="310"/>
      <c r="AF52" s="311"/>
      <c r="AG52" s="309"/>
      <c r="AH52" s="298"/>
      <c r="AI52" s="310"/>
      <c r="AJ52" s="310"/>
      <c r="AK52" s="311"/>
      <c r="AL52" s="309"/>
      <c r="AM52" s="298"/>
      <c r="AN52" s="310"/>
      <c r="AO52" s="310"/>
      <c r="AP52" s="311"/>
      <c r="AR52" s="123" t="s">
        <v>73</v>
      </c>
      <c r="AT52" s="214"/>
      <c r="AU52" s="214">
        <v>1</v>
      </c>
    </row>
    <row r="53" spans="1:47" x14ac:dyDescent="0.25">
      <c r="A53" s="228" t="s">
        <v>74</v>
      </c>
      <c r="B53" s="222" t="s">
        <v>24</v>
      </c>
      <c r="C53" s="229"/>
      <c r="D53" s="229"/>
      <c r="E53" s="322">
        <v>0.5</v>
      </c>
      <c r="F53" s="239">
        <v>5</v>
      </c>
      <c r="G53" s="231">
        <v>0.5</v>
      </c>
      <c r="H53" s="271">
        <v>0.03</v>
      </c>
      <c r="I53" s="229" t="s">
        <v>25</v>
      </c>
      <c r="J53" s="267"/>
      <c r="K53" s="267"/>
      <c r="L53" s="273"/>
      <c r="M53" s="271">
        <v>0.03</v>
      </c>
      <c r="N53" s="229" t="s">
        <v>25</v>
      </c>
      <c r="O53" s="267"/>
      <c r="P53" s="267"/>
      <c r="Q53" s="273"/>
      <c r="R53" s="356">
        <v>0.13</v>
      </c>
      <c r="S53" s="229"/>
      <c r="T53" s="267"/>
      <c r="U53" s="267"/>
      <c r="V53" s="273"/>
      <c r="W53" s="356">
        <v>0.09</v>
      </c>
      <c r="X53" s="229"/>
      <c r="Y53" s="267"/>
      <c r="Z53" s="267"/>
      <c r="AA53" s="273"/>
      <c r="AB53" s="309"/>
      <c r="AC53" s="298"/>
      <c r="AD53" s="310"/>
      <c r="AE53" s="310"/>
      <c r="AF53" s="311"/>
      <c r="AG53" s="309"/>
      <c r="AH53" s="298"/>
      <c r="AI53" s="310"/>
      <c r="AJ53" s="310"/>
      <c r="AK53" s="311"/>
      <c r="AL53" s="309"/>
      <c r="AM53" s="298"/>
      <c r="AN53" s="310"/>
      <c r="AO53" s="310"/>
      <c r="AP53" s="311"/>
      <c r="AR53" s="111" t="s">
        <v>74</v>
      </c>
      <c r="AT53" s="214"/>
      <c r="AU53" s="214">
        <v>0.5</v>
      </c>
    </row>
    <row r="54" spans="1:47" x14ac:dyDescent="0.25">
      <c r="A54" s="228" t="s">
        <v>75</v>
      </c>
      <c r="B54" s="222" t="s">
        <v>202</v>
      </c>
      <c r="C54" s="229"/>
      <c r="D54" s="229"/>
      <c r="E54" s="223" t="s">
        <v>202</v>
      </c>
      <c r="F54" s="230">
        <v>5</v>
      </c>
      <c r="G54" s="231">
        <v>0.6</v>
      </c>
      <c r="H54" s="271">
        <v>0.02</v>
      </c>
      <c r="I54" s="229" t="s">
        <v>25</v>
      </c>
      <c r="J54" s="267"/>
      <c r="K54" s="267"/>
      <c r="L54" s="273"/>
      <c r="M54" s="271">
        <v>0.02</v>
      </c>
      <c r="N54" s="229" t="s">
        <v>25</v>
      </c>
      <c r="O54" s="267"/>
      <c r="P54" s="267"/>
      <c r="Q54" s="273"/>
      <c r="R54" s="271">
        <v>0.02</v>
      </c>
      <c r="S54" s="229" t="s">
        <v>25</v>
      </c>
      <c r="T54" s="267"/>
      <c r="U54" s="267"/>
      <c r="V54" s="273"/>
      <c r="W54" s="271">
        <v>0.02</v>
      </c>
      <c r="X54" s="229" t="s">
        <v>25</v>
      </c>
      <c r="Y54" s="267"/>
      <c r="Z54" s="267"/>
      <c r="AA54" s="273"/>
      <c r="AB54" s="309"/>
      <c r="AC54" s="298"/>
      <c r="AD54" s="310"/>
      <c r="AE54" s="310"/>
      <c r="AF54" s="311"/>
      <c r="AG54" s="309"/>
      <c r="AH54" s="298"/>
      <c r="AI54" s="310"/>
      <c r="AJ54" s="310"/>
      <c r="AK54" s="311"/>
      <c r="AL54" s="309"/>
      <c r="AM54" s="298"/>
      <c r="AN54" s="310"/>
      <c r="AO54" s="310"/>
      <c r="AP54" s="311"/>
      <c r="AR54" s="111" t="s">
        <v>75</v>
      </c>
      <c r="AT54" s="214"/>
      <c r="AU54" s="214">
        <v>0.6</v>
      </c>
    </row>
    <row r="55" spans="1:47" x14ac:dyDescent="0.25">
      <c r="A55" s="228" t="s">
        <v>76</v>
      </c>
      <c r="B55" s="222" t="s">
        <v>24</v>
      </c>
      <c r="C55" s="229"/>
      <c r="D55" s="229"/>
      <c r="E55" s="322">
        <v>1</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309"/>
      <c r="AC55" s="298"/>
      <c r="AD55" s="310"/>
      <c r="AE55" s="310"/>
      <c r="AF55" s="311"/>
      <c r="AG55" s="309"/>
      <c r="AH55" s="298"/>
      <c r="AI55" s="310"/>
      <c r="AJ55" s="310"/>
      <c r="AK55" s="311"/>
      <c r="AL55" s="309"/>
      <c r="AM55" s="298"/>
      <c r="AN55" s="310"/>
      <c r="AO55" s="310"/>
      <c r="AP55" s="311"/>
      <c r="AR55" s="123" t="s">
        <v>76</v>
      </c>
      <c r="AT55" s="214"/>
      <c r="AU55" s="214">
        <v>1</v>
      </c>
    </row>
    <row r="56" spans="1:47"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309"/>
      <c r="AC56" s="298"/>
      <c r="AD56" s="310"/>
      <c r="AE56" s="310"/>
      <c r="AF56" s="311"/>
      <c r="AG56" s="309"/>
      <c r="AH56" s="298"/>
      <c r="AI56" s="310"/>
      <c r="AJ56" s="310"/>
      <c r="AK56" s="311"/>
      <c r="AL56" s="309"/>
      <c r="AM56" s="298"/>
      <c r="AN56" s="310"/>
      <c r="AO56" s="310"/>
      <c r="AP56" s="311"/>
      <c r="AR56" s="363" t="s">
        <v>77</v>
      </c>
      <c r="AU56" s="214">
        <v>5</v>
      </c>
    </row>
    <row r="57" spans="1:47"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309"/>
      <c r="AC57" s="298"/>
      <c r="AD57" s="310"/>
      <c r="AE57" s="310"/>
      <c r="AF57" s="311"/>
      <c r="AG57" s="309"/>
      <c r="AH57" s="298"/>
      <c r="AI57" s="310"/>
      <c r="AJ57" s="310"/>
      <c r="AK57" s="311"/>
      <c r="AL57" s="309"/>
      <c r="AM57" s="298"/>
      <c r="AN57" s="310"/>
      <c r="AO57" s="310"/>
      <c r="AP57" s="311"/>
      <c r="AR57" s="363" t="s">
        <v>78</v>
      </c>
      <c r="AU57" s="214">
        <v>5</v>
      </c>
    </row>
    <row r="58" spans="1:47"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309"/>
      <c r="AC58" s="298"/>
      <c r="AD58" s="310"/>
      <c r="AE58" s="310"/>
      <c r="AF58" s="311"/>
      <c r="AG58" s="309"/>
      <c r="AH58" s="298"/>
      <c r="AI58" s="310"/>
      <c r="AJ58" s="310"/>
      <c r="AK58" s="311"/>
      <c r="AL58" s="309"/>
      <c r="AM58" s="298"/>
      <c r="AN58" s="310"/>
      <c r="AO58" s="310"/>
      <c r="AP58" s="311"/>
      <c r="AR58" s="363" t="s">
        <v>79</v>
      </c>
      <c r="AU58" s="214">
        <v>5</v>
      </c>
    </row>
    <row r="59" spans="1:47"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309"/>
      <c r="AC59" s="298"/>
      <c r="AD59" s="310"/>
      <c r="AE59" s="310"/>
      <c r="AF59" s="311"/>
      <c r="AG59" s="309"/>
      <c r="AH59" s="298"/>
      <c r="AI59" s="310"/>
      <c r="AJ59" s="310"/>
      <c r="AK59" s="311"/>
      <c r="AL59" s="309"/>
      <c r="AM59" s="298"/>
      <c r="AN59" s="310"/>
      <c r="AO59" s="310"/>
      <c r="AP59" s="311"/>
      <c r="AR59" s="363" t="s">
        <v>80</v>
      </c>
      <c r="AU59" s="214">
        <v>5</v>
      </c>
    </row>
    <row r="60" spans="1:47" s="214" customFormat="1" x14ac:dyDescent="0.25">
      <c r="A60" s="228" t="s">
        <v>81</v>
      </c>
      <c r="B60" s="222" t="s">
        <v>202</v>
      </c>
      <c r="C60" s="229"/>
      <c r="D60" s="229"/>
      <c r="E60" s="223" t="s">
        <v>202</v>
      </c>
      <c r="F60" s="230" t="s">
        <v>22</v>
      </c>
      <c r="G60" s="231">
        <v>7.0000000000000007E-2</v>
      </c>
      <c r="H60" s="271">
        <v>0.03</v>
      </c>
      <c r="I60" s="229" t="s">
        <v>25</v>
      </c>
      <c r="J60" s="267"/>
      <c r="K60" s="267"/>
      <c r="L60" s="273"/>
      <c r="M60" s="271">
        <v>0.03</v>
      </c>
      <c r="N60" s="229" t="s">
        <v>25</v>
      </c>
      <c r="O60" s="267"/>
      <c r="P60" s="267"/>
      <c r="Q60" s="273"/>
      <c r="R60" s="271">
        <v>0.03</v>
      </c>
      <c r="S60" s="229" t="s">
        <v>25</v>
      </c>
      <c r="T60" s="267"/>
      <c r="U60" s="267"/>
      <c r="V60" s="273"/>
      <c r="W60" s="271">
        <v>2.42</v>
      </c>
      <c r="X60" s="229"/>
      <c r="Y60" s="267"/>
      <c r="Z60" s="267"/>
      <c r="AA60" s="273"/>
      <c r="AB60" s="309"/>
      <c r="AC60" s="298"/>
      <c r="AD60" s="310"/>
      <c r="AE60" s="310"/>
      <c r="AF60" s="311"/>
      <c r="AG60" s="309"/>
      <c r="AH60" s="298"/>
      <c r="AI60" s="310"/>
      <c r="AJ60" s="310"/>
      <c r="AK60" s="311"/>
      <c r="AL60" s="309"/>
      <c r="AM60" s="298"/>
      <c r="AN60" s="310"/>
      <c r="AO60" s="310"/>
      <c r="AP60" s="311"/>
      <c r="AR60" s="364" t="s">
        <v>81</v>
      </c>
      <c r="AU60" s="214">
        <v>0.01</v>
      </c>
    </row>
    <row r="61" spans="1:47"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309"/>
      <c r="AC61" s="298"/>
      <c r="AD61" s="310"/>
      <c r="AE61" s="310"/>
      <c r="AF61" s="311"/>
      <c r="AG61" s="309"/>
      <c r="AH61" s="298"/>
      <c r="AI61" s="310"/>
      <c r="AJ61" s="310"/>
      <c r="AK61" s="311"/>
      <c r="AL61" s="309"/>
      <c r="AM61" s="298"/>
      <c r="AN61" s="310"/>
      <c r="AO61" s="310"/>
      <c r="AP61" s="311"/>
      <c r="AR61" s="363" t="s">
        <v>82</v>
      </c>
      <c r="AU61" s="214">
        <v>1</v>
      </c>
    </row>
    <row r="62" spans="1:47" s="214" customFormat="1" x14ac:dyDescent="0.25">
      <c r="A62" s="228" t="s">
        <v>83</v>
      </c>
      <c r="B62" s="222" t="s">
        <v>24</v>
      </c>
      <c r="C62" s="229"/>
      <c r="D62" s="229"/>
      <c r="E62" s="322">
        <v>0.3</v>
      </c>
      <c r="F62" s="230" t="s">
        <v>22</v>
      </c>
      <c r="G62" s="231">
        <v>0.3</v>
      </c>
      <c r="H62" s="271">
        <v>0.02</v>
      </c>
      <c r="I62" s="229" t="s">
        <v>25</v>
      </c>
      <c r="J62" s="267"/>
      <c r="K62" s="267"/>
      <c r="L62" s="273"/>
      <c r="M62" s="271">
        <v>0.02</v>
      </c>
      <c r="N62" s="229" t="s">
        <v>25</v>
      </c>
      <c r="O62" s="267"/>
      <c r="P62" s="267"/>
      <c r="Q62" s="273"/>
      <c r="R62" s="271">
        <v>0.02</v>
      </c>
      <c r="S62" s="229" t="s">
        <v>25</v>
      </c>
      <c r="T62" s="267"/>
      <c r="U62" s="267"/>
      <c r="V62" s="273"/>
      <c r="W62" s="271">
        <v>0.02</v>
      </c>
      <c r="X62" s="229" t="s">
        <v>25</v>
      </c>
      <c r="Y62" s="267"/>
      <c r="Z62" s="267"/>
      <c r="AA62" s="273"/>
      <c r="AB62" s="309"/>
      <c r="AC62" s="298"/>
      <c r="AD62" s="310"/>
      <c r="AE62" s="310"/>
      <c r="AF62" s="311"/>
      <c r="AG62" s="309"/>
      <c r="AH62" s="298"/>
      <c r="AI62" s="310"/>
      <c r="AJ62" s="310"/>
      <c r="AK62" s="311"/>
      <c r="AL62" s="309"/>
      <c r="AM62" s="298"/>
      <c r="AN62" s="310"/>
      <c r="AO62" s="310"/>
      <c r="AP62" s="311"/>
      <c r="AR62" s="363" t="s">
        <v>83</v>
      </c>
      <c r="AU62" s="214">
        <v>0.3</v>
      </c>
    </row>
    <row r="63" spans="1:47"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309"/>
      <c r="AC63" s="298"/>
      <c r="AD63" s="310"/>
      <c r="AE63" s="310"/>
      <c r="AF63" s="311"/>
      <c r="AG63" s="309"/>
      <c r="AH63" s="298"/>
      <c r="AI63" s="310"/>
      <c r="AJ63" s="310"/>
      <c r="AK63" s="311"/>
      <c r="AL63" s="309"/>
      <c r="AM63" s="298"/>
      <c r="AN63" s="310"/>
      <c r="AO63" s="310"/>
      <c r="AP63" s="311"/>
      <c r="AR63" s="363" t="s">
        <v>84</v>
      </c>
      <c r="AU63" s="214">
        <v>1</v>
      </c>
    </row>
    <row r="64" spans="1:47"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309"/>
      <c r="AC64" s="298"/>
      <c r="AD64" s="310"/>
      <c r="AE64" s="310"/>
      <c r="AF64" s="311"/>
      <c r="AG64" s="309"/>
      <c r="AH64" s="298"/>
      <c r="AI64" s="310"/>
      <c r="AJ64" s="310"/>
      <c r="AK64" s="311"/>
      <c r="AL64" s="309"/>
      <c r="AM64" s="298"/>
      <c r="AN64" s="310"/>
      <c r="AO64" s="310"/>
      <c r="AP64" s="311"/>
      <c r="AR64" s="363" t="s">
        <v>85</v>
      </c>
      <c r="AU64" s="214">
        <v>1</v>
      </c>
    </row>
    <row r="65" spans="1:47" s="214" customFormat="1" x14ac:dyDescent="0.25">
      <c r="A65" s="228" t="s">
        <v>86</v>
      </c>
      <c r="B65" s="222" t="s">
        <v>202</v>
      </c>
      <c r="C65" s="229"/>
      <c r="D65" s="229"/>
      <c r="E65" s="223" t="s">
        <v>202</v>
      </c>
      <c r="F65" s="230" t="s">
        <v>22</v>
      </c>
      <c r="G65" s="231" t="s">
        <v>22</v>
      </c>
      <c r="H65" s="271">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309"/>
      <c r="AC65" s="298"/>
      <c r="AD65" s="310"/>
      <c r="AE65" s="310"/>
      <c r="AF65" s="311"/>
      <c r="AG65" s="309"/>
      <c r="AH65" s="298"/>
      <c r="AI65" s="310"/>
      <c r="AJ65" s="310"/>
      <c r="AK65" s="311"/>
      <c r="AL65" s="309"/>
      <c r="AM65" s="298"/>
      <c r="AN65" s="310"/>
      <c r="AO65" s="310"/>
      <c r="AP65" s="311"/>
      <c r="AR65" s="363" t="s">
        <v>86</v>
      </c>
      <c r="AU65" s="214">
        <v>1</v>
      </c>
    </row>
    <row r="66" spans="1:47" s="214" customFormat="1" x14ac:dyDescent="0.25">
      <c r="A66" s="228" t="s">
        <v>87</v>
      </c>
      <c r="B66" s="222" t="s">
        <v>202</v>
      </c>
      <c r="C66" s="229"/>
      <c r="D66" s="229"/>
      <c r="E66" s="223" t="s">
        <v>202</v>
      </c>
      <c r="F66" s="239">
        <v>5</v>
      </c>
      <c r="G66" s="231">
        <v>0.3</v>
      </c>
      <c r="H66" s="271">
        <v>0.02</v>
      </c>
      <c r="I66" s="229" t="s">
        <v>25</v>
      </c>
      <c r="J66" s="267"/>
      <c r="K66" s="267"/>
      <c r="L66" s="273"/>
      <c r="M66" s="271">
        <v>0.02</v>
      </c>
      <c r="N66" s="229" t="s">
        <v>25</v>
      </c>
      <c r="O66" s="267"/>
      <c r="P66" s="267"/>
      <c r="Q66" s="273"/>
      <c r="R66" s="271">
        <v>0.02</v>
      </c>
      <c r="S66" s="229" t="s">
        <v>25</v>
      </c>
      <c r="T66" s="267"/>
      <c r="U66" s="267"/>
      <c r="V66" s="273"/>
      <c r="W66" s="271">
        <v>0.02</v>
      </c>
      <c r="X66" s="229" t="s">
        <v>25</v>
      </c>
      <c r="Y66" s="267"/>
      <c r="Z66" s="267"/>
      <c r="AA66" s="273"/>
      <c r="AB66" s="309"/>
      <c r="AC66" s="298"/>
      <c r="AD66" s="310"/>
      <c r="AE66" s="310"/>
      <c r="AF66" s="311"/>
      <c r="AG66" s="309"/>
      <c r="AH66" s="298"/>
      <c r="AI66" s="310"/>
      <c r="AJ66" s="310"/>
      <c r="AK66" s="311"/>
      <c r="AL66" s="309"/>
      <c r="AM66" s="298"/>
      <c r="AN66" s="310"/>
      <c r="AO66" s="310"/>
      <c r="AP66" s="311"/>
      <c r="AR66" s="363" t="s">
        <v>87</v>
      </c>
      <c r="AU66" s="214">
        <v>0.3</v>
      </c>
    </row>
    <row r="67" spans="1:47" s="214" customFormat="1" x14ac:dyDescent="0.25">
      <c r="A67" s="228" t="s">
        <v>88</v>
      </c>
      <c r="B67" s="222" t="s">
        <v>24</v>
      </c>
      <c r="C67" s="229"/>
      <c r="D67" s="229"/>
      <c r="E67" s="322">
        <v>0.2</v>
      </c>
      <c r="F67" s="239">
        <v>100</v>
      </c>
      <c r="G67" s="231" t="s">
        <v>22</v>
      </c>
      <c r="H67" s="271">
        <v>0.03</v>
      </c>
      <c r="I67" s="229" t="s">
        <v>25</v>
      </c>
      <c r="J67" s="267"/>
      <c r="K67" s="267"/>
      <c r="L67" s="273"/>
      <c r="M67" s="356">
        <v>0.87</v>
      </c>
      <c r="N67" s="229"/>
      <c r="O67" s="267"/>
      <c r="P67" s="267" t="s">
        <v>233</v>
      </c>
      <c r="Q67" s="273" t="s">
        <v>246</v>
      </c>
      <c r="R67" s="356">
        <v>0.99</v>
      </c>
      <c r="S67" s="229"/>
      <c r="T67" s="267"/>
      <c r="U67" s="267" t="s">
        <v>233</v>
      </c>
      <c r="V67" s="273" t="s">
        <v>247</v>
      </c>
      <c r="W67" s="271">
        <v>4.42</v>
      </c>
      <c r="X67" s="229"/>
      <c r="Y67" s="267"/>
      <c r="Z67" s="267" t="s">
        <v>233</v>
      </c>
      <c r="AA67" s="273" t="s">
        <v>247</v>
      </c>
      <c r="AB67" s="309"/>
      <c r="AC67" s="298"/>
      <c r="AD67" s="310"/>
      <c r="AE67" s="310"/>
      <c r="AF67" s="311"/>
      <c r="AG67" s="312"/>
      <c r="AH67" s="298"/>
      <c r="AI67" s="310"/>
      <c r="AJ67" s="310"/>
      <c r="AK67" s="311"/>
      <c r="AL67" s="309"/>
      <c r="AM67" s="298"/>
      <c r="AN67" s="310"/>
      <c r="AO67" s="310"/>
      <c r="AP67" s="311"/>
      <c r="AR67" s="363" t="s">
        <v>88</v>
      </c>
      <c r="AU67" s="214">
        <v>0.2</v>
      </c>
    </row>
    <row r="68" spans="1:47" s="214" customFormat="1" x14ac:dyDescent="0.25">
      <c r="A68" s="228" t="s">
        <v>89</v>
      </c>
      <c r="B68" s="222" t="s">
        <v>202</v>
      </c>
      <c r="C68" s="229"/>
      <c r="D68" s="229"/>
      <c r="E68" s="223" t="s">
        <v>202</v>
      </c>
      <c r="F68" s="230" t="s">
        <v>22</v>
      </c>
      <c r="G68" s="231">
        <v>0.5</v>
      </c>
      <c r="H68" s="271">
        <v>0.5</v>
      </c>
      <c r="I68" s="229" t="s">
        <v>25</v>
      </c>
      <c r="J68" s="267"/>
      <c r="K68" s="267"/>
      <c r="L68" s="273"/>
      <c r="M68" s="271">
        <v>0.5</v>
      </c>
      <c r="N68" s="229" t="s">
        <v>25</v>
      </c>
      <c r="O68" s="267"/>
      <c r="P68" s="267"/>
      <c r="Q68" s="273"/>
      <c r="R68" s="271">
        <v>0.5</v>
      </c>
      <c r="S68" s="229" t="s">
        <v>25</v>
      </c>
      <c r="T68" s="267"/>
      <c r="U68" s="267"/>
      <c r="V68" s="273"/>
      <c r="W68" s="271">
        <v>0.5</v>
      </c>
      <c r="X68" s="229" t="s">
        <v>25</v>
      </c>
      <c r="Y68" s="267"/>
      <c r="Z68" s="267"/>
      <c r="AA68" s="273"/>
      <c r="AB68" s="309"/>
      <c r="AC68" s="298"/>
      <c r="AD68" s="310"/>
      <c r="AE68" s="310"/>
      <c r="AF68" s="311"/>
      <c r="AG68" s="312"/>
      <c r="AH68" s="298"/>
      <c r="AI68" s="310"/>
      <c r="AJ68" s="310"/>
      <c r="AK68" s="311"/>
      <c r="AL68" s="309"/>
      <c r="AM68" s="298"/>
      <c r="AN68" s="310"/>
      <c r="AO68" s="310"/>
      <c r="AP68" s="311"/>
      <c r="AR68" s="364" t="s">
        <v>89</v>
      </c>
      <c r="AU68" s="214">
        <v>0.5</v>
      </c>
    </row>
    <row r="69" spans="1:47"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297"/>
      <c r="AC69" s="298"/>
      <c r="AD69" s="310"/>
      <c r="AE69" s="310"/>
      <c r="AF69" s="311"/>
      <c r="AG69" s="297"/>
      <c r="AH69" s="298"/>
      <c r="AI69" s="310"/>
      <c r="AJ69" s="310"/>
      <c r="AK69" s="311"/>
      <c r="AL69" s="297"/>
      <c r="AM69" s="298"/>
      <c r="AN69" s="310"/>
      <c r="AO69" s="310"/>
      <c r="AP69" s="311"/>
      <c r="AR69" s="363" t="s">
        <v>90</v>
      </c>
      <c r="AU69" s="214">
        <v>1</v>
      </c>
    </row>
    <row r="70" spans="1:47" s="214" customFormat="1" x14ac:dyDescent="0.25">
      <c r="A70" s="228" t="s">
        <v>91</v>
      </c>
      <c r="B70" s="222" t="s">
        <v>24</v>
      </c>
      <c r="C70" s="229"/>
      <c r="D70" s="229"/>
      <c r="E70" s="329">
        <v>1.7</v>
      </c>
      <c r="F70" s="230" t="s">
        <v>22</v>
      </c>
      <c r="G70" s="231">
        <v>7</v>
      </c>
      <c r="H70" s="271">
        <v>1</v>
      </c>
      <c r="I70" s="229" t="s">
        <v>25</v>
      </c>
      <c r="J70" s="267"/>
      <c r="K70" s="267"/>
      <c r="L70" s="273"/>
      <c r="M70" s="271">
        <v>1</v>
      </c>
      <c r="N70" s="229" t="s">
        <v>25</v>
      </c>
      <c r="O70" s="267"/>
      <c r="P70" s="267"/>
      <c r="Q70" s="273"/>
      <c r="R70" s="271">
        <v>1</v>
      </c>
      <c r="S70" s="229" t="s">
        <v>25</v>
      </c>
      <c r="T70" s="267"/>
      <c r="U70" s="267"/>
      <c r="V70" s="273"/>
      <c r="W70" s="271">
        <v>1</v>
      </c>
      <c r="X70" s="229" t="s">
        <v>25</v>
      </c>
      <c r="Y70" s="267"/>
      <c r="Z70" s="267"/>
      <c r="AA70" s="273"/>
      <c r="AB70" s="309"/>
      <c r="AC70" s="298"/>
      <c r="AD70" s="310"/>
      <c r="AE70" s="310"/>
      <c r="AF70" s="311"/>
      <c r="AG70" s="297"/>
      <c r="AH70" s="298"/>
      <c r="AI70" s="310"/>
      <c r="AJ70" s="310"/>
      <c r="AK70" s="311"/>
      <c r="AL70" s="309"/>
      <c r="AM70" s="298"/>
      <c r="AN70" s="310"/>
      <c r="AO70" s="310"/>
      <c r="AP70" s="311"/>
      <c r="AR70" s="363" t="s">
        <v>91</v>
      </c>
      <c r="AU70" s="214">
        <v>1</v>
      </c>
    </row>
    <row r="71" spans="1:47"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297"/>
      <c r="AC71" s="298"/>
      <c r="AD71" s="310"/>
      <c r="AE71" s="310"/>
      <c r="AF71" s="311"/>
      <c r="AG71" s="297"/>
      <c r="AH71" s="298"/>
      <c r="AI71" s="310"/>
      <c r="AJ71" s="310"/>
      <c r="AK71" s="311"/>
      <c r="AL71" s="297"/>
      <c r="AM71" s="298"/>
      <c r="AN71" s="310"/>
      <c r="AO71" s="310"/>
      <c r="AP71" s="311"/>
      <c r="AR71" s="363" t="s">
        <v>92</v>
      </c>
      <c r="AU71" s="214">
        <v>1</v>
      </c>
    </row>
    <row r="72" spans="1:47" s="214" customFormat="1" x14ac:dyDescent="0.25">
      <c r="A72" s="228" t="s">
        <v>93</v>
      </c>
      <c r="B72" s="222" t="s">
        <v>24</v>
      </c>
      <c r="C72" s="229"/>
      <c r="D72" s="229"/>
      <c r="E72" s="322">
        <v>0.2</v>
      </c>
      <c r="F72" s="239">
        <v>70</v>
      </c>
      <c r="G72" s="231" t="s">
        <v>22</v>
      </c>
      <c r="H72" s="271">
        <v>0.02</v>
      </c>
      <c r="I72" s="229" t="s">
        <v>25</v>
      </c>
      <c r="J72" s="267"/>
      <c r="K72" s="267"/>
      <c r="L72" s="273"/>
      <c r="M72" s="271">
        <v>0.02</v>
      </c>
      <c r="N72" s="229" t="s">
        <v>25</v>
      </c>
      <c r="O72" s="267"/>
      <c r="P72" s="267"/>
      <c r="Q72" s="273"/>
      <c r="R72" s="356">
        <v>0.2</v>
      </c>
      <c r="S72" s="229"/>
      <c r="T72" s="267"/>
      <c r="U72" s="267"/>
      <c r="V72" s="273"/>
      <c r="W72" s="271">
        <v>0.24</v>
      </c>
      <c r="X72" s="229"/>
      <c r="Y72" s="267"/>
      <c r="Z72" s="267"/>
      <c r="AA72" s="273"/>
      <c r="AB72" s="309"/>
      <c r="AC72" s="298"/>
      <c r="AD72" s="310"/>
      <c r="AE72" s="310"/>
      <c r="AF72" s="311"/>
      <c r="AG72" s="312"/>
      <c r="AH72" s="298"/>
      <c r="AI72" s="310"/>
      <c r="AJ72" s="310"/>
      <c r="AK72" s="311"/>
      <c r="AL72" s="309"/>
      <c r="AM72" s="298"/>
      <c r="AN72" s="310"/>
      <c r="AO72" s="310"/>
      <c r="AP72" s="311"/>
      <c r="AR72" s="364" t="s">
        <v>93</v>
      </c>
      <c r="AU72" s="214">
        <v>0.2</v>
      </c>
    </row>
    <row r="73" spans="1:47" s="214" customFormat="1" x14ac:dyDescent="0.25">
      <c r="A73" s="228" t="s">
        <v>94</v>
      </c>
      <c r="B73" s="222" t="s">
        <v>24</v>
      </c>
      <c r="C73" s="229"/>
      <c r="D73" s="229"/>
      <c r="E73" s="322">
        <v>0.2</v>
      </c>
      <c r="F73" s="230" t="s">
        <v>22</v>
      </c>
      <c r="G73" s="231">
        <v>0.2</v>
      </c>
      <c r="H73" s="271">
        <v>0.03</v>
      </c>
      <c r="I73" s="229" t="s">
        <v>25</v>
      </c>
      <c r="J73" s="267"/>
      <c r="K73" s="267"/>
      <c r="L73" s="273"/>
      <c r="M73" s="271">
        <v>0.03</v>
      </c>
      <c r="N73" s="229" t="s">
        <v>25</v>
      </c>
      <c r="O73" s="267"/>
      <c r="P73" s="267"/>
      <c r="Q73" s="273"/>
      <c r="R73" s="271">
        <v>0.03</v>
      </c>
      <c r="S73" s="229" t="s">
        <v>25</v>
      </c>
      <c r="T73" s="267"/>
      <c r="U73" s="267"/>
      <c r="V73" s="273"/>
      <c r="W73" s="271">
        <v>0.03</v>
      </c>
      <c r="X73" s="229" t="s">
        <v>25</v>
      </c>
      <c r="Y73" s="267"/>
      <c r="Z73" s="267"/>
      <c r="AA73" s="273"/>
      <c r="AB73" s="309"/>
      <c r="AC73" s="298"/>
      <c r="AD73" s="310"/>
      <c r="AE73" s="310"/>
      <c r="AF73" s="311"/>
      <c r="AG73" s="313"/>
      <c r="AH73" s="298"/>
      <c r="AI73" s="310"/>
      <c r="AJ73" s="310"/>
      <c r="AK73" s="311"/>
      <c r="AL73" s="309"/>
      <c r="AM73" s="298"/>
      <c r="AN73" s="310"/>
      <c r="AO73" s="310"/>
      <c r="AP73" s="311"/>
      <c r="AR73" s="364" t="s">
        <v>94</v>
      </c>
      <c r="AU73" s="214">
        <v>0.2</v>
      </c>
    </row>
    <row r="74" spans="1:47" s="214" customFormat="1" x14ac:dyDescent="0.25">
      <c r="A74" s="228" t="s">
        <v>95</v>
      </c>
      <c r="B74" s="222" t="s">
        <v>202</v>
      </c>
      <c r="C74" s="229"/>
      <c r="D74" s="229"/>
      <c r="E74" s="223" t="s">
        <v>202</v>
      </c>
      <c r="F74" s="230" t="s">
        <v>22</v>
      </c>
      <c r="G74" s="231" t="s">
        <v>22</v>
      </c>
      <c r="H74" s="369">
        <v>0.02</v>
      </c>
      <c r="I74" s="229" t="s">
        <v>25</v>
      </c>
      <c r="J74" s="267"/>
      <c r="K74" s="267"/>
      <c r="L74" s="273"/>
      <c r="M74" s="369">
        <v>0.02</v>
      </c>
      <c r="N74" s="229" t="s">
        <v>25</v>
      </c>
      <c r="O74" s="267"/>
      <c r="P74" s="267"/>
      <c r="Q74" s="273"/>
      <c r="R74" s="369">
        <v>0.02</v>
      </c>
      <c r="S74" s="229" t="s">
        <v>25</v>
      </c>
      <c r="T74" s="267"/>
      <c r="U74" s="267"/>
      <c r="V74" s="273"/>
      <c r="W74" s="369">
        <v>0.02</v>
      </c>
      <c r="X74" s="229" t="s">
        <v>25</v>
      </c>
      <c r="Y74" s="267"/>
      <c r="Z74" s="267"/>
      <c r="AA74" s="273"/>
      <c r="AB74" s="300"/>
      <c r="AC74" s="298"/>
      <c r="AD74" s="310"/>
      <c r="AE74" s="310"/>
      <c r="AF74" s="311"/>
      <c r="AG74" s="300"/>
      <c r="AH74" s="298"/>
      <c r="AI74" s="310"/>
      <c r="AJ74" s="310"/>
      <c r="AK74" s="311"/>
      <c r="AL74" s="300"/>
      <c r="AM74" s="298"/>
      <c r="AN74" s="310"/>
      <c r="AO74" s="310"/>
      <c r="AP74" s="311"/>
      <c r="AR74" s="364" t="s">
        <v>95</v>
      </c>
      <c r="AU74" s="214">
        <v>0.03</v>
      </c>
    </row>
    <row r="75" spans="1:47" s="214" customFormat="1" x14ac:dyDescent="0.25">
      <c r="A75" s="228" t="s">
        <v>203</v>
      </c>
      <c r="B75" s="222" t="s">
        <v>24</v>
      </c>
      <c r="C75" s="229"/>
      <c r="D75" s="229"/>
      <c r="E75" s="322">
        <v>1</v>
      </c>
      <c r="F75" s="239">
        <v>700</v>
      </c>
      <c r="G75" s="231" t="s">
        <v>22</v>
      </c>
      <c r="H75" s="271">
        <v>1</v>
      </c>
      <c r="I75" s="229" t="s">
        <v>25</v>
      </c>
      <c r="J75" s="267"/>
      <c r="K75" s="267"/>
      <c r="L75" s="273"/>
      <c r="M75" s="271">
        <v>1</v>
      </c>
      <c r="N75" s="229" t="s">
        <v>25</v>
      </c>
      <c r="O75" s="267"/>
      <c r="P75" s="267"/>
      <c r="Q75" s="273"/>
      <c r="R75" s="271">
        <v>1</v>
      </c>
      <c r="S75" s="229" t="s">
        <v>25</v>
      </c>
      <c r="T75" s="267"/>
      <c r="U75" s="267"/>
      <c r="V75" s="273"/>
      <c r="W75" s="271">
        <v>1</v>
      </c>
      <c r="X75" s="229" t="s">
        <v>25</v>
      </c>
      <c r="Y75" s="267"/>
      <c r="Z75" s="267"/>
      <c r="AA75" s="273"/>
      <c r="AB75" s="309"/>
      <c r="AC75" s="298"/>
      <c r="AD75" s="310"/>
      <c r="AE75" s="310"/>
      <c r="AF75" s="311"/>
      <c r="AG75" s="314"/>
      <c r="AH75" s="298"/>
      <c r="AI75" s="310"/>
      <c r="AJ75" s="310"/>
      <c r="AK75" s="311"/>
      <c r="AL75" s="309"/>
      <c r="AM75" s="298"/>
      <c r="AN75" s="310"/>
      <c r="AO75" s="310"/>
      <c r="AP75" s="311"/>
      <c r="AR75" s="363" t="s">
        <v>96</v>
      </c>
      <c r="AU75" s="214">
        <v>1</v>
      </c>
    </row>
    <row r="76" spans="1:47"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297"/>
      <c r="AC76" s="298"/>
      <c r="AD76" s="310"/>
      <c r="AE76" s="310"/>
      <c r="AF76" s="311"/>
      <c r="AG76" s="297"/>
      <c r="AH76" s="298"/>
      <c r="AI76" s="310"/>
      <c r="AJ76" s="310"/>
      <c r="AK76" s="311"/>
      <c r="AL76" s="297"/>
      <c r="AM76" s="298"/>
      <c r="AN76" s="310"/>
      <c r="AO76" s="310"/>
      <c r="AP76" s="311"/>
      <c r="AR76" s="364" t="s">
        <v>97</v>
      </c>
      <c r="AU76" s="214">
        <v>1</v>
      </c>
    </row>
    <row r="77" spans="1:47"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297"/>
      <c r="AC77" s="298"/>
      <c r="AD77" s="310"/>
      <c r="AE77" s="310"/>
      <c r="AF77" s="311"/>
      <c r="AG77" s="297"/>
      <c r="AH77" s="298"/>
      <c r="AI77" s="310"/>
      <c r="AJ77" s="310"/>
      <c r="AK77" s="311"/>
      <c r="AL77" s="297"/>
      <c r="AM77" s="298"/>
      <c r="AN77" s="310"/>
      <c r="AO77" s="310"/>
      <c r="AP77" s="311"/>
      <c r="AR77" s="364" t="s">
        <v>98</v>
      </c>
      <c r="AU77" s="214">
        <v>1</v>
      </c>
    </row>
    <row r="78" spans="1:47" s="214" customFormat="1" x14ac:dyDescent="0.25">
      <c r="A78" s="228" t="s">
        <v>195</v>
      </c>
      <c r="B78" s="222" t="s">
        <v>24</v>
      </c>
      <c r="C78" s="229"/>
      <c r="D78" s="229"/>
      <c r="E78" s="322">
        <v>4.4000000000000004</v>
      </c>
      <c r="F78" s="230" t="s">
        <v>22</v>
      </c>
      <c r="G78" s="231">
        <v>5</v>
      </c>
      <c r="H78" s="271">
        <v>2</v>
      </c>
      <c r="I78" s="229" t="s">
        <v>25</v>
      </c>
      <c r="J78" s="267"/>
      <c r="K78" s="267"/>
      <c r="L78" s="273"/>
      <c r="M78" s="271">
        <v>2</v>
      </c>
      <c r="N78" s="229" t="s">
        <v>25</v>
      </c>
      <c r="O78" s="267"/>
      <c r="P78" s="267"/>
      <c r="Q78" s="273"/>
      <c r="R78" s="271">
        <v>2</v>
      </c>
      <c r="S78" s="229" t="s">
        <v>25</v>
      </c>
      <c r="T78" s="267"/>
      <c r="U78" s="267"/>
      <c r="V78" s="273"/>
      <c r="W78" s="271">
        <v>2</v>
      </c>
      <c r="X78" s="229" t="s">
        <v>25</v>
      </c>
      <c r="Y78" s="267"/>
      <c r="Z78" s="267"/>
      <c r="AA78" s="273"/>
      <c r="AB78" s="309"/>
      <c r="AC78" s="298"/>
      <c r="AD78" s="310"/>
      <c r="AE78" s="310"/>
      <c r="AF78" s="311"/>
      <c r="AG78" s="297"/>
      <c r="AH78" s="298"/>
      <c r="AI78" s="310"/>
      <c r="AJ78" s="310"/>
      <c r="AK78" s="311"/>
      <c r="AL78" s="309"/>
      <c r="AM78" s="298"/>
      <c r="AN78" s="310"/>
      <c r="AO78" s="310"/>
      <c r="AP78" s="311"/>
      <c r="AR78" s="363" t="s">
        <v>99</v>
      </c>
      <c r="AU78" s="214">
        <v>2</v>
      </c>
    </row>
    <row r="79" spans="1:47" s="214" customFormat="1" x14ac:dyDescent="0.25">
      <c r="A79" s="228" t="s">
        <v>100</v>
      </c>
      <c r="B79" s="222" t="s">
        <v>24</v>
      </c>
      <c r="C79" s="229"/>
      <c r="D79" s="229"/>
      <c r="E79" s="329">
        <v>1.2</v>
      </c>
      <c r="F79" s="230" t="s">
        <v>22</v>
      </c>
      <c r="G79" s="231" t="s">
        <v>22</v>
      </c>
      <c r="H79" s="271">
        <v>1</v>
      </c>
      <c r="I79" s="229" t="s">
        <v>25</v>
      </c>
      <c r="J79" s="267"/>
      <c r="K79" s="267"/>
      <c r="L79" s="273"/>
      <c r="M79" s="271">
        <v>1</v>
      </c>
      <c r="N79" s="229" t="s">
        <v>25</v>
      </c>
      <c r="O79" s="267"/>
      <c r="P79" s="267"/>
      <c r="Q79" s="273"/>
      <c r="R79" s="271">
        <v>1</v>
      </c>
      <c r="S79" s="229" t="s">
        <v>25</v>
      </c>
      <c r="T79" s="267"/>
      <c r="U79" s="267"/>
      <c r="V79" s="273"/>
      <c r="W79" s="271">
        <v>1</v>
      </c>
      <c r="X79" s="229" t="s">
        <v>25</v>
      </c>
      <c r="Y79" s="267"/>
      <c r="Z79" s="267"/>
      <c r="AA79" s="273"/>
      <c r="AB79" s="309"/>
      <c r="AC79" s="298"/>
      <c r="AD79" s="310"/>
      <c r="AE79" s="310"/>
      <c r="AF79" s="311"/>
      <c r="AG79" s="297"/>
      <c r="AH79" s="298"/>
      <c r="AI79" s="310"/>
      <c r="AJ79" s="310"/>
      <c r="AK79" s="311"/>
      <c r="AL79" s="309"/>
      <c r="AM79" s="298"/>
      <c r="AN79" s="310"/>
      <c r="AO79" s="310"/>
      <c r="AP79" s="311"/>
      <c r="AR79" s="364" t="s">
        <v>100</v>
      </c>
      <c r="AU79" s="214">
        <v>1</v>
      </c>
    </row>
    <row r="80" spans="1:47" s="214" customFormat="1" x14ac:dyDescent="0.25">
      <c r="A80" s="228" t="s">
        <v>101</v>
      </c>
      <c r="B80" s="222" t="s">
        <v>24</v>
      </c>
      <c r="C80" s="229"/>
      <c r="D80" s="229"/>
      <c r="E80" s="322">
        <v>1</v>
      </c>
      <c r="F80" s="239">
        <v>100</v>
      </c>
      <c r="G80" s="231" t="s">
        <v>22</v>
      </c>
      <c r="H80" s="271">
        <v>1</v>
      </c>
      <c r="I80" s="229" t="s">
        <v>25</v>
      </c>
      <c r="J80" s="267"/>
      <c r="K80" s="267"/>
      <c r="L80" s="273"/>
      <c r="M80" s="271">
        <v>1</v>
      </c>
      <c r="N80" s="229" t="s">
        <v>25</v>
      </c>
      <c r="O80" s="267"/>
      <c r="P80" s="267"/>
      <c r="Q80" s="273"/>
      <c r="R80" s="271">
        <v>1</v>
      </c>
      <c r="S80" s="229" t="s">
        <v>25</v>
      </c>
      <c r="T80" s="267"/>
      <c r="U80" s="267"/>
      <c r="V80" s="273"/>
      <c r="W80" s="271">
        <v>1</v>
      </c>
      <c r="X80" s="229" t="s">
        <v>25</v>
      </c>
      <c r="Y80" s="267"/>
      <c r="Z80" s="267"/>
      <c r="AA80" s="273"/>
      <c r="AB80" s="309"/>
      <c r="AC80" s="298"/>
      <c r="AD80" s="310"/>
      <c r="AE80" s="310"/>
      <c r="AF80" s="311"/>
      <c r="AG80" s="297"/>
      <c r="AH80" s="298"/>
      <c r="AI80" s="310"/>
      <c r="AJ80" s="310"/>
      <c r="AK80" s="311"/>
      <c r="AL80" s="309"/>
      <c r="AM80" s="298"/>
      <c r="AN80" s="310"/>
      <c r="AO80" s="310"/>
      <c r="AP80" s="311"/>
      <c r="AR80" s="363" t="s">
        <v>101</v>
      </c>
      <c r="AU80" s="214">
        <v>1</v>
      </c>
    </row>
    <row r="81" spans="1:47" s="214" customFormat="1" x14ac:dyDescent="0.25">
      <c r="A81" s="228" t="s">
        <v>102</v>
      </c>
      <c r="B81" s="222" t="s">
        <v>202</v>
      </c>
      <c r="C81" s="229"/>
      <c r="D81" s="229"/>
      <c r="E81" s="223" t="s">
        <v>202</v>
      </c>
      <c r="F81" s="239">
        <v>5</v>
      </c>
      <c r="G81" s="231">
        <v>0.8</v>
      </c>
      <c r="H81" s="271">
        <v>0.02</v>
      </c>
      <c r="I81" s="229" t="s">
        <v>25</v>
      </c>
      <c r="J81" s="267"/>
      <c r="K81" s="267"/>
      <c r="L81" s="273"/>
      <c r="M81" s="271">
        <v>0.02</v>
      </c>
      <c r="N81" s="229" t="s">
        <v>25</v>
      </c>
      <c r="O81" s="267"/>
      <c r="P81" s="267"/>
      <c r="Q81" s="273"/>
      <c r="R81" s="271">
        <v>0.02</v>
      </c>
      <c r="S81" s="229" t="s">
        <v>25</v>
      </c>
      <c r="T81" s="267"/>
      <c r="U81" s="267"/>
      <c r="V81" s="273"/>
      <c r="W81" s="271">
        <v>0.02</v>
      </c>
      <c r="X81" s="229" t="s">
        <v>25</v>
      </c>
      <c r="Y81" s="267"/>
      <c r="Z81" s="267"/>
      <c r="AA81" s="273"/>
      <c r="AB81" s="309"/>
      <c r="AC81" s="298"/>
      <c r="AD81" s="310"/>
      <c r="AE81" s="310"/>
      <c r="AF81" s="311"/>
      <c r="AG81" s="312"/>
      <c r="AH81" s="298"/>
      <c r="AI81" s="310"/>
      <c r="AJ81" s="310"/>
      <c r="AK81" s="311"/>
      <c r="AL81" s="309"/>
      <c r="AM81" s="298"/>
      <c r="AN81" s="310"/>
      <c r="AO81" s="310"/>
      <c r="AP81" s="311"/>
      <c r="AR81" s="363" t="s">
        <v>102</v>
      </c>
      <c r="AU81" s="214">
        <v>0.5</v>
      </c>
    </row>
    <row r="82" spans="1:47" s="214" customFormat="1" x14ac:dyDescent="0.25">
      <c r="A82" s="228" t="s">
        <v>103</v>
      </c>
      <c r="B82" s="222" t="s">
        <v>24</v>
      </c>
      <c r="C82" s="229"/>
      <c r="D82" s="229"/>
      <c r="E82" s="322">
        <v>1.4</v>
      </c>
      <c r="F82" s="239">
        <v>1000</v>
      </c>
      <c r="G82" s="231" t="s">
        <v>22</v>
      </c>
      <c r="H82" s="271">
        <v>2</v>
      </c>
      <c r="I82" s="229" t="s">
        <v>25</v>
      </c>
      <c r="J82" s="267"/>
      <c r="K82" s="267"/>
      <c r="L82" s="273"/>
      <c r="M82" s="271">
        <v>2</v>
      </c>
      <c r="N82" s="229" t="s">
        <v>25</v>
      </c>
      <c r="O82" s="267"/>
      <c r="P82" s="267"/>
      <c r="Q82" s="273"/>
      <c r="R82" s="271">
        <v>2</v>
      </c>
      <c r="S82" s="229" t="s">
        <v>25</v>
      </c>
      <c r="T82" s="267"/>
      <c r="U82" s="267"/>
      <c r="V82" s="273"/>
      <c r="W82" s="271">
        <v>2</v>
      </c>
      <c r="X82" s="229" t="s">
        <v>25</v>
      </c>
      <c r="Y82" s="267"/>
      <c r="Z82" s="267"/>
      <c r="AA82" s="273"/>
      <c r="AB82" s="309"/>
      <c r="AC82" s="298"/>
      <c r="AD82" s="310"/>
      <c r="AE82" s="310"/>
      <c r="AF82" s="311"/>
      <c r="AG82" s="297"/>
      <c r="AH82" s="298"/>
      <c r="AI82" s="310"/>
      <c r="AJ82" s="310"/>
      <c r="AK82" s="311"/>
      <c r="AL82" s="309"/>
      <c r="AM82" s="298"/>
      <c r="AN82" s="310"/>
      <c r="AO82" s="310"/>
      <c r="AP82" s="311"/>
      <c r="AR82" s="363" t="s">
        <v>103</v>
      </c>
      <c r="AU82" s="214">
        <v>1</v>
      </c>
    </row>
    <row r="83" spans="1:47"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297"/>
      <c r="AC83" s="298"/>
      <c r="AD83" s="310"/>
      <c r="AE83" s="310"/>
      <c r="AF83" s="311"/>
      <c r="AG83" s="297"/>
      <c r="AH83" s="298"/>
      <c r="AI83" s="310"/>
      <c r="AJ83" s="310"/>
      <c r="AK83" s="311"/>
      <c r="AL83" s="297"/>
      <c r="AM83" s="298"/>
      <c r="AN83" s="310"/>
      <c r="AO83" s="310"/>
      <c r="AP83" s="311"/>
      <c r="AR83" s="364" t="s">
        <v>104</v>
      </c>
      <c r="AU83" s="214">
        <v>1</v>
      </c>
    </row>
    <row r="84" spans="1:47" s="214" customFormat="1" x14ac:dyDescent="0.25">
      <c r="A84" s="228" t="s">
        <v>105</v>
      </c>
      <c r="B84" s="222" t="s">
        <v>202</v>
      </c>
      <c r="C84" s="229"/>
      <c r="D84" s="229"/>
      <c r="E84" s="223" t="s">
        <v>202</v>
      </c>
      <c r="F84" s="230" t="s">
        <v>22</v>
      </c>
      <c r="G84" s="231">
        <v>0.2</v>
      </c>
      <c r="H84" s="271">
        <v>0.02</v>
      </c>
      <c r="I84" s="229" t="s">
        <v>25</v>
      </c>
      <c r="J84" s="267"/>
      <c r="K84" s="267"/>
      <c r="L84" s="273"/>
      <c r="M84" s="271">
        <v>0.02</v>
      </c>
      <c r="N84" s="229" t="s">
        <v>25</v>
      </c>
      <c r="O84" s="267"/>
      <c r="P84" s="267"/>
      <c r="Q84" s="273"/>
      <c r="R84" s="271">
        <v>0.02</v>
      </c>
      <c r="S84" s="229" t="s">
        <v>25</v>
      </c>
      <c r="T84" s="267"/>
      <c r="U84" s="267"/>
      <c r="V84" s="273"/>
      <c r="W84" s="271">
        <v>0.02</v>
      </c>
      <c r="X84" s="229" t="s">
        <v>25</v>
      </c>
      <c r="Y84" s="267"/>
      <c r="Z84" s="267"/>
      <c r="AA84" s="273"/>
      <c r="AB84" s="309"/>
      <c r="AC84" s="298"/>
      <c r="AD84" s="310"/>
      <c r="AE84" s="310"/>
      <c r="AF84" s="311"/>
      <c r="AG84" s="312"/>
      <c r="AH84" s="298"/>
      <c r="AI84" s="310"/>
      <c r="AJ84" s="310"/>
      <c r="AK84" s="311"/>
      <c r="AL84" s="309"/>
      <c r="AM84" s="298"/>
      <c r="AN84" s="310"/>
      <c r="AO84" s="310"/>
      <c r="AP84" s="311"/>
      <c r="AR84" s="364" t="s">
        <v>105</v>
      </c>
      <c r="AU84" s="214">
        <v>0.2</v>
      </c>
    </row>
    <row r="85" spans="1:47" s="214" customFormat="1" x14ac:dyDescent="0.25">
      <c r="A85" s="228" t="s">
        <v>106</v>
      </c>
      <c r="B85" s="222" t="s">
        <v>24</v>
      </c>
      <c r="C85" s="229"/>
      <c r="D85" s="229"/>
      <c r="E85" s="322">
        <v>5</v>
      </c>
      <c r="F85" s="230" t="s">
        <v>22</v>
      </c>
      <c r="G85" s="231" t="s">
        <v>22</v>
      </c>
      <c r="H85" s="271">
        <v>2</v>
      </c>
      <c r="I85" s="229" t="s">
        <v>25</v>
      </c>
      <c r="J85" s="267"/>
      <c r="K85" s="267"/>
      <c r="L85" s="273"/>
      <c r="M85" s="271">
        <v>2</v>
      </c>
      <c r="N85" s="229" t="s">
        <v>25</v>
      </c>
      <c r="O85" s="267"/>
      <c r="P85" s="267"/>
      <c r="Q85" s="273"/>
      <c r="R85" s="271">
        <v>2</v>
      </c>
      <c r="S85" s="229" t="s">
        <v>25</v>
      </c>
      <c r="T85" s="267"/>
      <c r="U85" s="267"/>
      <c r="V85" s="273"/>
      <c r="W85" s="271">
        <v>2</v>
      </c>
      <c r="X85" s="229" t="s">
        <v>25</v>
      </c>
      <c r="Y85" s="267"/>
      <c r="Z85" s="267"/>
      <c r="AA85" s="273"/>
      <c r="AB85" s="309"/>
      <c r="AC85" s="298"/>
      <c r="AD85" s="310"/>
      <c r="AE85" s="310"/>
      <c r="AF85" s="311"/>
      <c r="AG85" s="297"/>
      <c r="AH85" s="298"/>
      <c r="AI85" s="310"/>
      <c r="AJ85" s="310"/>
      <c r="AK85" s="311"/>
      <c r="AL85" s="309"/>
      <c r="AM85" s="298"/>
      <c r="AN85" s="310"/>
      <c r="AO85" s="310"/>
      <c r="AP85" s="311"/>
      <c r="AR85" s="364" t="s">
        <v>106</v>
      </c>
      <c r="AU85" s="214">
        <v>5</v>
      </c>
    </row>
    <row r="86" spans="1:47" s="214" customFormat="1" x14ac:dyDescent="0.25">
      <c r="A86" s="228" t="s">
        <v>107</v>
      </c>
      <c r="B86" s="448" t="s">
        <v>202</v>
      </c>
      <c r="C86" s="229"/>
      <c r="D86" s="229"/>
      <c r="E86" s="375" t="s">
        <v>202</v>
      </c>
      <c r="F86" s="239">
        <v>5</v>
      </c>
      <c r="G86" s="231">
        <v>3</v>
      </c>
      <c r="H86" s="271">
        <v>1</v>
      </c>
      <c r="I86" s="229" t="s">
        <v>25</v>
      </c>
      <c r="J86" s="267"/>
      <c r="K86" s="267"/>
      <c r="L86" s="273"/>
      <c r="M86" s="271">
        <v>1</v>
      </c>
      <c r="N86" s="229" t="s">
        <v>25</v>
      </c>
      <c r="O86" s="267"/>
      <c r="P86" s="267"/>
      <c r="Q86" s="273"/>
      <c r="R86" s="271">
        <v>1</v>
      </c>
      <c r="S86" s="229" t="s">
        <v>25</v>
      </c>
      <c r="T86" s="267"/>
      <c r="U86" s="267"/>
      <c r="V86" s="273"/>
      <c r="W86" s="271">
        <v>1</v>
      </c>
      <c r="X86" s="229" t="s">
        <v>25</v>
      </c>
      <c r="Y86" s="267"/>
      <c r="Z86" s="267"/>
      <c r="AA86" s="273"/>
      <c r="AB86" s="309"/>
      <c r="AC86" s="298"/>
      <c r="AD86" s="310"/>
      <c r="AE86" s="310"/>
      <c r="AF86" s="311"/>
      <c r="AG86" s="297"/>
      <c r="AH86" s="298"/>
      <c r="AI86" s="310"/>
      <c r="AJ86" s="310"/>
      <c r="AK86" s="311"/>
      <c r="AL86" s="309"/>
      <c r="AM86" s="298"/>
      <c r="AN86" s="310"/>
      <c r="AO86" s="310"/>
      <c r="AP86" s="311"/>
      <c r="AR86" s="364" t="s">
        <v>107</v>
      </c>
      <c r="AU86" s="214">
        <v>1</v>
      </c>
    </row>
    <row r="87" spans="1:47"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297"/>
      <c r="AC87" s="298"/>
      <c r="AD87" s="310"/>
      <c r="AE87" s="310"/>
      <c r="AF87" s="311"/>
      <c r="AG87" s="297"/>
      <c r="AH87" s="298"/>
      <c r="AI87" s="310"/>
      <c r="AJ87" s="310"/>
      <c r="AK87" s="311"/>
      <c r="AL87" s="297"/>
      <c r="AM87" s="298"/>
      <c r="AN87" s="310"/>
      <c r="AO87" s="310"/>
      <c r="AP87" s="311"/>
      <c r="AR87" s="363" t="s">
        <v>108</v>
      </c>
      <c r="AU87" s="214">
        <v>1</v>
      </c>
    </row>
    <row r="88" spans="1:47"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297"/>
      <c r="AC88" s="298"/>
      <c r="AD88" s="310"/>
      <c r="AE88" s="310"/>
      <c r="AF88" s="311"/>
      <c r="AG88" s="297"/>
      <c r="AH88" s="298"/>
      <c r="AI88" s="310"/>
      <c r="AJ88" s="310"/>
      <c r="AK88" s="311"/>
      <c r="AL88" s="297"/>
      <c r="AM88" s="298"/>
      <c r="AN88" s="310"/>
      <c r="AO88" s="310"/>
      <c r="AP88" s="311"/>
      <c r="AR88" s="363" t="s">
        <v>109</v>
      </c>
      <c r="AU88" s="214">
        <v>5</v>
      </c>
    </row>
    <row r="89" spans="1:47" s="214" customFormat="1" ht="15.75" thickBot="1" x14ac:dyDescent="0.3">
      <c r="A89" s="376" t="s">
        <v>110</v>
      </c>
      <c r="B89" s="275" t="s">
        <v>24</v>
      </c>
      <c r="C89" s="263"/>
      <c r="D89" s="263"/>
      <c r="E89" s="323">
        <v>0.01</v>
      </c>
      <c r="F89" s="281">
        <v>2</v>
      </c>
      <c r="G89" s="282">
        <v>0.02</v>
      </c>
      <c r="H89" s="274">
        <v>0.24</v>
      </c>
      <c r="I89" s="263"/>
      <c r="J89" s="275"/>
      <c r="K89" s="275"/>
      <c r="L89" s="276"/>
      <c r="M89" s="274">
        <v>0.01</v>
      </c>
      <c r="N89" s="263" t="s">
        <v>25</v>
      </c>
      <c r="O89" s="275"/>
      <c r="P89" s="275"/>
      <c r="Q89" s="276"/>
      <c r="R89" s="274">
        <v>2.06</v>
      </c>
      <c r="S89" s="263"/>
      <c r="T89" s="275"/>
      <c r="U89" s="275"/>
      <c r="V89" s="276"/>
      <c r="W89" s="274">
        <v>2.56</v>
      </c>
      <c r="X89" s="263"/>
      <c r="Y89" s="275"/>
      <c r="Z89" s="275"/>
      <c r="AA89" s="276"/>
      <c r="AB89" s="320"/>
      <c r="AC89" s="303"/>
      <c r="AD89" s="316"/>
      <c r="AE89" s="316"/>
      <c r="AF89" s="317"/>
      <c r="AG89" s="315"/>
      <c r="AH89" s="303"/>
      <c r="AI89" s="316"/>
      <c r="AJ89" s="316"/>
      <c r="AK89" s="317"/>
      <c r="AL89" s="320"/>
      <c r="AM89" s="303"/>
      <c r="AN89" s="316"/>
      <c r="AO89" s="316"/>
      <c r="AP89" s="317"/>
      <c r="AR89" s="365" t="s">
        <v>110</v>
      </c>
      <c r="AU89" s="214">
        <v>0.01</v>
      </c>
    </row>
    <row r="90" spans="1:47"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7"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7"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7"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7"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7"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7"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33">
    <mergeCell ref="AB43:AF44"/>
    <mergeCell ref="AB48:AF49"/>
    <mergeCell ref="AL8:AP9"/>
    <mergeCell ref="AL25:AP26"/>
    <mergeCell ref="A42:AP42"/>
    <mergeCell ref="AL43:AP44"/>
    <mergeCell ref="AL48:AP49"/>
    <mergeCell ref="AG43:AK43"/>
    <mergeCell ref="A47:AP47"/>
    <mergeCell ref="AG48:AK48"/>
    <mergeCell ref="A7:AP7"/>
    <mergeCell ref="AG8:AK8"/>
    <mergeCell ref="A24:AP24"/>
    <mergeCell ref="AG25:AK25"/>
    <mergeCell ref="H5:L5"/>
    <mergeCell ref="M5:Q5"/>
    <mergeCell ref="R5:V5"/>
    <mergeCell ref="W5:AA5"/>
    <mergeCell ref="AB5:AF5"/>
    <mergeCell ref="AG5:AK5"/>
    <mergeCell ref="AB8:AF9"/>
    <mergeCell ref="AB25:AF26"/>
    <mergeCell ref="A1:AP1"/>
    <mergeCell ref="A2:AP2"/>
    <mergeCell ref="B4:B6"/>
    <mergeCell ref="C4:C6"/>
    <mergeCell ref="D4:D6"/>
    <mergeCell ref="E4:E6"/>
    <mergeCell ref="F4:F6"/>
    <mergeCell ref="G4:G6"/>
    <mergeCell ref="H4:AF4"/>
    <mergeCell ref="AG4:AP4"/>
    <mergeCell ref="AL5:AP5"/>
  </mergeCells>
  <conditionalFormatting sqref="AL10">
    <cfRule type="cellIs" dxfId="1812" priority="306" operator="greaterThan">
      <formula>$E$10</formula>
    </cfRule>
  </conditionalFormatting>
  <conditionalFormatting sqref="AL11">
    <cfRule type="cellIs" dxfId="1811" priority="305" operator="greaterThan">
      <formula>$E$11</formula>
    </cfRule>
  </conditionalFormatting>
  <conditionalFormatting sqref="AL12">
    <cfRule type="cellIs" dxfId="1810" priority="304" operator="greaterThan">
      <formula>$E$12</formula>
    </cfRule>
  </conditionalFormatting>
  <conditionalFormatting sqref="AL13">
    <cfRule type="cellIs" dxfId="1809" priority="302" operator="greaterThan">
      <formula>$E13</formula>
    </cfRule>
    <cfRule type="cellIs" dxfId="1808" priority="303" operator="greaterThan">
      <formula>$G13</formula>
    </cfRule>
  </conditionalFormatting>
  <conditionalFormatting sqref="AL18">
    <cfRule type="cellIs" dxfId="1807" priority="298" operator="lessThan">
      <formula>$AS$18</formula>
    </cfRule>
    <cfRule type="cellIs" dxfId="1806" priority="299" operator="greaterThan">
      <formula>$AT$18</formula>
    </cfRule>
    <cfRule type="cellIs" dxfId="1805" priority="300" operator="lessThan">
      <formula>$AQ$18</formula>
    </cfRule>
    <cfRule type="cellIs" dxfId="1804" priority="301" operator="greaterThan">
      <formula>$AR$18</formula>
    </cfRule>
  </conditionalFormatting>
  <conditionalFormatting sqref="AG10">
    <cfRule type="cellIs" dxfId="1803" priority="297" operator="greaterThan">
      <formula>$E$10</formula>
    </cfRule>
  </conditionalFormatting>
  <conditionalFormatting sqref="AG11">
    <cfRule type="cellIs" dxfId="1802" priority="296" operator="greaterThan">
      <formula>$E$11</formula>
    </cfRule>
  </conditionalFormatting>
  <conditionalFormatting sqref="AG12">
    <cfRule type="cellIs" dxfId="1801" priority="295" operator="greaterThan">
      <formula>$E$12</formula>
    </cfRule>
  </conditionalFormatting>
  <conditionalFormatting sqref="AG13">
    <cfRule type="cellIs" dxfId="1800" priority="293" operator="greaterThan">
      <formula>$E$13</formula>
    </cfRule>
    <cfRule type="cellIs" dxfId="1799" priority="294" operator="greaterThan">
      <formula>$G$13</formula>
    </cfRule>
  </conditionalFormatting>
  <conditionalFormatting sqref="AG14">
    <cfRule type="cellIs" dxfId="1798" priority="291" operator="greaterThan">
      <formula>$E$14</formula>
    </cfRule>
    <cfRule type="cellIs" dxfId="1797" priority="292" operator="greaterThan">
      <formula>$G$14</formula>
    </cfRule>
  </conditionalFormatting>
  <conditionalFormatting sqref="AG15">
    <cfRule type="cellIs" dxfId="1796" priority="290" operator="greaterThan">
      <formula>$E$15</formula>
    </cfRule>
  </conditionalFormatting>
  <conditionalFormatting sqref="AG16">
    <cfRule type="cellIs" dxfId="1795" priority="289" operator="greaterThan">
      <formula>$E$16</formula>
    </cfRule>
  </conditionalFormatting>
  <conditionalFormatting sqref="AG16">
    <cfRule type="cellIs" dxfId="1794" priority="288" operator="greaterThan">
      <formula>$G$16</formula>
    </cfRule>
  </conditionalFormatting>
  <conditionalFormatting sqref="AG17">
    <cfRule type="cellIs" dxfId="1793" priority="286" operator="greaterThan">
      <formula>$E$17</formula>
    </cfRule>
  </conditionalFormatting>
  <conditionalFormatting sqref="AG17">
    <cfRule type="cellIs" dxfId="1792" priority="287" operator="greaterThan">
      <formula>$G$17</formula>
    </cfRule>
  </conditionalFormatting>
  <conditionalFormatting sqref="AG19">
    <cfRule type="cellIs" dxfId="1791" priority="285" operator="greaterThan">
      <formula>$E$19</formula>
    </cfRule>
  </conditionalFormatting>
  <conditionalFormatting sqref="AG20">
    <cfRule type="cellIs" dxfId="1790" priority="283" operator="greaterThan">
      <formula>$E$20</formula>
    </cfRule>
    <cfRule type="cellIs" dxfId="1789" priority="284" operator="greaterThan">
      <formula>$G$20</formula>
    </cfRule>
  </conditionalFormatting>
  <conditionalFormatting sqref="AG21">
    <cfRule type="cellIs" dxfId="1788" priority="281" operator="greaterThan">
      <formula>$E$21</formula>
    </cfRule>
    <cfRule type="cellIs" dxfId="1787" priority="282" operator="greaterThan">
      <formula>$G$21</formula>
    </cfRule>
  </conditionalFormatting>
  <conditionalFormatting sqref="AG22">
    <cfRule type="cellIs" dxfId="1786" priority="279" operator="greaterThan">
      <formula>$E$22</formula>
    </cfRule>
    <cfRule type="cellIs" dxfId="1785" priority="280" operator="greaterThan">
      <formula>$G$22</formula>
    </cfRule>
  </conditionalFormatting>
  <conditionalFormatting sqref="AG23">
    <cfRule type="cellIs" dxfId="1784" priority="278" operator="greaterThan">
      <formula>$E$23</formula>
    </cfRule>
  </conditionalFormatting>
  <conditionalFormatting sqref="AG9">
    <cfRule type="cellIs" dxfId="1783" priority="277" operator="greaterThan">
      <formula>$E$9</formula>
    </cfRule>
  </conditionalFormatting>
  <conditionalFormatting sqref="AG18">
    <cfRule type="cellIs" dxfId="1782" priority="273" operator="lessThan">
      <formula>$AS$18</formula>
    </cfRule>
    <cfRule type="cellIs" dxfId="1781" priority="274" operator="greaterThan">
      <formula>$AT$18</formula>
    </cfRule>
    <cfRule type="cellIs" dxfId="1780" priority="275" operator="lessThan">
      <formula>$AQ$18</formula>
    </cfRule>
    <cfRule type="cellIs" dxfId="1779" priority="276" operator="greaterThan">
      <formula>$AR$18</formula>
    </cfRule>
  </conditionalFormatting>
  <conditionalFormatting sqref="AG26">
    <cfRule type="cellIs" dxfId="1778" priority="271" operator="greaterThan">
      <formula>$E$26</formula>
    </cfRule>
    <cfRule type="cellIs" dxfId="1777" priority="272" operator="greaterThan">
      <formula>$G$26</formula>
    </cfRule>
  </conditionalFormatting>
  <conditionalFormatting sqref="AG27">
    <cfRule type="cellIs" dxfId="1776" priority="269" operator="greaterThan">
      <formula>$E$27</formula>
    </cfRule>
    <cfRule type="cellIs" dxfId="1775" priority="270" operator="greaterThan">
      <formula>$G$27</formula>
    </cfRule>
  </conditionalFormatting>
  <conditionalFormatting sqref="AG28">
    <cfRule type="cellIs" dxfId="1774" priority="267" operator="greaterThan">
      <formula>$E$28</formula>
    </cfRule>
    <cfRule type="cellIs" dxfId="1773" priority="268" operator="greaterThan">
      <formula>$G$28</formula>
    </cfRule>
  </conditionalFormatting>
  <conditionalFormatting sqref="AG31">
    <cfRule type="cellIs" dxfId="1772" priority="266" operator="greaterThan">
      <formula>$E$31</formula>
    </cfRule>
  </conditionalFormatting>
  <conditionalFormatting sqref="AG32">
    <cfRule type="cellIs" dxfId="1771" priority="264" operator="greaterThan">
      <formula>$E$32</formula>
    </cfRule>
    <cfRule type="cellIs" dxfId="1770" priority="265" operator="greaterThan">
      <formula>$G$32</formula>
    </cfRule>
  </conditionalFormatting>
  <conditionalFormatting sqref="AG33">
    <cfRule type="cellIs" dxfId="1769" priority="262" operator="greaterThan">
      <formula>$E$33</formula>
    </cfRule>
    <cfRule type="cellIs" dxfId="1768" priority="263" operator="greaterThan">
      <formula>$G$33</formula>
    </cfRule>
  </conditionalFormatting>
  <conditionalFormatting sqref="AG34">
    <cfRule type="cellIs" dxfId="1767" priority="259" operator="greaterThan">
      <formula>$E$34</formula>
    </cfRule>
    <cfRule type="cellIs" dxfId="1766" priority="260" operator="greaterThan">
      <formula>$G$34</formula>
    </cfRule>
    <cfRule type="cellIs" dxfId="1765" priority="261" operator="greaterThan">
      <formula>$F$34</formula>
    </cfRule>
  </conditionalFormatting>
  <conditionalFormatting sqref="AG35">
    <cfRule type="cellIs" dxfId="1764" priority="257" operator="greaterThan">
      <formula>$E$35</formula>
    </cfRule>
    <cfRule type="cellIs" dxfId="1763" priority="258" operator="greaterThan">
      <formula>$G$35</formula>
    </cfRule>
  </conditionalFormatting>
  <conditionalFormatting sqref="AG36">
    <cfRule type="cellIs" dxfId="1762" priority="255" operator="greaterThan">
      <formula>$E$36</formula>
    </cfRule>
    <cfRule type="cellIs" dxfId="1761" priority="256" operator="greaterThan">
      <formula>$G$36</formula>
    </cfRule>
  </conditionalFormatting>
  <conditionalFormatting sqref="AG37">
    <cfRule type="cellIs" dxfId="1760" priority="254" operator="greaterThan">
      <formula>$E$37</formula>
    </cfRule>
  </conditionalFormatting>
  <conditionalFormatting sqref="AG38">
    <cfRule type="cellIs" dxfId="1759" priority="252" operator="greaterThan">
      <formula>$E$38</formula>
    </cfRule>
    <cfRule type="cellIs" dxfId="1758" priority="253" operator="greaterThan">
      <formula>$G$38</formula>
    </cfRule>
  </conditionalFormatting>
  <conditionalFormatting sqref="AG39">
    <cfRule type="cellIs" dxfId="1757" priority="250" operator="greaterThan">
      <formula>$E$39</formula>
    </cfRule>
    <cfRule type="cellIs" dxfId="1756" priority="251" operator="greaterThan">
      <formula>$G$39</formula>
    </cfRule>
  </conditionalFormatting>
  <conditionalFormatting sqref="AG40">
    <cfRule type="cellIs" dxfId="1755" priority="248" operator="greaterThan">
      <formula>$E$40</formula>
    </cfRule>
    <cfRule type="cellIs" dxfId="1754" priority="249" operator="greaterThan">
      <formula>$G$40</formula>
    </cfRule>
  </conditionalFormatting>
  <conditionalFormatting sqref="AG41">
    <cfRule type="cellIs" dxfId="1753" priority="246" operator="greaterThan">
      <formula>$E$41</formula>
    </cfRule>
    <cfRule type="cellIs" dxfId="1752" priority="247" operator="greaterThan">
      <formula>$G$41</formula>
    </cfRule>
  </conditionalFormatting>
  <conditionalFormatting sqref="AG37">
    <cfRule type="cellIs" dxfId="1751" priority="245" operator="greaterThan">
      <formula>$G$37</formula>
    </cfRule>
  </conditionalFormatting>
  <conditionalFormatting sqref="AG72">
    <cfRule type="cellIs" dxfId="1750" priority="244" operator="greaterThan">
      <formula>$F$72</formula>
    </cfRule>
  </conditionalFormatting>
  <conditionalFormatting sqref="AG55">
    <cfRule type="cellIs" dxfId="1749" priority="243" operator="greaterThan">
      <formula>$G$55</formula>
    </cfRule>
  </conditionalFormatting>
  <conditionalFormatting sqref="AG60">
    <cfRule type="cellIs" dxfId="1748" priority="242" operator="greaterThan">
      <formula>$G$60</formula>
    </cfRule>
  </conditionalFormatting>
  <conditionalFormatting sqref="AG63">
    <cfRule type="cellIs" dxfId="1747" priority="241" operator="greaterThan">
      <formula>$G$63</formula>
    </cfRule>
  </conditionalFormatting>
  <conditionalFormatting sqref="AG66">
    <cfRule type="cellIs" dxfId="1746" priority="239" operator="greaterThan">
      <formula>$G$66</formula>
    </cfRule>
    <cfRule type="cellIs" dxfId="1745" priority="240" operator="greaterThan">
      <formula>$F$66</formula>
    </cfRule>
  </conditionalFormatting>
  <conditionalFormatting sqref="AG53">
    <cfRule type="cellIs" dxfId="1744" priority="238" operator="greaterThan">
      <formula>$F$53</formula>
    </cfRule>
  </conditionalFormatting>
  <conditionalFormatting sqref="AG52">
    <cfRule type="cellIs" dxfId="1743" priority="236" operator="greaterThan">
      <formula>$F$52</formula>
    </cfRule>
  </conditionalFormatting>
  <conditionalFormatting sqref="AG61">
    <cfRule type="cellIs" dxfId="1742" priority="233" operator="greaterThan">
      <formula>$F$61</formula>
    </cfRule>
  </conditionalFormatting>
  <conditionalFormatting sqref="AG62">
    <cfRule type="cellIs" dxfId="1741" priority="231" operator="greaterThan">
      <formula>$G$62</formula>
    </cfRule>
  </conditionalFormatting>
  <conditionalFormatting sqref="AG54">
    <cfRule type="cellIs" dxfId="1740" priority="234" operator="greaterThan">
      <formula>$G$54</formula>
    </cfRule>
    <cfRule type="cellIs" dxfId="1739" priority="235" operator="greaterThan">
      <formula>$F$54</formula>
    </cfRule>
  </conditionalFormatting>
  <conditionalFormatting sqref="AG61">
    <cfRule type="cellIs" dxfId="1738" priority="232" operator="greaterThan">
      <formula>$G$61</formula>
    </cfRule>
  </conditionalFormatting>
  <conditionalFormatting sqref="AG67">
    <cfRule type="cellIs" dxfId="1737" priority="230" operator="greaterThan">
      <formula>$F$67</formula>
    </cfRule>
  </conditionalFormatting>
  <conditionalFormatting sqref="AG68">
    <cfRule type="cellIs" dxfId="1736" priority="229" operator="greaterThan">
      <formula>$G$68</formula>
    </cfRule>
  </conditionalFormatting>
  <conditionalFormatting sqref="AG70">
    <cfRule type="cellIs" dxfId="1735" priority="228" operator="greaterThan">
      <formula>$G$70</formula>
    </cfRule>
  </conditionalFormatting>
  <conditionalFormatting sqref="AG73">
    <cfRule type="cellIs" dxfId="1734" priority="227" operator="greaterThan">
      <formula>$G$73</formula>
    </cfRule>
  </conditionalFormatting>
  <conditionalFormatting sqref="AG75">
    <cfRule type="cellIs" dxfId="1733" priority="226" operator="greaterThan">
      <formula>$F$75</formula>
    </cfRule>
  </conditionalFormatting>
  <conditionalFormatting sqref="AG76">
    <cfRule type="cellIs" dxfId="1732" priority="225" operator="greaterThan">
      <formula>$F$76</formula>
    </cfRule>
  </conditionalFormatting>
  <conditionalFormatting sqref="AG78">
    <cfRule type="cellIs" dxfId="1731" priority="224" operator="greaterThan">
      <formula>$G$78</formula>
    </cfRule>
  </conditionalFormatting>
  <conditionalFormatting sqref="AG80">
    <cfRule type="cellIs" dxfId="1730" priority="223" operator="greaterThan">
      <formula>$F$80</formula>
    </cfRule>
  </conditionalFormatting>
  <conditionalFormatting sqref="AG82">
    <cfRule type="cellIs" dxfId="1729" priority="222" operator="greaterThan">
      <formula>$F$82</formula>
    </cfRule>
  </conditionalFormatting>
  <conditionalFormatting sqref="AG81">
    <cfRule type="cellIs" dxfId="1728" priority="220" operator="greaterThan">
      <formula>$G$81</formula>
    </cfRule>
    <cfRule type="cellIs" dxfId="1727" priority="221" operator="greaterThan">
      <formula>$F$81</formula>
    </cfRule>
  </conditionalFormatting>
  <conditionalFormatting sqref="AG84">
    <cfRule type="cellIs" dxfId="1726" priority="219" operator="greaterThan">
      <formula>$G$84</formula>
    </cfRule>
  </conditionalFormatting>
  <conditionalFormatting sqref="AG86">
    <cfRule type="cellIs" dxfId="1725" priority="217" operator="greaterThan">
      <formula>$G$86</formula>
    </cfRule>
    <cfRule type="cellIs" dxfId="1724" priority="218" operator="greaterThan">
      <formula>$F$86</formula>
    </cfRule>
  </conditionalFormatting>
  <conditionalFormatting sqref="AG89">
    <cfRule type="cellIs" dxfId="1723" priority="215" operator="greaterThan">
      <formula>$G$89</formula>
    </cfRule>
    <cfRule type="cellIs" dxfId="1722" priority="216" operator="greaterThan">
      <formula>$F$89</formula>
    </cfRule>
  </conditionalFormatting>
  <conditionalFormatting sqref="AG53">
    <cfRule type="cellIs" dxfId="1721" priority="237" operator="greaterThan">
      <formula>$G$53</formula>
    </cfRule>
  </conditionalFormatting>
  <conditionalFormatting sqref="H45">
    <cfRule type="cellIs" dxfId="1720" priority="214" operator="greaterThan">
      <formula>$F$45</formula>
    </cfRule>
  </conditionalFormatting>
  <conditionalFormatting sqref="H46">
    <cfRule type="cellIs" dxfId="1719" priority="75" operator="greaterThan">
      <formula>$E46</formula>
    </cfRule>
    <cfRule type="cellIs" dxfId="1718" priority="213" operator="greaterThan">
      <formula>$G46</formula>
    </cfRule>
  </conditionalFormatting>
  <conditionalFormatting sqref="AG29">
    <cfRule type="cellIs" dxfId="1717" priority="211" operator="greaterThan">
      <formula>$E$29</formula>
    </cfRule>
  </conditionalFormatting>
  <conditionalFormatting sqref="AG29">
    <cfRule type="cellIs" dxfId="1716" priority="212" operator="greaterThan">
      <formula>$G$29</formula>
    </cfRule>
  </conditionalFormatting>
  <conditionalFormatting sqref="AG44">
    <cfRule type="cellIs" dxfId="1715" priority="209" operator="greaterThan">
      <formula>$E$26</formula>
    </cfRule>
    <cfRule type="cellIs" dxfId="1714" priority="210" operator="greaterThan">
      <formula>$G$26</formula>
    </cfRule>
  </conditionalFormatting>
  <conditionalFormatting sqref="AG45">
    <cfRule type="cellIs" dxfId="1713" priority="207" operator="greaterThan">
      <formula>$E$27</formula>
    </cfRule>
    <cfRule type="cellIs" dxfId="1712" priority="208" operator="greaterThan">
      <formula>$G$27</formula>
    </cfRule>
  </conditionalFormatting>
  <conditionalFormatting sqref="AG46">
    <cfRule type="cellIs" dxfId="1711" priority="205" operator="greaterThan">
      <formula>$E$28</formula>
    </cfRule>
    <cfRule type="cellIs" dxfId="1710" priority="206" operator="greaterThan">
      <formula>$G$28</formula>
    </cfRule>
  </conditionalFormatting>
  <conditionalFormatting sqref="AG49">
    <cfRule type="cellIs" dxfId="1709" priority="203" operator="greaterThan">
      <formula>$E$26</formula>
    </cfRule>
    <cfRule type="cellIs" dxfId="1708" priority="204" operator="greaterThan">
      <formula>$G$26</formula>
    </cfRule>
  </conditionalFormatting>
  <conditionalFormatting sqref="R45 M45">
    <cfRule type="cellIs" dxfId="1707" priority="202" operator="greaterThan">
      <formula>$F$45</formula>
    </cfRule>
  </conditionalFormatting>
  <conditionalFormatting sqref="W45">
    <cfRule type="cellIs" dxfId="1706" priority="201" operator="greaterThan">
      <formula>$F$45</formula>
    </cfRule>
  </conditionalFormatting>
  <conditionalFormatting sqref="AG30">
    <cfRule type="expression" priority="198" stopIfTrue="1">
      <formula>$S$30="U"</formula>
    </cfRule>
    <cfRule type="cellIs" dxfId="1705" priority="199" operator="greaterThan">
      <formula>$E$30</formula>
    </cfRule>
    <cfRule type="cellIs" dxfId="1704" priority="200" operator="greaterThan">
      <formula>$G$30</formula>
    </cfRule>
  </conditionalFormatting>
  <conditionalFormatting sqref="AL10:AL12">
    <cfRule type="cellIs" dxfId="1703" priority="197" operator="greaterThan">
      <formula>$E10</formula>
    </cfRule>
  </conditionalFormatting>
  <conditionalFormatting sqref="AL20:AL22 AL16:AL17 AL14">
    <cfRule type="cellIs" dxfId="1702" priority="195" operator="greaterThan">
      <formula>$E14</formula>
    </cfRule>
    <cfRule type="cellIs" dxfId="1701" priority="196" operator="greaterThan">
      <formula>$G14</formula>
    </cfRule>
  </conditionalFormatting>
  <conditionalFormatting sqref="AL41 AL32:AL39 AL27:AL30">
    <cfRule type="cellIs" dxfId="1700" priority="193" operator="greaterThan">
      <formula>$E27</formula>
    </cfRule>
    <cfRule type="cellIs" dxfId="1699" priority="194" operator="greaterThan">
      <formula>$G27</formula>
    </cfRule>
  </conditionalFormatting>
  <conditionalFormatting sqref="AL40 AL31">
    <cfRule type="cellIs" dxfId="1698" priority="192" operator="greaterThan">
      <formula>$E31</formula>
    </cfRule>
  </conditionalFormatting>
  <conditionalFormatting sqref="AB41 AB32:AB39 AB27:AB29">
    <cfRule type="cellIs" dxfId="1697" priority="190" operator="greaterThan">
      <formula>$E27</formula>
    </cfRule>
    <cfRule type="cellIs" dxfId="1696" priority="191" operator="greaterThan">
      <formula>$G27</formula>
    </cfRule>
  </conditionalFormatting>
  <conditionalFormatting sqref="AB31">
    <cfRule type="cellIs" dxfId="1695" priority="189" operator="greaterThan">
      <formula>$E31</formula>
    </cfRule>
  </conditionalFormatting>
  <conditionalFormatting sqref="W25">
    <cfRule type="cellIs" dxfId="1694" priority="187" operator="greaterThan">
      <formula>$E25</formula>
    </cfRule>
    <cfRule type="cellIs" dxfId="1693" priority="188" operator="greaterThan">
      <formula>$G25</formula>
    </cfRule>
  </conditionalFormatting>
  <conditionalFormatting sqref="W41 W32:W39 W26:W30">
    <cfRule type="cellIs" dxfId="1692" priority="185" operator="greaterThan">
      <formula>$E26</formula>
    </cfRule>
    <cfRule type="cellIs" dxfId="1691" priority="186" operator="greaterThan">
      <formula>$G26</formula>
    </cfRule>
  </conditionalFormatting>
  <conditionalFormatting sqref="W31">
    <cfRule type="cellIs" dxfId="1690" priority="184" operator="greaterThan">
      <formula>$E31</formula>
    </cfRule>
  </conditionalFormatting>
  <conditionalFormatting sqref="R25">
    <cfRule type="cellIs" dxfId="1689" priority="182" operator="greaterThan">
      <formula>$E25</formula>
    </cfRule>
    <cfRule type="cellIs" dxfId="1688" priority="183" operator="greaterThan">
      <formula>$G25</formula>
    </cfRule>
  </conditionalFormatting>
  <conditionalFormatting sqref="R41 R32:R39 R26:R29">
    <cfRule type="cellIs" dxfId="1687" priority="180" operator="greaterThan">
      <formula>$E26</formula>
    </cfRule>
    <cfRule type="cellIs" dxfId="1686" priority="181" operator="greaterThan">
      <formula>$G26</formula>
    </cfRule>
  </conditionalFormatting>
  <conditionalFormatting sqref="R31">
    <cfRule type="cellIs" dxfId="1685" priority="179" operator="greaterThan">
      <formula>$E31</formula>
    </cfRule>
  </conditionalFormatting>
  <conditionalFormatting sqref="M25">
    <cfRule type="cellIs" dxfId="1684" priority="177" operator="greaterThan">
      <formula>$E25</formula>
    </cfRule>
    <cfRule type="cellIs" dxfId="1683" priority="178" operator="greaterThan">
      <formula>$G25</formula>
    </cfRule>
  </conditionalFormatting>
  <conditionalFormatting sqref="M41 M32:M39 M26:M29">
    <cfRule type="cellIs" dxfId="1682" priority="175" operator="greaterThan">
      <formula>$E26</formula>
    </cfRule>
    <cfRule type="cellIs" dxfId="1681" priority="176" operator="greaterThan">
      <formula>$G26</formula>
    </cfRule>
  </conditionalFormatting>
  <conditionalFormatting sqref="M31">
    <cfRule type="cellIs" dxfId="1680" priority="174" operator="greaterThan">
      <formula>$E31</formula>
    </cfRule>
  </conditionalFormatting>
  <conditionalFormatting sqref="H25">
    <cfRule type="cellIs" dxfId="1679" priority="172" operator="greaterThan">
      <formula>$E25</formula>
    </cfRule>
    <cfRule type="cellIs" dxfId="1678" priority="173" operator="greaterThan">
      <formula>$G25</formula>
    </cfRule>
  </conditionalFormatting>
  <conditionalFormatting sqref="H41 H32:H39 H26:H30">
    <cfRule type="cellIs" dxfId="1677" priority="170" operator="greaterThan">
      <formula>$E26</formula>
    </cfRule>
    <cfRule type="cellIs" dxfId="1676" priority="171" operator="greaterThan">
      <formula>$G26</formula>
    </cfRule>
  </conditionalFormatting>
  <conditionalFormatting sqref="H31">
    <cfRule type="cellIs" dxfId="1675" priority="169" operator="greaterThan">
      <formula>$E31</formula>
    </cfRule>
  </conditionalFormatting>
  <conditionalFormatting sqref="AL23 AL19 AL15">
    <cfRule type="cellIs" dxfId="1674" priority="168" operator="greaterThan">
      <formula>$E15</formula>
    </cfRule>
  </conditionalFormatting>
  <conditionalFormatting sqref="W10">
    <cfRule type="cellIs" dxfId="1673" priority="167" operator="greaterThan">
      <formula>$E$10</formula>
    </cfRule>
  </conditionalFormatting>
  <conditionalFormatting sqref="W11">
    <cfRule type="cellIs" dxfId="1672" priority="166" operator="greaterThan">
      <formula>$E$11</formula>
    </cfRule>
  </conditionalFormatting>
  <conditionalFormatting sqref="W12">
    <cfRule type="cellIs" dxfId="1671" priority="165" operator="greaterThan">
      <formula>$E$12</formula>
    </cfRule>
  </conditionalFormatting>
  <conditionalFormatting sqref="W13">
    <cfRule type="cellIs" dxfId="1670" priority="163" operator="greaterThan">
      <formula>$E13</formula>
    </cfRule>
    <cfRule type="cellIs" dxfId="1669" priority="164" operator="greaterThan">
      <formula>$G13</formula>
    </cfRule>
  </conditionalFormatting>
  <conditionalFormatting sqref="W9:W12">
    <cfRule type="cellIs" dxfId="1668" priority="162" operator="greaterThan">
      <formula>$E9</formula>
    </cfRule>
  </conditionalFormatting>
  <conditionalFormatting sqref="W20:W22 W16:W17 W14">
    <cfRule type="cellIs" dxfId="1667" priority="160" operator="greaterThan">
      <formula>$E14</formula>
    </cfRule>
    <cfRule type="cellIs" dxfId="1666" priority="161" operator="greaterThan">
      <formula>$G14</formula>
    </cfRule>
  </conditionalFormatting>
  <conditionalFormatting sqref="W23 W19 W15">
    <cfRule type="cellIs" dxfId="1665" priority="159" operator="greaterThan">
      <formula>$E15</formula>
    </cfRule>
  </conditionalFormatting>
  <conditionalFormatting sqref="R10">
    <cfRule type="cellIs" dxfId="1664" priority="158" operator="greaterThan">
      <formula>$E$10</formula>
    </cfRule>
  </conditionalFormatting>
  <conditionalFormatting sqref="R11">
    <cfRule type="cellIs" dxfId="1663" priority="157" operator="greaterThan">
      <formula>$E$11</formula>
    </cfRule>
  </conditionalFormatting>
  <conditionalFormatting sqref="R12">
    <cfRule type="cellIs" dxfId="1662" priority="156" operator="greaterThan">
      <formula>$E$12</formula>
    </cfRule>
  </conditionalFormatting>
  <conditionalFormatting sqref="R13">
    <cfRule type="cellIs" dxfId="1661" priority="154" operator="greaterThan">
      <formula>$E13</formula>
    </cfRule>
    <cfRule type="cellIs" dxfId="1660" priority="155" operator="greaterThan">
      <formula>$G13</formula>
    </cfRule>
  </conditionalFormatting>
  <conditionalFormatting sqref="R9:R12">
    <cfRule type="cellIs" dxfId="1659" priority="153" operator="greaterThan">
      <formula>$E9</formula>
    </cfRule>
  </conditionalFormatting>
  <conditionalFormatting sqref="R20:R22 R16:R17 R14">
    <cfRule type="cellIs" dxfId="1658" priority="151" operator="greaterThan">
      <formula>$E14</formula>
    </cfRule>
    <cfRule type="cellIs" dxfId="1657" priority="152" operator="greaterThan">
      <formula>$G14</formula>
    </cfRule>
  </conditionalFormatting>
  <conditionalFormatting sqref="R23 R19 R15">
    <cfRule type="cellIs" dxfId="1656" priority="150" operator="greaterThan">
      <formula>$E15</formula>
    </cfRule>
  </conditionalFormatting>
  <conditionalFormatting sqref="M10">
    <cfRule type="cellIs" dxfId="1655" priority="149" operator="greaterThan">
      <formula>$E$10</formula>
    </cfRule>
  </conditionalFormatting>
  <conditionalFormatting sqref="M11">
    <cfRule type="cellIs" dxfId="1654" priority="148" operator="greaterThan">
      <formula>$E$11</formula>
    </cfRule>
  </conditionalFormatting>
  <conditionalFormatting sqref="M12">
    <cfRule type="cellIs" dxfId="1653" priority="147" operator="greaterThan">
      <formula>$E$12</formula>
    </cfRule>
  </conditionalFormatting>
  <conditionalFormatting sqref="M13">
    <cfRule type="cellIs" dxfId="1652" priority="145" operator="greaterThan">
      <formula>$E13</formula>
    </cfRule>
    <cfRule type="cellIs" dxfId="1651" priority="146" operator="greaterThan">
      <formula>$G13</formula>
    </cfRule>
  </conditionalFormatting>
  <conditionalFormatting sqref="M9:M12">
    <cfRule type="cellIs" dxfId="1650" priority="144" operator="greaterThan">
      <formula>$E9</formula>
    </cfRule>
  </conditionalFormatting>
  <conditionalFormatting sqref="M20:M22 M16:M17 M14">
    <cfRule type="cellIs" dxfId="1649" priority="142" operator="greaterThan">
      <formula>$E14</formula>
    </cfRule>
    <cfRule type="cellIs" dxfId="1648" priority="143" operator="greaterThan">
      <formula>$G14</formula>
    </cfRule>
  </conditionalFormatting>
  <conditionalFormatting sqref="M23 M19 M15">
    <cfRule type="cellIs" dxfId="1647" priority="141" operator="greaterThan">
      <formula>$E15</formula>
    </cfRule>
  </conditionalFormatting>
  <conditionalFormatting sqref="H10">
    <cfRule type="cellIs" dxfId="1646" priority="140" operator="greaterThan">
      <formula>$E$10</formula>
    </cfRule>
  </conditionalFormatting>
  <conditionalFormatting sqref="H11">
    <cfRule type="cellIs" dxfId="1645" priority="139" operator="greaterThan">
      <formula>$E$11</formula>
    </cfRule>
  </conditionalFormatting>
  <conditionalFormatting sqref="H12">
    <cfRule type="cellIs" dxfId="1644" priority="138" operator="greaterThan">
      <formula>$E$12</formula>
    </cfRule>
  </conditionalFormatting>
  <conditionalFormatting sqref="H13">
    <cfRule type="cellIs" dxfId="1643" priority="136" operator="greaterThan">
      <formula>$E13</formula>
    </cfRule>
    <cfRule type="cellIs" dxfId="1642" priority="137" operator="greaterThan">
      <formula>$G13</formula>
    </cfRule>
  </conditionalFormatting>
  <conditionalFormatting sqref="H9:H12">
    <cfRule type="cellIs" dxfId="1641" priority="135" operator="greaterThan">
      <formula>$E9</formula>
    </cfRule>
  </conditionalFormatting>
  <conditionalFormatting sqref="H20:H22 H16:H17 H14">
    <cfRule type="cellIs" dxfId="1640" priority="133" operator="greaterThan">
      <formula>$E14</formula>
    </cfRule>
    <cfRule type="cellIs" dxfId="1639" priority="134" operator="greaterThan">
      <formula>$G14</formula>
    </cfRule>
  </conditionalFormatting>
  <conditionalFormatting sqref="H23 H19 H15">
    <cfRule type="cellIs" dxfId="1638" priority="132" operator="greaterThan">
      <formula>$E15</formula>
    </cfRule>
  </conditionalFormatting>
  <conditionalFormatting sqref="AB10">
    <cfRule type="cellIs" dxfId="1637" priority="131" operator="greaterThan">
      <formula>$E$10</formula>
    </cfRule>
  </conditionalFormatting>
  <conditionalFormatting sqref="AB11">
    <cfRule type="cellIs" dxfId="1636" priority="130" operator="greaterThan">
      <formula>$E$11</formula>
    </cfRule>
  </conditionalFormatting>
  <conditionalFormatting sqref="AB12">
    <cfRule type="cellIs" dxfId="1635" priority="129" operator="greaterThan">
      <formula>$E$12</formula>
    </cfRule>
  </conditionalFormatting>
  <conditionalFormatting sqref="AB13">
    <cfRule type="cellIs" dxfId="1634" priority="127" operator="greaterThan">
      <formula>$E13</formula>
    </cfRule>
    <cfRule type="cellIs" dxfId="1633" priority="128" operator="greaterThan">
      <formula>$G13</formula>
    </cfRule>
  </conditionalFormatting>
  <conditionalFormatting sqref="AB10:AB12">
    <cfRule type="cellIs" dxfId="1632" priority="126" operator="greaterThan">
      <formula>$E10</formula>
    </cfRule>
  </conditionalFormatting>
  <conditionalFormatting sqref="AB20:AB22 AB16:AB17 AB14">
    <cfRule type="cellIs" dxfId="1631" priority="124" operator="greaterThan">
      <formula>$E14</formula>
    </cfRule>
    <cfRule type="cellIs" dxfId="1630" priority="125" operator="greaterThan">
      <formula>$G14</formula>
    </cfRule>
  </conditionalFormatting>
  <conditionalFormatting sqref="AB23 AB19 AB15">
    <cfRule type="cellIs" dxfId="1629" priority="123" operator="greaterThan">
      <formula>$E15</formula>
    </cfRule>
  </conditionalFormatting>
  <conditionalFormatting sqref="AB18">
    <cfRule type="cellIs" dxfId="1628" priority="119" operator="lessThan">
      <formula>$AS$18</formula>
    </cfRule>
    <cfRule type="cellIs" dxfId="1627" priority="120" operator="greaterThan">
      <formula>$AT$18</formula>
    </cfRule>
    <cfRule type="cellIs" dxfId="1626" priority="121" operator="lessThan">
      <formula>$AQ$18</formula>
    </cfRule>
    <cfRule type="cellIs" dxfId="1625" priority="122" operator="greaterThan">
      <formula>$AR$18</formula>
    </cfRule>
  </conditionalFormatting>
  <conditionalFormatting sqref="H18 M18 R18 W18">
    <cfRule type="cellIs" dxfId="1624" priority="115" operator="lessThan">
      <formula>$AS$18</formula>
    </cfRule>
    <cfRule type="cellIs" dxfId="1623" priority="116" operator="greaterThan">
      <formula>$AT$18</formula>
    </cfRule>
    <cfRule type="cellIs" dxfId="1622" priority="117" operator="lessThan">
      <formula>$AQ$18</formula>
    </cfRule>
    <cfRule type="cellIs" dxfId="1621" priority="118" operator="greaterThan">
      <formula>$AR$18</formula>
    </cfRule>
  </conditionalFormatting>
  <conditionalFormatting sqref="AL30">
    <cfRule type="expression" priority="114" stopIfTrue="1">
      <formula>AM$30="U"</formula>
    </cfRule>
  </conditionalFormatting>
  <conditionalFormatting sqref="AB30">
    <cfRule type="cellIs" dxfId="1620" priority="112" operator="greaterThan">
      <formula>$E30</formula>
    </cfRule>
    <cfRule type="cellIs" dxfId="1619" priority="113" operator="greaterThan">
      <formula>$G30</formula>
    </cfRule>
  </conditionalFormatting>
  <conditionalFormatting sqref="AB30">
    <cfRule type="expression" priority="111" stopIfTrue="1">
      <formula>AC$30="U"</formula>
    </cfRule>
  </conditionalFormatting>
  <conditionalFormatting sqref="W30">
    <cfRule type="expression" priority="110" stopIfTrue="1">
      <formula>$X$30="U"</formula>
    </cfRule>
  </conditionalFormatting>
  <conditionalFormatting sqref="R30">
    <cfRule type="cellIs" dxfId="1618" priority="108" operator="greaterThan">
      <formula>$E30</formula>
    </cfRule>
    <cfRule type="cellIs" dxfId="1617" priority="109" operator="greaterThan">
      <formula>$G30</formula>
    </cfRule>
  </conditionalFormatting>
  <conditionalFormatting sqref="R30">
    <cfRule type="expression" priority="107" stopIfTrue="1">
      <formula>$S$30="U"</formula>
    </cfRule>
  </conditionalFormatting>
  <conditionalFormatting sqref="M30">
    <cfRule type="cellIs" dxfId="1616" priority="105" operator="greaterThan">
      <formula>$E30</formula>
    </cfRule>
    <cfRule type="cellIs" dxfId="1615" priority="106" operator="greaterThan">
      <formula>$G30</formula>
    </cfRule>
  </conditionalFormatting>
  <conditionalFormatting sqref="M30">
    <cfRule type="expression" priority="104" stopIfTrue="1">
      <formula>$N$30="U"</formula>
    </cfRule>
  </conditionalFormatting>
  <conditionalFormatting sqref="H30">
    <cfRule type="expression" priority="103" stopIfTrue="1">
      <formula>$I$30="U"</formula>
    </cfRule>
  </conditionalFormatting>
  <conditionalFormatting sqref="W8">
    <cfRule type="cellIs" dxfId="1614" priority="102" operator="greaterThan">
      <formula>$E8</formula>
    </cfRule>
  </conditionalFormatting>
  <conditionalFormatting sqref="R8">
    <cfRule type="cellIs" dxfId="1613" priority="101" operator="greaterThan">
      <formula>$E8</formula>
    </cfRule>
  </conditionalFormatting>
  <conditionalFormatting sqref="H8 M8">
    <cfRule type="cellIs" dxfId="1612" priority="100" operator="greaterThan">
      <formula>$E8</formula>
    </cfRule>
  </conditionalFormatting>
  <conditionalFormatting sqref="AL40">
    <cfRule type="expression" priority="99" stopIfTrue="1">
      <formula>$AM$40="U"</formula>
    </cfRule>
  </conditionalFormatting>
  <conditionalFormatting sqref="W40">
    <cfRule type="cellIs" dxfId="1611" priority="98" operator="greaterThan">
      <formula>$E40</formula>
    </cfRule>
  </conditionalFormatting>
  <conditionalFormatting sqref="W40">
    <cfRule type="expression" priority="97" stopIfTrue="1">
      <formula>X$40="U"</formula>
    </cfRule>
  </conditionalFormatting>
  <conditionalFormatting sqref="AB40">
    <cfRule type="cellIs" dxfId="1610" priority="96" operator="greaterThan">
      <formula>$E40</formula>
    </cfRule>
  </conditionalFormatting>
  <conditionalFormatting sqref="AB40">
    <cfRule type="expression" priority="95" stopIfTrue="1">
      <formula>AC$40="U"</formula>
    </cfRule>
  </conditionalFormatting>
  <conditionalFormatting sqref="M40">
    <cfRule type="cellIs" dxfId="1609" priority="94" operator="greaterThan">
      <formula>$E40</formula>
    </cfRule>
  </conditionalFormatting>
  <conditionalFormatting sqref="M40">
    <cfRule type="expression" priority="93" stopIfTrue="1">
      <formula>N$40="U"</formula>
    </cfRule>
  </conditionalFormatting>
  <conditionalFormatting sqref="R40">
    <cfRule type="cellIs" dxfId="1608" priority="92" operator="greaterThan">
      <formula>$E40</formula>
    </cfRule>
  </conditionalFormatting>
  <conditionalFormatting sqref="R40">
    <cfRule type="expression" priority="91" stopIfTrue="1">
      <formula>S$40="U"</formula>
    </cfRule>
  </conditionalFormatting>
  <conditionalFormatting sqref="H40">
    <cfRule type="cellIs" dxfId="1607" priority="90" operator="greaterThan">
      <formula>$E40</formula>
    </cfRule>
  </conditionalFormatting>
  <conditionalFormatting sqref="H40">
    <cfRule type="expression" priority="89" stopIfTrue="1">
      <formula>I$40="U"</formula>
    </cfRule>
  </conditionalFormatting>
  <conditionalFormatting sqref="H43">
    <cfRule type="cellIs" dxfId="1606" priority="85" operator="greaterThan">
      <formula>$G43</formula>
    </cfRule>
  </conditionalFormatting>
  <conditionalFormatting sqref="AB45">
    <cfRule type="cellIs" dxfId="1605" priority="84" operator="greaterThan">
      <formula>$F$45</formula>
    </cfRule>
  </conditionalFormatting>
  <conditionalFormatting sqref="AB76">
    <cfRule type="cellIs" dxfId="1604" priority="83" operator="greaterThan">
      <formula>$F$76</formula>
    </cfRule>
  </conditionalFormatting>
  <conditionalFormatting sqref="AU43:AU46">
    <cfRule type="expression" dxfId="1603" priority="81">
      <formula>$AU43=$AB43</formula>
    </cfRule>
  </conditionalFormatting>
  <conditionalFormatting sqref="AU48:AU89">
    <cfRule type="expression" dxfId="1602" priority="80">
      <formula>$AU48=$AB48</formula>
    </cfRule>
  </conditionalFormatting>
  <conditionalFormatting sqref="H48">
    <cfRule type="cellIs" dxfId="1601" priority="78" operator="greaterThan">
      <formula>$F$48</formula>
    </cfRule>
  </conditionalFormatting>
  <conditionalFormatting sqref="H76">
    <cfRule type="cellIs" dxfId="1600" priority="79" operator="greaterThan">
      <formula>$F$76</formula>
    </cfRule>
  </conditionalFormatting>
  <conditionalFormatting sqref="W48 R48 M48">
    <cfRule type="cellIs" dxfId="1599" priority="76" operator="greaterThan">
      <formula>$F$48</formula>
    </cfRule>
  </conditionalFormatting>
  <conditionalFormatting sqref="W76 R76 M76">
    <cfRule type="cellIs" dxfId="1598" priority="77" operator="greaterThan">
      <formula>$F$76</formula>
    </cfRule>
  </conditionalFormatting>
  <conditionalFormatting sqref="AB46 W46 R46 M46">
    <cfRule type="cellIs" dxfId="1597" priority="73" operator="greaterThan">
      <formula>$E46</formula>
    </cfRule>
    <cfRule type="cellIs" dxfId="1596" priority="74" operator="greaterThan">
      <formula>$G46</formula>
    </cfRule>
  </conditionalFormatting>
  <conditionalFormatting sqref="H52">
    <cfRule type="cellIs" dxfId="1595" priority="72" operator="greaterThan">
      <formula>$E52</formula>
    </cfRule>
  </conditionalFormatting>
  <conditionalFormatting sqref="AB52 W52 R52 M52">
    <cfRule type="cellIs" dxfId="1594" priority="71" operator="greaterThan">
      <formula>$E52</formula>
    </cfRule>
  </conditionalFormatting>
  <conditionalFormatting sqref="AB53 W53 R53 M53">
    <cfRule type="cellIs" dxfId="1593" priority="69" operator="greaterThan">
      <formula>$E53</formula>
    </cfRule>
    <cfRule type="cellIs" dxfId="1592" priority="70" operator="greaterThan">
      <formula>$G53</formula>
    </cfRule>
  </conditionalFormatting>
  <conditionalFormatting sqref="AB55 W55 R55 M55">
    <cfRule type="cellIs" dxfId="1591" priority="67" operator="greaterThan">
      <formula>$E55</formula>
    </cfRule>
    <cfRule type="cellIs" dxfId="1590" priority="68" operator="greaterThan">
      <formula>$G55</formula>
    </cfRule>
  </conditionalFormatting>
  <conditionalFormatting sqref="AB89 W89 R89 M89">
    <cfRule type="cellIs" dxfId="1589" priority="65" operator="greaterThan">
      <formula>$E89</formula>
    </cfRule>
    <cfRule type="cellIs" dxfId="1588" priority="66" operator="greaterThan">
      <formula>$G89</formula>
    </cfRule>
  </conditionalFormatting>
  <conditionalFormatting sqref="AB86 W86 R86 M86">
    <cfRule type="cellIs" dxfId="1587" priority="63" operator="greaterThan">
      <formula>$E86</formula>
    </cfRule>
    <cfRule type="cellIs" dxfId="1586" priority="64" operator="greaterThan">
      <formula>$G86</formula>
    </cfRule>
  </conditionalFormatting>
  <conditionalFormatting sqref="AB78 W78 R78 M78">
    <cfRule type="cellIs" dxfId="1585" priority="61" operator="greaterThan">
      <formula>$E78</formula>
    </cfRule>
    <cfRule type="cellIs" dxfId="1584" priority="62" operator="greaterThan">
      <formula>$G78</formula>
    </cfRule>
  </conditionalFormatting>
  <conditionalFormatting sqref="AB73 W73 R73 M73">
    <cfRule type="cellIs" dxfId="1583" priority="59" operator="greaterThan">
      <formula>$E73</formula>
    </cfRule>
    <cfRule type="cellIs" dxfId="1582" priority="60" operator="greaterThan">
      <formula>$G73</formula>
    </cfRule>
  </conditionalFormatting>
  <conditionalFormatting sqref="AB70 W70 R70 M70">
    <cfRule type="cellIs" dxfId="1581" priority="57" operator="greaterThan">
      <formula>$E70</formula>
    </cfRule>
    <cfRule type="cellIs" dxfId="1580" priority="58" operator="greaterThan">
      <formula>$G70</formula>
    </cfRule>
  </conditionalFormatting>
  <conditionalFormatting sqref="AB62 W62 R62 M62">
    <cfRule type="cellIs" dxfId="1579" priority="55" operator="greaterThan">
      <formula>$E62</formula>
    </cfRule>
    <cfRule type="cellIs" dxfId="1578" priority="56" operator="greaterThan">
      <formula>$G62</formula>
    </cfRule>
  </conditionalFormatting>
  <conditionalFormatting sqref="AB61 W61 R61 M61">
    <cfRule type="cellIs" dxfId="1577" priority="53" operator="greaterThan">
      <formula>$E61</formula>
    </cfRule>
    <cfRule type="cellIs" dxfId="1576" priority="54" operator="greaterThan">
      <formula>$G61</formula>
    </cfRule>
  </conditionalFormatting>
  <conditionalFormatting sqref="AB67 W67 R67 M67 H67">
    <cfRule type="cellIs" dxfId="1575" priority="52" operator="greaterThan">
      <formula>$E67</formula>
    </cfRule>
  </conditionalFormatting>
  <conditionalFormatting sqref="H72 M72 R72 W72 AB72">
    <cfRule type="cellIs" dxfId="1574" priority="51" operator="greaterThan">
      <formula>$E72</formula>
    </cfRule>
  </conditionalFormatting>
  <conditionalFormatting sqref="AB75 W75 R75 M75 H75">
    <cfRule type="cellIs" dxfId="1573" priority="50" operator="greaterThan">
      <formula>$E75</formula>
    </cfRule>
  </conditionalFormatting>
  <conditionalFormatting sqref="AB79:AB80 W79:W80 R79:R80 M79:M80 H79:H80">
    <cfRule type="cellIs" dxfId="1572" priority="49" operator="greaterThan">
      <formula>$E79</formula>
    </cfRule>
  </conditionalFormatting>
  <conditionalFormatting sqref="AB85 W85 R85 M85 H85 H82 M82 R82 W82 AB82">
    <cfRule type="cellIs" dxfId="1571" priority="48" operator="greaterThan">
      <formula>$E82</formula>
    </cfRule>
  </conditionalFormatting>
  <conditionalFormatting sqref="H82">
    <cfRule type="expression" priority="47" stopIfTrue="1">
      <formula>I$82="U"</formula>
    </cfRule>
  </conditionalFormatting>
  <conditionalFormatting sqref="AB82 W82 R82 M82">
    <cfRule type="expression" priority="46" stopIfTrue="1">
      <formula>N$82="U"</formula>
    </cfRule>
  </conditionalFormatting>
  <conditionalFormatting sqref="H89 H86 H78 H73 H70 H61:H62 H55 H53">
    <cfRule type="cellIs" dxfId="1570" priority="44" operator="greaterThan">
      <formula>$E53</formula>
    </cfRule>
    <cfRule type="cellIs" dxfId="1569" priority="45" operator="greaterThan">
      <formula>$G53</formula>
    </cfRule>
  </conditionalFormatting>
  <conditionalFormatting sqref="W43 R43 M43">
    <cfRule type="cellIs" dxfId="1568" priority="40" operator="greaterThan">
      <formula>$G43</formula>
    </cfRule>
  </conditionalFormatting>
  <conditionalFormatting sqref="AL45">
    <cfRule type="cellIs" dxfId="1567" priority="39" operator="greaterThan">
      <formula>$F$45</formula>
    </cfRule>
  </conditionalFormatting>
  <conditionalFormatting sqref="AL46">
    <cfRule type="cellIs" dxfId="1566" priority="36" operator="greaterThan">
      <formula>$E46</formula>
    </cfRule>
    <cfRule type="cellIs" dxfId="1565" priority="38" operator="greaterThan">
      <formula>$G46</formula>
    </cfRule>
  </conditionalFormatting>
  <conditionalFormatting sqref="AL76">
    <cfRule type="cellIs" dxfId="1564" priority="35" operator="greaterThan">
      <formula>$F$76</formula>
    </cfRule>
  </conditionalFormatting>
  <conditionalFormatting sqref="AL52">
    <cfRule type="cellIs" dxfId="1563" priority="33" operator="greaterThan">
      <formula>$E52</formula>
    </cfRule>
  </conditionalFormatting>
  <conditionalFormatting sqref="AL53">
    <cfRule type="cellIs" dxfId="1562" priority="31" operator="greaterThan">
      <formula>$E53</formula>
    </cfRule>
    <cfRule type="cellIs" dxfId="1561" priority="32" operator="greaterThan">
      <formula>$G53</formula>
    </cfRule>
  </conditionalFormatting>
  <conditionalFormatting sqref="AL55">
    <cfRule type="cellIs" dxfId="1560" priority="29" operator="greaterThan">
      <formula>$E55</formula>
    </cfRule>
    <cfRule type="cellIs" dxfId="1559" priority="30" operator="greaterThan">
      <formula>$G55</formula>
    </cfRule>
  </conditionalFormatting>
  <conditionalFormatting sqref="AL89">
    <cfRule type="cellIs" dxfId="1558" priority="27" operator="greaterThan">
      <formula>$E89</formula>
    </cfRule>
    <cfRule type="cellIs" dxfId="1557" priority="28" operator="greaterThan">
      <formula>$G89</formula>
    </cfRule>
  </conditionalFormatting>
  <conditionalFormatting sqref="AL86">
    <cfRule type="cellIs" dxfId="1556" priority="25" operator="greaterThan">
      <formula>$E86</formula>
    </cfRule>
    <cfRule type="cellIs" dxfId="1555" priority="26" operator="greaterThan">
      <formula>$G86</formula>
    </cfRule>
  </conditionalFormatting>
  <conditionalFormatting sqref="AL78">
    <cfRule type="cellIs" dxfId="1554" priority="23" operator="greaterThan">
      <formula>$E78</formula>
    </cfRule>
    <cfRule type="cellIs" dxfId="1553" priority="24" operator="greaterThan">
      <formula>$G78</formula>
    </cfRule>
  </conditionalFormatting>
  <conditionalFormatting sqref="AL73">
    <cfRule type="cellIs" dxfId="1552" priority="21" operator="greaterThan">
      <formula>$E73</formula>
    </cfRule>
    <cfRule type="cellIs" dxfId="1551" priority="22" operator="greaterThan">
      <formula>$G73</formula>
    </cfRule>
  </conditionalFormatting>
  <conditionalFormatting sqref="AL70">
    <cfRule type="cellIs" dxfId="1550" priority="19" operator="greaterThan">
      <formula>$E70</formula>
    </cfRule>
    <cfRule type="cellIs" dxfId="1549" priority="20" operator="greaterThan">
      <formula>$G70</formula>
    </cfRule>
  </conditionalFormatting>
  <conditionalFormatting sqref="AL62">
    <cfRule type="cellIs" dxfId="1548" priority="17" operator="greaterThan">
      <formula>$E62</formula>
    </cfRule>
    <cfRule type="cellIs" dxfId="1547" priority="18" operator="greaterThan">
      <formula>$G62</formula>
    </cfRule>
  </conditionalFormatting>
  <conditionalFormatting sqref="AL61">
    <cfRule type="cellIs" dxfId="1546" priority="15" operator="greaterThan">
      <formula>$E61</formula>
    </cfRule>
    <cfRule type="cellIs" dxfId="1545" priority="16" operator="greaterThan">
      <formula>$G61</formula>
    </cfRule>
  </conditionalFormatting>
  <conditionalFormatting sqref="AL67">
    <cfRule type="cellIs" dxfId="1544" priority="14" operator="greaterThan">
      <formula>$E67</formula>
    </cfRule>
  </conditionalFormatting>
  <conditionalFormatting sqref="AL72">
    <cfRule type="cellIs" dxfId="1543" priority="13" operator="greaterThan">
      <formula>$E72</formula>
    </cfRule>
  </conditionalFormatting>
  <conditionalFormatting sqref="AL75">
    <cfRule type="cellIs" dxfId="1542" priority="12" operator="greaterThan">
      <formula>$E75</formula>
    </cfRule>
  </conditionalFormatting>
  <conditionalFormatting sqref="AL79:AL80">
    <cfRule type="cellIs" dxfId="1541" priority="11" operator="greaterThan">
      <formula>$E79</formula>
    </cfRule>
  </conditionalFormatting>
  <conditionalFormatting sqref="AL85 AL82">
    <cfRule type="cellIs" dxfId="1540" priority="10" operator="greaterThan">
      <formula>$E82</formula>
    </cfRule>
  </conditionalFormatting>
  <conditionalFormatting sqref="AL82">
    <cfRule type="expression" priority="9" stopIfTrue="1">
      <formula>AM$82="U"</formula>
    </cfRule>
  </conditionalFormatting>
  <conditionalFormatting sqref="H50:H51">
    <cfRule type="cellIs" dxfId="1539" priority="8" operator="greaterThan">
      <formula>$G50</formula>
    </cfRule>
  </conditionalFormatting>
  <conditionalFormatting sqref="AL50 AB50 W50 R50 M50">
    <cfRule type="cellIs" dxfId="1538" priority="7" operator="greaterThan">
      <formula>$G50</formula>
    </cfRule>
  </conditionalFormatting>
  <conditionalFormatting sqref="AL54 AB54 W54 R54 M54 H54">
    <cfRule type="cellIs" dxfId="1537" priority="6" operator="greaterThan">
      <formula>$G54</formula>
    </cfRule>
  </conditionalFormatting>
  <conditionalFormatting sqref="AL60 AB60 W60 R60 M60 H60">
    <cfRule type="cellIs" dxfId="1536" priority="5" operator="greaterThan">
      <formula>$G60</formula>
    </cfRule>
  </conditionalFormatting>
  <conditionalFormatting sqref="AL84 AB84 W84 R84 M84 H84 AL81 AB81 W81 R81 M81 H81 AL68 AB68 W68 R68 M68 H68 AL66 AB66 W66 R66 M66 H66 AL63 AB63 W63 R63 M63 H63">
    <cfRule type="cellIs" dxfId="1535" priority="4" operator="greaterThan">
      <formula>$G63</formula>
    </cfRule>
  </conditionalFormatting>
  <conditionalFormatting sqref="H51">
    <cfRule type="expression" priority="3" stopIfTrue="1">
      <formula>I$51="U"</formula>
    </cfRule>
  </conditionalFormatting>
  <conditionalFormatting sqref="AL51 AB51 W51 R51 M51">
    <cfRule type="cellIs" dxfId="1534" priority="2" operator="greaterThan">
      <formula>$G51</formula>
    </cfRule>
  </conditionalFormatting>
  <conditionalFormatting sqref="AL51 AB51 W51 R51 M51">
    <cfRule type="expression" priority="1" stopIfTrue="1">
      <formula>N$51="U"</formula>
    </cfRule>
  </conditionalFormatting>
  <printOptions horizontalCentered="1"/>
  <pageMargins left="1" right="1" top="0.6" bottom="0.6" header="0.3" footer="0.3"/>
  <pageSetup paperSize="17" scale="54" orientation="landscape" r:id="rId1"/>
  <headerFooter>
    <oddFooter>&amp;L&amp;8&amp;Z&amp;F&amp;RPage &amp;P of &amp;N</oddFooter>
  </headerFooter>
  <rowBreaks count="1" manualBreakCount="1">
    <brk id="46" max="4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O88"/>
  <sheetViews>
    <sheetView workbookViewId="0">
      <selection activeCell="V23" sqref="V23:W39"/>
    </sheetView>
  </sheetViews>
  <sheetFormatPr defaultRowHeight="15" x14ac:dyDescent="0.25"/>
  <cols>
    <col min="1" max="1" width="19.42578125" customWidth="1"/>
    <col min="2" max="2" width="7.5703125" bestFit="1" customWidth="1"/>
    <col min="3" max="3" width="7.85546875" bestFit="1" customWidth="1"/>
    <col min="4" max="4" width="6.85546875" bestFit="1" customWidth="1"/>
    <col min="5" max="5" width="7" bestFit="1" customWidth="1"/>
    <col min="7" max="7" width="2" bestFit="1" customWidth="1"/>
    <col min="8" max="8" width="2.140625" bestFit="1" customWidth="1"/>
    <col min="9" max="9" width="1.85546875" bestFit="1" customWidth="1"/>
    <col min="10" max="10" width="7.85546875" bestFit="1" customWidth="1"/>
    <col min="11" max="11" width="2" bestFit="1" customWidth="1"/>
    <col min="12" max="12" width="2.140625" bestFit="1" customWidth="1"/>
    <col min="13" max="13" width="1.85546875" bestFit="1" customWidth="1"/>
    <col min="15" max="15" width="2" bestFit="1" customWidth="1"/>
    <col min="16" max="16" width="2.140625" bestFit="1" customWidth="1"/>
    <col min="17" max="17" width="1.85546875" bestFit="1" customWidth="1"/>
    <col min="18" max="18" width="7.85546875" bestFit="1" customWidth="1"/>
    <col min="19" max="19" width="2" bestFit="1" customWidth="1"/>
    <col min="20" max="20" width="2.140625" bestFit="1" customWidth="1"/>
    <col min="21" max="21" width="1.85546875" bestFit="1" customWidth="1"/>
    <col min="22" max="22" width="7.85546875" bestFit="1" customWidth="1"/>
    <col min="23" max="23" width="2" bestFit="1" customWidth="1"/>
    <col min="24" max="24" width="2.140625" bestFit="1" customWidth="1"/>
    <col min="25" max="25" width="1.85546875" bestFit="1" customWidth="1"/>
    <col min="26" max="26" width="7.85546875" bestFit="1" customWidth="1"/>
    <col min="27" max="27" width="2" bestFit="1" customWidth="1"/>
    <col min="28" max="28" width="2.140625" bestFit="1" customWidth="1"/>
    <col min="29" max="29" width="1.85546875" bestFit="1" customWidth="1"/>
    <col min="30" max="30" width="7.85546875" bestFit="1" customWidth="1"/>
    <col min="31" max="31" width="2" bestFit="1" customWidth="1"/>
    <col min="32" max="32" width="2.140625" bestFit="1" customWidth="1"/>
    <col min="33" max="33" width="1.85546875" bestFit="1" customWidth="1"/>
    <col min="34" max="34" width="7.85546875" bestFit="1" customWidth="1"/>
    <col min="35" max="35" width="2" bestFit="1" customWidth="1"/>
    <col min="36" max="36" width="2.140625" bestFit="1" customWidth="1"/>
    <col min="37" max="37" width="1.85546875" bestFit="1" customWidth="1"/>
    <col min="38" max="38" width="7.85546875" bestFit="1" customWidth="1"/>
    <col min="39" max="39" width="2" bestFit="1" customWidth="1"/>
    <col min="40" max="40" width="2.140625" bestFit="1" customWidth="1"/>
    <col min="41" max="41" width="1.85546875" bestFit="1" customWidth="1"/>
  </cols>
  <sheetData>
    <row r="1" spans="1:41" x14ac:dyDescent="0.25">
      <c r="A1" s="143"/>
      <c r="B1" s="144"/>
      <c r="C1" s="144"/>
      <c r="D1" s="145"/>
      <c r="E1" s="145"/>
      <c r="F1" s="479" t="s">
        <v>112</v>
      </c>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6"/>
      <c r="AO1" s="6"/>
    </row>
    <row r="2" spans="1:41" x14ac:dyDescent="0.25">
      <c r="A2" s="1"/>
      <c r="B2" s="146"/>
      <c r="C2" s="147"/>
      <c r="D2" s="4"/>
      <c r="E2" s="4"/>
      <c r="F2" s="480" t="s">
        <v>113</v>
      </c>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0" t="s">
        <v>114</v>
      </c>
      <c r="AI2" s="481"/>
      <c r="AJ2" s="481"/>
      <c r="AK2" s="481"/>
      <c r="AL2" s="481"/>
      <c r="AM2" s="481"/>
      <c r="AN2" s="481"/>
      <c r="AO2" s="482"/>
    </row>
    <row r="3" spans="1:41" x14ac:dyDescent="0.25">
      <c r="A3" s="5"/>
      <c r="B3" s="6" t="s">
        <v>115</v>
      </c>
      <c r="C3" s="6" t="s">
        <v>3</v>
      </c>
      <c r="D3" s="7" t="s">
        <v>4</v>
      </c>
      <c r="E3" s="148" t="s">
        <v>5</v>
      </c>
      <c r="F3" s="476" t="s">
        <v>116</v>
      </c>
      <c r="G3" s="477"/>
      <c r="H3" s="477"/>
      <c r="I3" s="477"/>
      <c r="J3" s="476" t="s">
        <v>117</v>
      </c>
      <c r="K3" s="477"/>
      <c r="L3" s="477"/>
      <c r="M3" s="477"/>
      <c r="N3" s="476" t="s">
        <v>118</v>
      </c>
      <c r="O3" s="477"/>
      <c r="P3" s="477"/>
      <c r="Q3" s="477"/>
      <c r="R3" s="476" t="s">
        <v>119</v>
      </c>
      <c r="S3" s="477"/>
      <c r="T3" s="477"/>
      <c r="U3" s="477"/>
      <c r="V3" s="476" t="s">
        <v>120</v>
      </c>
      <c r="W3" s="477"/>
      <c r="X3" s="477"/>
      <c r="Y3" s="477"/>
      <c r="Z3" s="476" t="s">
        <v>121</v>
      </c>
      <c r="AA3" s="477"/>
      <c r="AB3" s="477"/>
      <c r="AC3" s="477"/>
      <c r="AD3" s="476" t="s">
        <v>122</v>
      </c>
      <c r="AE3" s="477"/>
      <c r="AF3" s="477"/>
      <c r="AG3" s="477"/>
      <c r="AH3" s="476" t="s">
        <v>123</v>
      </c>
      <c r="AI3" s="477"/>
      <c r="AJ3" s="477"/>
      <c r="AK3" s="477"/>
      <c r="AL3" s="476" t="s">
        <v>124</v>
      </c>
      <c r="AM3" s="477"/>
      <c r="AN3" s="477"/>
      <c r="AO3" s="478"/>
    </row>
    <row r="4" spans="1:41" ht="15.75" thickBot="1" x14ac:dyDescent="0.3">
      <c r="A4" s="8"/>
      <c r="B4" s="9" t="s">
        <v>12</v>
      </c>
      <c r="C4" s="9" t="s">
        <v>13</v>
      </c>
      <c r="D4" s="10" t="s">
        <v>14</v>
      </c>
      <c r="E4" s="13"/>
      <c r="F4" s="8">
        <v>42074</v>
      </c>
      <c r="G4" s="9" t="s">
        <v>15</v>
      </c>
      <c r="H4" s="9" t="s">
        <v>16</v>
      </c>
      <c r="I4" s="9" t="s">
        <v>17</v>
      </c>
      <c r="J4" s="8">
        <v>42073</v>
      </c>
      <c r="K4" s="9" t="s">
        <v>15</v>
      </c>
      <c r="L4" s="9" t="s">
        <v>16</v>
      </c>
      <c r="M4" s="9" t="s">
        <v>17</v>
      </c>
      <c r="N4" s="8">
        <v>42073</v>
      </c>
      <c r="O4" s="9" t="s">
        <v>15</v>
      </c>
      <c r="P4" s="9" t="s">
        <v>16</v>
      </c>
      <c r="Q4" s="9" t="s">
        <v>17</v>
      </c>
      <c r="R4" s="8">
        <v>42074</v>
      </c>
      <c r="S4" s="9" t="s">
        <v>15</v>
      </c>
      <c r="T4" s="9" t="s">
        <v>16</v>
      </c>
      <c r="U4" s="9" t="s">
        <v>17</v>
      </c>
      <c r="V4" s="8">
        <v>42073</v>
      </c>
      <c r="W4" s="9" t="s">
        <v>15</v>
      </c>
      <c r="X4" s="9" t="s">
        <v>16</v>
      </c>
      <c r="Y4" s="9" t="s">
        <v>17</v>
      </c>
      <c r="Z4" s="8">
        <v>42073</v>
      </c>
      <c r="AA4" s="9" t="s">
        <v>15</v>
      </c>
      <c r="AB4" s="9" t="s">
        <v>16</v>
      </c>
      <c r="AC4" s="9" t="s">
        <v>17</v>
      </c>
      <c r="AD4" s="8">
        <v>42073</v>
      </c>
      <c r="AE4" s="9" t="s">
        <v>15</v>
      </c>
      <c r="AF4" s="9" t="s">
        <v>16</v>
      </c>
      <c r="AG4" s="9" t="s">
        <v>17</v>
      </c>
      <c r="AH4" s="8"/>
      <c r="AI4" s="9" t="s">
        <v>15</v>
      </c>
      <c r="AJ4" s="9" t="s">
        <v>16</v>
      </c>
      <c r="AK4" s="9" t="s">
        <v>17</v>
      </c>
      <c r="AL4" s="8">
        <v>42073</v>
      </c>
      <c r="AM4" s="9" t="s">
        <v>15</v>
      </c>
      <c r="AN4" s="9" t="s">
        <v>16</v>
      </c>
      <c r="AO4" s="149" t="s">
        <v>17</v>
      </c>
    </row>
    <row r="5" spans="1:41" ht="15.75" thickTop="1" x14ac:dyDescent="0.25">
      <c r="A5" s="14" t="s">
        <v>18</v>
      </c>
      <c r="B5" s="150"/>
      <c r="C5" s="151"/>
      <c r="D5" s="17"/>
      <c r="E5" s="19"/>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row>
    <row r="6" spans="1:41" x14ac:dyDescent="0.25">
      <c r="A6" s="20" t="s">
        <v>20</v>
      </c>
      <c r="B6" s="153" t="s">
        <v>24</v>
      </c>
      <c r="C6" s="154">
        <v>100</v>
      </c>
      <c r="D6" s="23" t="s">
        <v>22</v>
      </c>
      <c r="E6" s="24" t="s">
        <v>22</v>
      </c>
      <c r="F6" s="31">
        <v>78</v>
      </c>
      <c r="G6" s="26"/>
      <c r="H6" s="27"/>
      <c r="I6" s="28"/>
      <c r="J6" s="31">
        <v>62</v>
      </c>
      <c r="K6" s="26"/>
      <c r="L6" s="26"/>
      <c r="M6" s="30"/>
      <c r="N6" s="29">
        <v>340</v>
      </c>
      <c r="O6" s="31"/>
      <c r="P6" s="27"/>
      <c r="Q6" s="108"/>
      <c r="R6" s="31">
        <v>86</v>
      </c>
      <c r="S6" s="31"/>
      <c r="T6" s="31"/>
      <c r="U6" s="32"/>
      <c r="V6" s="29">
        <v>780</v>
      </c>
      <c r="W6" s="31"/>
      <c r="X6" s="27"/>
      <c r="Y6" s="28"/>
      <c r="Z6" s="29">
        <v>100</v>
      </c>
      <c r="AA6" s="31"/>
      <c r="AB6" s="27"/>
      <c r="AC6" s="28"/>
      <c r="AD6" s="29">
        <v>100</v>
      </c>
      <c r="AE6" s="26"/>
      <c r="AF6" s="27"/>
      <c r="AG6" s="28"/>
      <c r="AH6" s="25" t="s">
        <v>173</v>
      </c>
      <c r="AI6" s="26"/>
      <c r="AJ6" s="27"/>
      <c r="AK6" s="28"/>
      <c r="AL6" s="31">
        <v>100</v>
      </c>
      <c r="AM6" s="31"/>
      <c r="AN6" s="31"/>
      <c r="AO6" s="28"/>
    </row>
    <row r="7" spans="1:41" x14ac:dyDescent="0.25">
      <c r="A7" s="33" t="s">
        <v>23</v>
      </c>
      <c r="B7" s="155" t="s">
        <v>24</v>
      </c>
      <c r="C7" s="156">
        <v>0.1</v>
      </c>
      <c r="D7" s="36" t="s">
        <v>22</v>
      </c>
      <c r="E7" s="37" t="s">
        <v>22</v>
      </c>
      <c r="F7" s="41">
        <v>5.0000000000000001E-3</v>
      </c>
      <c r="G7" s="39" t="s">
        <v>25</v>
      </c>
      <c r="H7" s="38"/>
      <c r="I7" s="40"/>
      <c r="J7" s="38">
        <v>5.0000000000000001E-3</v>
      </c>
      <c r="K7" s="39"/>
      <c r="L7" s="42"/>
      <c r="M7" s="40"/>
      <c r="N7" s="38">
        <v>5.5E-2</v>
      </c>
      <c r="O7" s="38"/>
      <c r="P7" s="38"/>
      <c r="Q7" s="118"/>
      <c r="R7" s="38">
        <v>14</v>
      </c>
      <c r="S7" s="39"/>
      <c r="T7" s="39"/>
      <c r="U7" s="44"/>
      <c r="V7" s="38">
        <v>5.7000000000000002E-2</v>
      </c>
      <c r="W7" s="39"/>
      <c r="X7" s="39"/>
      <c r="Y7" s="44"/>
      <c r="Z7" s="38">
        <v>0.01</v>
      </c>
      <c r="AA7" s="39"/>
      <c r="AB7" s="38"/>
      <c r="AC7" s="40"/>
      <c r="AD7" s="38">
        <v>5.0000000000000001E-3</v>
      </c>
      <c r="AE7" s="39" t="s">
        <v>25</v>
      </c>
      <c r="AF7" s="42"/>
      <c r="AG7" s="40"/>
      <c r="AH7" s="38"/>
      <c r="AI7" s="39"/>
      <c r="AJ7" s="42"/>
      <c r="AK7" s="40"/>
      <c r="AL7" s="38">
        <v>5.0000000000000001E-3</v>
      </c>
      <c r="AM7" s="39" t="s">
        <v>25</v>
      </c>
      <c r="AN7" s="38"/>
      <c r="AO7" s="43"/>
    </row>
    <row r="8" spans="1:41" x14ac:dyDescent="0.25">
      <c r="A8" s="33" t="s">
        <v>26</v>
      </c>
      <c r="B8" s="155" t="s">
        <v>24</v>
      </c>
      <c r="C8" s="157">
        <v>180</v>
      </c>
      <c r="D8" s="36" t="s">
        <v>22</v>
      </c>
      <c r="E8" s="37" t="s">
        <v>22</v>
      </c>
      <c r="F8" s="38">
        <v>78</v>
      </c>
      <c r="G8" s="42"/>
      <c r="H8" s="39"/>
      <c r="I8" s="44"/>
      <c r="J8" s="38">
        <v>62</v>
      </c>
      <c r="K8" s="42"/>
      <c r="L8" s="42"/>
      <c r="M8" s="44"/>
      <c r="N8" s="41">
        <v>340</v>
      </c>
      <c r="O8" s="38"/>
      <c r="P8" s="39"/>
      <c r="Q8" s="158"/>
      <c r="R8" s="38">
        <v>86</v>
      </c>
      <c r="S8" s="38"/>
      <c r="T8" s="38"/>
      <c r="U8" s="44"/>
      <c r="V8" s="41">
        <v>780</v>
      </c>
      <c r="W8" s="38"/>
      <c r="X8" s="38"/>
      <c r="Y8" s="44"/>
      <c r="Z8" s="38">
        <v>100</v>
      </c>
      <c r="AA8" s="38"/>
      <c r="AB8" s="39"/>
      <c r="AC8" s="44"/>
      <c r="AD8" s="38">
        <v>100</v>
      </c>
      <c r="AE8" s="42"/>
      <c r="AF8" s="42"/>
      <c r="AG8" s="159"/>
      <c r="AH8" s="38"/>
      <c r="AI8" s="42"/>
      <c r="AJ8" s="42"/>
      <c r="AK8" s="44"/>
      <c r="AL8" s="38">
        <v>100</v>
      </c>
      <c r="AM8" s="38"/>
      <c r="AN8" s="38"/>
      <c r="AO8" s="43"/>
    </row>
    <row r="9" spans="1:41" x14ac:dyDescent="0.25">
      <c r="A9" s="33" t="s">
        <v>27</v>
      </c>
      <c r="B9" s="155" t="s">
        <v>30</v>
      </c>
      <c r="C9" s="35">
        <v>21.972300000000001</v>
      </c>
      <c r="D9" s="45" t="s">
        <v>22</v>
      </c>
      <c r="E9" s="46" t="s">
        <v>22</v>
      </c>
      <c r="F9" s="47">
        <v>17.899999999999999</v>
      </c>
      <c r="G9" s="42"/>
      <c r="H9" s="38"/>
      <c r="I9" s="44"/>
      <c r="J9" s="38">
        <v>14.4</v>
      </c>
      <c r="K9" s="42"/>
      <c r="L9" s="42"/>
      <c r="M9" s="44"/>
      <c r="N9" s="48">
        <v>62.9</v>
      </c>
      <c r="O9" s="38"/>
      <c r="P9" s="39"/>
      <c r="Q9" s="44"/>
      <c r="R9" s="47">
        <v>9.52</v>
      </c>
      <c r="S9" s="38"/>
      <c r="T9" s="38"/>
      <c r="U9" s="44"/>
      <c r="V9" s="48">
        <v>114</v>
      </c>
      <c r="W9" s="38"/>
      <c r="X9" s="39"/>
      <c r="Y9" s="44"/>
      <c r="Z9" s="38">
        <v>19.7</v>
      </c>
      <c r="AA9" s="38"/>
      <c r="AB9" s="39"/>
      <c r="AC9" s="44"/>
      <c r="AD9" s="47">
        <v>21.3</v>
      </c>
      <c r="AE9" s="38"/>
      <c r="AF9" s="39"/>
      <c r="AG9" s="44"/>
      <c r="AH9" s="48"/>
      <c r="AI9" s="42"/>
      <c r="AJ9" s="39"/>
      <c r="AK9" s="44"/>
      <c r="AL9" s="38">
        <v>21.3</v>
      </c>
      <c r="AM9" s="38"/>
      <c r="AN9" s="38"/>
      <c r="AO9" s="43"/>
    </row>
    <row r="10" spans="1:41" x14ac:dyDescent="0.25">
      <c r="A10" s="50" t="s">
        <v>28</v>
      </c>
      <c r="B10" s="155" t="s">
        <v>21</v>
      </c>
      <c r="C10" s="157">
        <v>32.369999999999997</v>
      </c>
      <c r="D10" s="45" t="s">
        <v>22</v>
      </c>
      <c r="E10" s="46" t="s">
        <v>22</v>
      </c>
      <c r="F10" s="52">
        <v>10</v>
      </c>
      <c r="G10" s="39" t="s">
        <v>25</v>
      </c>
      <c r="H10" s="39"/>
      <c r="I10" s="44"/>
      <c r="J10" s="52">
        <v>10</v>
      </c>
      <c r="K10" s="39" t="s">
        <v>25</v>
      </c>
      <c r="L10" s="39"/>
      <c r="M10" s="44"/>
      <c r="N10" s="52">
        <v>10</v>
      </c>
      <c r="O10" s="39" t="s">
        <v>25</v>
      </c>
      <c r="P10" s="39"/>
      <c r="Q10" s="44"/>
      <c r="R10" s="52">
        <v>10</v>
      </c>
      <c r="S10" s="39" t="s">
        <v>25</v>
      </c>
      <c r="T10" s="39"/>
      <c r="U10" s="44"/>
      <c r="V10" s="53">
        <v>22</v>
      </c>
      <c r="W10" s="39"/>
      <c r="X10" s="39"/>
      <c r="Y10" s="44"/>
      <c r="Z10" s="52">
        <v>10</v>
      </c>
      <c r="AA10" s="39" t="s">
        <v>25</v>
      </c>
      <c r="AB10" s="39"/>
      <c r="AC10" s="44"/>
      <c r="AD10" s="52">
        <v>10</v>
      </c>
      <c r="AE10" s="39" t="s">
        <v>25</v>
      </c>
      <c r="AF10" s="39"/>
      <c r="AG10" s="44"/>
      <c r="AH10" s="52"/>
      <c r="AI10" s="39"/>
      <c r="AJ10" s="38"/>
      <c r="AK10" s="43"/>
      <c r="AL10" s="52">
        <v>10</v>
      </c>
      <c r="AM10" s="39" t="s">
        <v>25</v>
      </c>
      <c r="AN10" s="39"/>
      <c r="AO10" s="44"/>
    </row>
    <row r="11" spans="1:41" x14ac:dyDescent="0.25">
      <c r="A11" s="33" t="s">
        <v>29</v>
      </c>
      <c r="B11" s="155" t="s">
        <v>21</v>
      </c>
      <c r="C11" s="35">
        <v>13.141299999999999</v>
      </c>
      <c r="D11" s="36" t="s">
        <v>22</v>
      </c>
      <c r="E11" s="37">
        <v>250</v>
      </c>
      <c r="F11" s="38">
        <v>13</v>
      </c>
      <c r="G11" s="38"/>
      <c r="H11" s="39"/>
      <c r="I11" s="44"/>
      <c r="J11" s="38">
        <v>8.32</v>
      </c>
      <c r="K11" s="38"/>
      <c r="L11" s="39"/>
      <c r="M11" s="44"/>
      <c r="N11" s="38">
        <v>9</v>
      </c>
      <c r="O11" s="38"/>
      <c r="P11" s="38"/>
      <c r="Q11" s="44"/>
      <c r="R11" s="38">
        <v>12</v>
      </c>
      <c r="S11" s="38"/>
      <c r="T11" s="38"/>
      <c r="U11" s="43"/>
      <c r="V11" s="41">
        <v>20.7</v>
      </c>
      <c r="W11" s="38"/>
      <c r="X11" s="39"/>
      <c r="Y11" s="44"/>
      <c r="Z11" s="38">
        <v>9.6</v>
      </c>
      <c r="AA11" s="38"/>
      <c r="AB11" s="38"/>
      <c r="AC11" s="43"/>
      <c r="AD11" s="38">
        <v>10.9</v>
      </c>
      <c r="AE11" s="38"/>
      <c r="AF11" s="38"/>
      <c r="AG11" s="44"/>
      <c r="AH11" s="38"/>
      <c r="AI11" s="38"/>
      <c r="AJ11" s="38"/>
      <c r="AK11" s="44"/>
      <c r="AL11" s="38">
        <v>11.6</v>
      </c>
      <c r="AM11" s="38"/>
      <c r="AN11" s="39"/>
      <c r="AO11" s="44"/>
    </row>
    <row r="12" spans="1:41" x14ac:dyDescent="0.25">
      <c r="A12" s="33" t="s">
        <v>31</v>
      </c>
      <c r="B12" s="155" t="s">
        <v>21</v>
      </c>
      <c r="C12" s="157">
        <v>308.73910000000001</v>
      </c>
      <c r="D12" s="54">
        <v>700</v>
      </c>
      <c r="E12" s="55">
        <v>700</v>
      </c>
      <c r="F12" s="38">
        <v>220</v>
      </c>
      <c r="G12" s="38"/>
      <c r="H12" s="38"/>
      <c r="I12" s="44"/>
      <c r="J12" s="38">
        <v>160</v>
      </c>
      <c r="K12" s="38"/>
      <c r="L12" s="38"/>
      <c r="M12" s="43"/>
      <c r="N12" s="41">
        <v>590</v>
      </c>
      <c r="O12" s="38"/>
      <c r="P12" s="39"/>
      <c r="Q12" s="44"/>
      <c r="R12" s="38">
        <v>250</v>
      </c>
      <c r="S12" s="38"/>
      <c r="T12" s="38"/>
      <c r="U12" s="44"/>
      <c r="V12" s="58">
        <v>1300</v>
      </c>
      <c r="W12" s="38"/>
      <c r="X12" s="39"/>
      <c r="Y12" s="44"/>
      <c r="Z12" s="38">
        <v>240</v>
      </c>
      <c r="AA12" s="38"/>
      <c r="AB12" s="39"/>
      <c r="AC12" s="44"/>
      <c r="AD12" s="38">
        <v>230</v>
      </c>
      <c r="AE12" s="38"/>
      <c r="AF12" s="38"/>
      <c r="AG12" s="44"/>
      <c r="AH12" s="41"/>
      <c r="AI12" s="38"/>
      <c r="AJ12" s="39"/>
      <c r="AK12" s="44"/>
      <c r="AL12" s="38">
        <v>270</v>
      </c>
      <c r="AM12" s="38"/>
      <c r="AN12" s="38"/>
      <c r="AO12" s="43"/>
    </row>
    <row r="13" spans="1:41" x14ac:dyDescent="0.25">
      <c r="A13" s="33" t="s">
        <v>32</v>
      </c>
      <c r="B13" s="155" t="s">
        <v>24</v>
      </c>
      <c r="C13" s="157">
        <v>20.8</v>
      </c>
      <c r="D13" s="36" t="s">
        <v>22</v>
      </c>
      <c r="E13" s="37" t="s">
        <v>22</v>
      </c>
      <c r="F13" s="38">
        <v>15.4</v>
      </c>
      <c r="G13" s="38"/>
      <c r="H13" s="38"/>
      <c r="I13" s="44"/>
      <c r="J13" s="38">
        <v>7.38</v>
      </c>
      <c r="K13" s="38"/>
      <c r="L13" s="38"/>
      <c r="M13" s="44"/>
      <c r="N13" s="41">
        <v>46.8</v>
      </c>
      <c r="O13" s="38"/>
      <c r="P13" s="39"/>
      <c r="Q13" s="44"/>
      <c r="R13" s="38">
        <v>7.04</v>
      </c>
      <c r="S13" s="39"/>
      <c r="T13" s="38"/>
      <c r="U13" s="44"/>
      <c r="V13" s="41">
        <v>105</v>
      </c>
      <c r="W13" s="38"/>
      <c r="X13" s="39"/>
      <c r="Y13" s="44"/>
      <c r="Z13" s="38">
        <v>17.8</v>
      </c>
      <c r="AA13" s="38"/>
      <c r="AB13" s="39"/>
      <c r="AC13" s="44"/>
      <c r="AD13" s="38">
        <v>18.8</v>
      </c>
      <c r="AE13" s="39"/>
      <c r="AF13" s="38"/>
      <c r="AG13" s="44"/>
      <c r="AH13" s="160"/>
      <c r="AI13" s="39"/>
      <c r="AJ13" s="39"/>
      <c r="AK13" s="44"/>
      <c r="AL13" s="38">
        <v>19.399999999999999</v>
      </c>
      <c r="AM13" s="38"/>
      <c r="AN13" s="38"/>
      <c r="AO13" s="43"/>
    </row>
    <row r="14" spans="1:41" x14ac:dyDescent="0.25">
      <c r="A14" s="33" t="s">
        <v>33</v>
      </c>
      <c r="B14" s="155" t="s">
        <v>24</v>
      </c>
      <c r="C14" s="157">
        <v>6.5</v>
      </c>
      <c r="D14" s="54">
        <v>4.3</v>
      </c>
      <c r="E14" s="55">
        <v>10</v>
      </c>
      <c r="F14" s="39">
        <v>2.6</v>
      </c>
      <c r="G14" s="39"/>
      <c r="H14" s="39"/>
      <c r="I14" s="44"/>
      <c r="J14" s="38">
        <v>0.6</v>
      </c>
      <c r="K14" s="38"/>
      <c r="L14" s="39"/>
      <c r="M14" s="44"/>
      <c r="N14" s="38">
        <v>0.01</v>
      </c>
      <c r="O14" s="39" t="s">
        <v>25</v>
      </c>
      <c r="P14" s="39"/>
      <c r="Q14" s="44"/>
      <c r="R14" s="39">
        <v>0.01</v>
      </c>
      <c r="S14" s="39" t="s">
        <v>25</v>
      </c>
      <c r="T14" s="39"/>
      <c r="U14" s="44"/>
      <c r="V14" s="38">
        <v>0.01</v>
      </c>
      <c r="W14" s="39" t="s">
        <v>25</v>
      </c>
      <c r="X14" s="39"/>
      <c r="Y14" s="43"/>
      <c r="Z14" s="39">
        <v>0.38</v>
      </c>
      <c r="AA14" s="39"/>
      <c r="AB14" s="39"/>
      <c r="AC14" s="44"/>
      <c r="AD14" s="39">
        <v>0.5</v>
      </c>
      <c r="AE14" s="39"/>
      <c r="AF14" s="38"/>
      <c r="AG14" s="44"/>
      <c r="AH14" s="38"/>
      <c r="AI14" s="39"/>
      <c r="AJ14" s="38"/>
      <c r="AK14" s="44"/>
      <c r="AL14" s="39">
        <v>3.4</v>
      </c>
      <c r="AM14" s="39"/>
      <c r="AN14" s="38"/>
      <c r="AO14" s="43"/>
    </row>
    <row r="15" spans="1:41" x14ac:dyDescent="0.25">
      <c r="A15" s="33" t="s">
        <v>34</v>
      </c>
      <c r="B15" s="155" t="s">
        <v>24</v>
      </c>
      <c r="C15" s="157">
        <v>1.2E-2</v>
      </c>
      <c r="D15" s="36" t="s">
        <v>22</v>
      </c>
      <c r="E15" s="55">
        <v>1</v>
      </c>
      <c r="F15" s="39">
        <v>1E-3</v>
      </c>
      <c r="G15" s="39" t="s">
        <v>25</v>
      </c>
      <c r="H15" s="39"/>
      <c r="I15" s="44"/>
      <c r="J15" s="39">
        <v>5.0000000000000001E-3</v>
      </c>
      <c r="K15" s="39"/>
      <c r="L15" s="39"/>
      <c r="M15" s="44"/>
      <c r="N15" s="39">
        <v>5.0000000000000001E-3</v>
      </c>
      <c r="O15" s="39"/>
      <c r="P15" s="39"/>
      <c r="Q15" s="44"/>
      <c r="R15" s="38">
        <v>1E-3</v>
      </c>
      <c r="S15" s="39" t="s">
        <v>25</v>
      </c>
      <c r="T15" s="39"/>
      <c r="U15" s="44"/>
      <c r="V15" s="38">
        <v>1E-3</v>
      </c>
      <c r="W15" s="39" t="s">
        <v>25</v>
      </c>
      <c r="X15" s="38"/>
      <c r="Y15" s="43"/>
      <c r="Z15" s="39">
        <v>6.0000000000000001E-3</v>
      </c>
      <c r="AA15" s="39"/>
      <c r="AB15" s="39"/>
      <c r="AC15" s="44"/>
      <c r="AD15" s="38">
        <v>5.0000000000000001E-3</v>
      </c>
      <c r="AE15" s="39"/>
      <c r="AF15" s="38"/>
      <c r="AG15" s="43"/>
      <c r="AH15" s="38"/>
      <c r="AI15" s="39"/>
      <c r="AJ15" s="39"/>
      <c r="AK15" s="44"/>
      <c r="AL15" s="38">
        <v>1E-3</v>
      </c>
      <c r="AM15" s="39" t="s">
        <v>25</v>
      </c>
      <c r="AN15" s="38"/>
      <c r="AO15" s="43"/>
    </row>
    <row r="16" spans="1:41" x14ac:dyDescent="0.25">
      <c r="A16" s="33" t="s">
        <v>35</v>
      </c>
      <c r="B16" s="155" t="s">
        <v>21</v>
      </c>
      <c r="C16" s="156" t="s">
        <v>125</v>
      </c>
      <c r="D16" s="56" t="s">
        <v>22</v>
      </c>
      <c r="E16" s="57" t="s">
        <v>37</v>
      </c>
      <c r="F16" s="41">
        <v>6.65</v>
      </c>
      <c r="G16" s="38"/>
      <c r="H16" s="39"/>
      <c r="I16" s="44"/>
      <c r="J16" s="58">
        <v>6.09</v>
      </c>
      <c r="K16" s="38"/>
      <c r="L16" s="39"/>
      <c r="M16" s="44"/>
      <c r="N16" s="38">
        <v>6.97</v>
      </c>
      <c r="O16" s="38"/>
      <c r="P16" s="38"/>
      <c r="Q16" s="44"/>
      <c r="R16" s="41">
        <v>6.69</v>
      </c>
      <c r="S16" s="38"/>
      <c r="T16" s="38"/>
      <c r="U16" s="44"/>
      <c r="V16" s="41">
        <v>6.53</v>
      </c>
      <c r="W16" s="38"/>
      <c r="X16" s="38"/>
      <c r="Y16" s="44"/>
      <c r="Z16" s="41">
        <v>6.66</v>
      </c>
      <c r="AA16" s="38"/>
      <c r="AB16" s="38"/>
      <c r="AC16" s="43"/>
      <c r="AD16" s="41">
        <v>6.58</v>
      </c>
      <c r="AE16" s="38"/>
      <c r="AF16" s="39"/>
      <c r="AG16" s="43"/>
      <c r="AH16" s="38"/>
      <c r="AI16" s="38"/>
      <c r="AJ16" s="38"/>
      <c r="AK16" s="43"/>
      <c r="AL16" s="38">
        <v>6.84</v>
      </c>
      <c r="AM16" s="38"/>
      <c r="AN16" s="38"/>
      <c r="AO16" s="43"/>
    </row>
    <row r="17" spans="1:41" x14ac:dyDescent="0.25">
      <c r="A17" s="33" t="s">
        <v>38</v>
      </c>
      <c r="B17" s="155" t="s">
        <v>21</v>
      </c>
      <c r="C17" s="157">
        <v>3.3887</v>
      </c>
      <c r="D17" s="56" t="s">
        <v>22</v>
      </c>
      <c r="E17" s="57" t="s">
        <v>22</v>
      </c>
      <c r="F17" s="38">
        <v>3.02</v>
      </c>
      <c r="G17" s="38"/>
      <c r="H17" s="39"/>
      <c r="I17" s="43"/>
      <c r="J17" s="38">
        <v>1.18</v>
      </c>
      <c r="K17" s="38"/>
      <c r="L17" s="38"/>
      <c r="M17" s="43"/>
      <c r="N17" s="38">
        <v>2.44</v>
      </c>
      <c r="O17" s="38"/>
      <c r="P17" s="39"/>
      <c r="Q17" s="44"/>
      <c r="R17" s="41">
        <v>5.73</v>
      </c>
      <c r="S17" s="38"/>
      <c r="T17" s="39"/>
      <c r="U17" s="44"/>
      <c r="V17" s="41">
        <v>5.19</v>
      </c>
      <c r="W17" s="38"/>
      <c r="X17" s="39"/>
      <c r="Y17" s="44"/>
      <c r="Z17" s="38">
        <v>1.92</v>
      </c>
      <c r="AA17" s="38"/>
      <c r="AB17" s="39"/>
      <c r="AC17" s="44"/>
      <c r="AD17" s="38">
        <v>1.84</v>
      </c>
      <c r="AE17" s="38"/>
      <c r="AF17" s="38"/>
      <c r="AG17" s="43"/>
      <c r="AH17" s="38"/>
      <c r="AI17" s="38"/>
      <c r="AJ17" s="38"/>
      <c r="AK17" s="44"/>
      <c r="AL17" s="38">
        <v>3.22</v>
      </c>
      <c r="AM17" s="38"/>
      <c r="AN17" s="38"/>
      <c r="AO17" s="43"/>
    </row>
    <row r="18" spans="1:41" x14ac:dyDescent="0.25">
      <c r="A18" s="33" t="s">
        <v>39</v>
      </c>
      <c r="B18" s="155" t="s">
        <v>24</v>
      </c>
      <c r="C18" s="156">
        <v>8.8000000000000007</v>
      </c>
      <c r="D18" s="36" t="s">
        <v>22</v>
      </c>
      <c r="E18" s="55">
        <v>20</v>
      </c>
      <c r="F18" s="38">
        <v>6.47</v>
      </c>
      <c r="G18" s="38"/>
      <c r="H18" s="39"/>
      <c r="I18" s="44"/>
      <c r="J18" s="38">
        <v>8.44</v>
      </c>
      <c r="K18" s="38"/>
      <c r="L18" s="38"/>
      <c r="M18" s="43"/>
      <c r="N18" s="38">
        <v>8.83</v>
      </c>
      <c r="O18" s="38"/>
      <c r="P18" s="39"/>
      <c r="Q18" s="44"/>
      <c r="R18" s="38">
        <v>6.86</v>
      </c>
      <c r="S18" s="38"/>
      <c r="T18" s="38"/>
      <c r="U18" s="44"/>
      <c r="V18" s="58">
        <v>30.2</v>
      </c>
      <c r="W18" s="38"/>
      <c r="X18" s="39"/>
      <c r="Y18" s="43"/>
      <c r="Z18" s="38">
        <v>7.63</v>
      </c>
      <c r="AA18" s="59"/>
      <c r="AB18" s="39"/>
      <c r="AC18" s="44"/>
      <c r="AD18" s="38">
        <v>7.88</v>
      </c>
      <c r="AE18" s="38"/>
      <c r="AF18" s="38"/>
      <c r="AG18" s="44"/>
      <c r="AH18" s="38"/>
      <c r="AI18" s="38"/>
      <c r="AJ18" s="38"/>
      <c r="AK18" s="44"/>
      <c r="AL18" s="38">
        <v>7.23</v>
      </c>
      <c r="AM18" s="38"/>
      <c r="AN18" s="38"/>
      <c r="AO18" s="43"/>
    </row>
    <row r="19" spans="1:41" x14ac:dyDescent="0.25">
      <c r="A19" s="33" t="s">
        <v>40</v>
      </c>
      <c r="B19" s="155" t="s">
        <v>24</v>
      </c>
      <c r="C19" s="157">
        <v>28</v>
      </c>
      <c r="D19" s="36" t="s">
        <v>22</v>
      </c>
      <c r="E19" s="55">
        <v>250</v>
      </c>
      <c r="F19" s="38">
        <v>20.2</v>
      </c>
      <c r="G19" s="38"/>
      <c r="H19" s="38"/>
      <c r="I19" s="43"/>
      <c r="J19" s="38">
        <v>13.9</v>
      </c>
      <c r="K19" s="38"/>
      <c r="L19" s="38"/>
      <c r="M19" s="44"/>
      <c r="N19" s="38">
        <v>12</v>
      </c>
      <c r="O19" s="38"/>
      <c r="P19" s="38"/>
      <c r="Q19" s="44"/>
      <c r="R19" s="38">
        <v>29.3</v>
      </c>
      <c r="S19" s="38"/>
      <c r="T19" s="38"/>
      <c r="U19" s="43"/>
      <c r="V19" s="38">
        <v>4.9400000000000004</v>
      </c>
      <c r="W19" s="38"/>
      <c r="X19" s="38"/>
      <c r="Y19" s="43"/>
      <c r="Z19" s="38">
        <v>37</v>
      </c>
      <c r="AA19" s="38"/>
      <c r="AB19" s="39"/>
      <c r="AC19" s="43"/>
      <c r="AD19" s="38">
        <v>12.7</v>
      </c>
      <c r="AE19" s="38"/>
      <c r="AF19" s="38"/>
      <c r="AG19" s="43"/>
      <c r="AH19" s="38"/>
      <c r="AI19" s="38"/>
      <c r="AJ19" s="38"/>
      <c r="AK19" s="43"/>
      <c r="AL19" s="38">
        <v>18.100000000000001</v>
      </c>
      <c r="AM19" s="38"/>
      <c r="AN19" s="38"/>
      <c r="AO19" s="43"/>
    </row>
    <row r="20" spans="1:41" x14ac:dyDescent="0.25">
      <c r="A20" s="33" t="s">
        <v>41</v>
      </c>
      <c r="B20" s="155" t="s">
        <v>21</v>
      </c>
      <c r="C20" s="157">
        <v>206.25219999999999</v>
      </c>
      <c r="D20" s="36">
        <v>500</v>
      </c>
      <c r="E20" s="37">
        <v>500</v>
      </c>
      <c r="F20" s="38">
        <v>140</v>
      </c>
      <c r="G20" s="38"/>
      <c r="H20" s="38"/>
      <c r="I20" s="43"/>
      <c r="J20" s="38">
        <v>120</v>
      </c>
      <c r="K20" s="38"/>
      <c r="L20" s="38"/>
      <c r="M20" s="43"/>
      <c r="N20" s="41">
        <v>360</v>
      </c>
      <c r="O20" s="58"/>
      <c r="P20" s="39"/>
      <c r="Q20" s="44"/>
      <c r="R20" s="38">
        <v>100</v>
      </c>
      <c r="S20" s="38"/>
      <c r="T20" s="38"/>
      <c r="U20" s="44"/>
      <c r="V20" s="58">
        <v>770</v>
      </c>
      <c r="W20" s="38"/>
      <c r="X20" s="39"/>
      <c r="Y20" s="44"/>
      <c r="Z20" s="38">
        <v>130</v>
      </c>
      <c r="AA20" s="38"/>
      <c r="AB20" s="39"/>
      <c r="AC20" s="44"/>
      <c r="AD20" s="38">
        <v>150</v>
      </c>
      <c r="AE20" s="38"/>
      <c r="AF20" s="38"/>
      <c r="AG20" s="44"/>
      <c r="AH20" s="41"/>
      <c r="AI20" s="38"/>
      <c r="AJ20" s="39"/>
      <c r="AK20" s="43"/>
      <c r="AL20" s="38">
        <v>190</v>
      </c>
      <c r="AM20" s="38"/>
      <c r="AN20" s="38"/>
      <c r="AO20" s="43"/>
    </row>
    <row r="21" spans="1:41" x14ac:dyDescent="0.25">
      <c r="A21" s="60" t="s">
        <v>42</v>
      </c>
      <c r="B21" s="161" t="s">
        <v>24</v>
      </c>
      <c r="C21" s="162">
        <v>16</v>
      </c>
      <c r="D21" s="63" t="s">
        <v>22</v>
      </c>
      <c r="E21" s="64" t="s">
        <v>22</v>
      </c>
      <c r="F21" s="65">
        <v>0.5</v>
      </c>
      <c r="G21" s="65" t="s">
        <v>25</v>
      </c>
      <c r="H21" s="66"/>
      <c r="I21" s="67"/>
      <c r="J21" s="65">
        <v>0.5</v>
      </c>
      <c r="K21" s="65" t="s">
        <v>25</v>
      </c>
      <c r="L21" s="66"/>
      <c r="M21" s="67"/>
      <c r="N21" s="66">
        <v>1.8</v>
      </c>
      <c r="O21" s="66"/>
      <c r="P21" s="65"/>
      <c r="Q21" s="67"/>
      <c r="R21" s="66">
        <v>4.3</v>
      </c>
      <c r="S21" s="66"/>
      <c r="T21" s="66"/>
      <c r="U21" s="67"/>
      <c r="V21" s="65">
        <v>12</v>
      </c>
      <c r="W21" s="65"/>
      <c r="X21" s="65"/>
      <c r="Y21" s="68"/>
      <c r="Z21" s="66">
        <v>27</v>
      </c>
      <c r="AA21" s="164"/>
      <c r="AB21" s="65"/>
      <c r="AC21" s="67"/>
      <c r="AD21" s="65">
        <v>0.5</v>
      </c>
      <c r="AE21" s="65" t="s">
        <v>25</v>
      </c>
      <c r="AF21" s="66"/>
      <c r="AG21" s="67"/>
      <c r="AH21" s="65"/>
      <c r="AI21" s="65"/>
      <c r="AJ21" s="65"/>
      <c r="AK21" s="68"/>
      <c r="AL21" s="65">
        <v>0.5</v>
      </c>
      <c r="AM21" s="65" t="s">
        <v>25</v>
      </c>
      <c r="AN21" s="66"/>
      <c r="AO21" s="67"/>
    </row>
    <row r="22" spans="1:41" x14ac:dyDescent="0.25">
      <c r="A22" s="14" t="s">
        <v>43</v>
      </c>
      <c r="B22" s="150"/>
      <c r="C22" s="150"/>
      <c r="D22" s="165"/>
      <c r="E22" s="19"/>
      <c r="F22" s="18"/>
      <c r="G22" s="18"/>
      <c r="H22" s="18"/>
      <c r="I22" s="1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18"/>
      <c r="AN22" s="18"/>
      <c r="AO22" s="18"/>
    </row>
    <row r="23" spans="1:41" x14ac:dyDescent="0.25">
      <c r="A23" s="72" t="s">
        <v>45</v>
      </c>
      <c r="B23" s="153" t="s">
        <v>24</v>
      </c>
      <c r="C23" s="154">
        <v>0.01</v>
      </c>
      <c r="D23" s="73">
        <v>0.05</v>
      </c>
      <c r="E23" s="24">
        <v>6.0000000000000001E-3</v>
      </c>
      <c r="F23" s="31">
        <v>3.0000000000000001E-5</v>
      </c>
      <c r="G23" s="27" t="s">
        <v>25</v>
      </c>
      <c r="H23" s="27"/>
      <c r="I23" s="28"/>
      <c r="J23" s="31">
        <v>3.0000000000000001E-5</v>
      </c>
      <c r="K23" s="27" t="s">
        <v>25</v>
      </c>
      <c r="L23" s="27"/>
      <c r="M23" s="28"/>
      <c r="N23" s="31">
        <v>3.0000000000000001E-5</v>
      </c>
      <c r="O23" s="27" t="s">
        <v>25</v>
      </c>
      <c r="P23" s="27"/>
      <c r="Q23" s="28"/>
      <c r="R23" s="31">
        <v>3.0000000000000001E-5</v>
      </c>
      <c r="S23" s="27" t="s">
        <v>25</v>
      </c>
      <c r="T23" s="31"/>
      <c r="U23" s="32"/>
      <c r="V23" s="31">
        <v>3.0000000000000001E-5</v>
      </c>
      <c r="W23" s="27" t="s">
        <v>25</v>
      </c>
      <c r="X23" s="27"/>
      <c r="Y23" s="28"/>
      <c r="Z23" s="31">
        <v>3.0000000000000001E-5</v>
      </c>
      <c r="AA23" s="27" t="s">
        <v>25</v>
      </c>
      <c r="AB23" s="31"/>
      <c r="AC23" s="32"/>
      <c r="AD23" s="31">
        <v>3.0000000000000001E-5</v>
      </c>
      <c r="AE23" s="27" t="s">
        <v>25</v>
      </c>
      <c r="AF23" s="27"/>
      <c r="AG23" s="28"/>
      <c r="AH23" s="25" t="s">
        <v>174</v>
      </c>
      <c r="AI23" s="27"/>
      <c r="AJ23" s="27"/>
      <c r="AK23" s="28"/>
      <c r="AL23" s="31">
        <v>8.0000000000000007E-5</v>
      </c>
      <c r="AM23" s="27"/>
      <c r="AN23" s="27"/>
      <c r="AO23" s="28"/>
    </row>
    <row r="24" spans="1:41" x14ac:dyDescent="0.25">
      <c r="A24" s="77" t="s">
        <v>46</v>
      </c>
      <c r="B24" s="155" t="s">
        <v>24</v>
      </c>
      <c r="C24" s="157">
        <v>6.0000000000000001E-3</v>
      </c>
      <c r="D24" s="78">
        <v>5.0000000000000001E-3</v>
      </c>
      <c r="E24" s="37">
        <v>5.0000000000000002E-5</v>
      </c>
      <c r="F24" s="58">
        <v>1.6900000000000001E-3</v>
      </c>
      <c r="G24" s="38"/>
      <c r="H24" s="38"/>
      <c r="I24" s="43"/>
      <c r="J24" s="185">
        <v>4.57E-4</v>
      </c>
      <c r="K24" s="38"/>
      <c r="L24" s="39"/>
      <c r="M24" s="43"/>
      <c r="N24" s="42">
        <v>1.84E-2</v>
      </c>
      <c r="O24" s="38"/>
      <c r="P24" s="39"/>
      <c r="Q24" s="43"/>
      <c r="R24" s="38">
        <v>7.0800000000000004E-3</v>
      </c>
      <c r="S24" s="38"/>
      <c r="T24" s="39"/>
      <c r="U24" s="44"/>
      <c r="V24" s="42">
        <v>1.5699999999999999E-2</v>
      </c>
      <c r="W24" s="38"/>
      <c r="X24" s="39"/>
      <c r="Y24" s="43"/>
      <c r="Z24" s="185">
        <v>6.5899999999999997E-4</v>
      </c>
      <c r="AA24" s="39"/>
      <c r="AB24" s="39"/>
      <c r="AC24" s="44"/>
      <c r="AD24" s="58">
        <v>5.1500000000000005E-4</v>
      </c>
      <c r="AE24" s="38"/>
      <c r="AF24" s="38"/>
      <c r="AG24" s="43"/>
      <c r="AH24" s="79"/>
      <c r="AI24" s="38"/>
      <c r="AJ24" s="38"/>
      <c r="AK24" s="43"/>
      <c r="AL24" s="79">
        <v>1.92E-3</v>
      </c>
      <c r="AM24" s="38"/>
      <c r="AN24" s="38"/>
      <c r="AO24" s="43"/>
    </row>
    <row r="25" spans="1:41" x14ac:dyDescent="0.25">
      <c r="A25" s="77" t="s">
        <v>47</v>
      </c>
      <c r="B25" s="155" t="s">
        <v>24</v>
      </c>
      <c r="C25" s="157">
        <v>1.6400000000000001E-2</v>
      </c>
      <c r="D25" s="78">
        <v>1</v>
      </c>
      <c r="E25" s="37">
        <v>2</v>
      </c>
      <c r="F25" s="88">
        <v>9.5999999999999992E-3</v>
      </c>
      <c r="G25" s="39"/>
      <c r="H25" s="39"/>
      <c r="I25" s="44"/>
      <c r="J25" s="38">
        <v>9.5999999999999992E-3</v>
      </c>
      <c r="K25" s="39"/>
      <c r="L25" s="39"/>
      <c r="M25" s="44"/>
      <c r="N25" s="195">
        <v>1.7999999999999999E-2</v>
      </c>
      <c r="O25" s="39"/>
      <c r="P25" s="39"/>
      <c r="Q25" s="44"/>
      <c r="R25" s="195">
        <v>1.66E-2</v>
      </c>
      <c r="S25" s="39"/>
      <c r="T25" s="39"/>
      <c r="U25" s="44"/>
      <c r="V25" s="41">
        <v>6.1499999999999999E-2</v>
      </c>
      <c r="W25" s="38"/>
      <c r="X25" s="39"/>
      <c r="Y25" s="44"/>
      <c r="Z25" s="80">
        <v>1.17E-2</v>
      </c>
      <c r="AA25" s="38"/>
      <c r="AB25" s="39"/>
      <c r="AC25" s="44"/>
      <c r="AD25" s="80">
        <v>1.26E-2</v>
      </c>
      <c r="AE25" s="39"/>
      <c r="AF25" s="39"/>
      <c r="AG25" s="44"/>
      <c r="AH25" s="83"/>
      <c r="AI25" s="39"/>
      <c r="AJ25" s="39"/>
      <c r="AK25" s="44"/>
      <c r="AL25" s="81">
        <v>9.1000000000000004E-3</v>
      </c>
      <c r="AM25" s="39"/>
      <c r="AN25" s="39"/>
      <c r="AO25" s="44"/>
    </row>
    <row r="26" spans="1:41" x14ac:dyDescent="0.25">
      <c r="A26" s="77" t="s">
        <v>48</v>
      </c>
      <c r="B26" s="155" t="s">
        <v>24</v>
      </c>
      <c r="C26" s="157">
        <v>5.0000000000000001E-4</v>
      </c>
      <c r="D26" s="85" t="s">
        <v>22</v>
      </c>
      <c r="E26" s="37">
        <v>4.0000000000000001E-3</v>
      </c>
      <c r="F26" s="38">
        <v>5.0000000000000001E-4</v>
      </c>
      <c r="G26" s="39" t="s">
        <v>25</v>
      </c>
      <c r="H26" s="38"/>
      <c r="I26" s="43"/>
      <c r="J26" s="38">
        <v>5.0000000000000001E-4</v>
      </c>
      <c r="K26" s="39" t="s">
        <v>25</v>
      </c>
      <c r="L26" s="38"/>
      <c r="M26" s="43"/>
      <c r="N26" s="38">
        <v>5.0000000000000001E-4</v>
      </c>
      <c r="O26" s="39" t="s">
        <v>25</v>
      </c>
      <c r="P26" s="38"/>
      <c r="Q26" s="43"/>
      <c r="R26" s="38">
        <v>5.0000000000000001E-4</v>
      </c>
      <c r="S26" s="39" t="s">
        <v>25</v>
      </c>
      <c r="T26" s="38"/>
      <c r="U26" s="43"/>
      <c r="V26" s="38">
        <v>5.0000000000000001E-4</v>
      </c>
      <c r="W26" s="39" t="s">
        <v>25</v>
      </c>
      <c r="X26" s="38"/>
      <c r="Y26" s="43"/>
      <c r="Z26" s="38">
        <v>5.0000000000000001E-4</v>
      </c>
      <c r="AA26" s="39" t="s">
        <v>25</v>
      </c>
      <c r="AB26" s="38"/>
      <c r="AC26" s="43"/>
      <c r="AD26" s="38">
        <v>5.0000000000000001E-4</v>
      </c>
      <c r="AE26" s="39" t="s">
        <v>25</v>
      </c>
      <c r="AF26" s="38"/>
      <c r="AG26" s="43"/>
      <c r="AH26" s="38"/>
      <c r="AI26" s="39"/>
      <c r="AJ26" s="38"/>
      <c r="AK26" s="43"/>
      <c r="AL26" s="38">
        <v>5.0000000000000001E-4</v>
      </c>
      <c r="AM26" s="39" t="s">
        <v>25</v>
      </c>
      <c r="AN26" s="38"/>
      <c r="AO26" s="43"/>
    </row>
    <row r="27" spans="1:41" x14ac:dyDescent="0.25">
      <c r="A27" s="77" t="s">
        <v>49</v>
      </c>
      <c r="B27" s="155" t="s">
        <v>24</v>
      </c>
      <c r="C27" s="157">
        <v>1E-4</v>
      </c>
      <c r="D27" s="78">
        <v>5.0000000000000001E-3</v>
      </c>
      <c r="E27" s="37">
        <v>5.0000000000000001E-3</v>
      </c>
      <c r="F27" s="38">
        <v>2.5000000000000001E-5</v>
      </c>
      <c r="G27" s="39" t="s">
        <v>25</v>
      </c>
      <c r="H27" s="38"/>
      <c r="I27" s="43"/>
      <c r="J27" s="166">
        <v>2.5000000000000001E-5</v>
      </c>
      <c r="K27" s="39" t="s">
        <v>25</v>
      </c>
      <c r="L27" s="38"/>
      <c r="M27" s="43"/>
      <c r="N27" s="38">
        <v>2.5000000000000001E-5</v>
      </c>
      <c r="O27" s="39" t="s">
        <v>25</v>
      </c>
      <c r="P27" s="38"/>
      <c r="Q27" s="43"/>
      <c r="R27" s="38">
        <v>2.5000000000000001E-5</v>
      </c>
      <c r="S27" s="39" t="s">
        <v>25</v>
      </c>
      <c r="T27" s="38"/>
      <c r="U27" s="43"/>
      <c r="V27" s="38">
        <v>2.5000000000000001E-5</v>
      </c>
      <c r="W27" s="39" t="s">
        <v>25</v>
      </c>
      <c r="X27" s="39"/>
      <c r="Y27" s="43"/>
      <c r="Z27" s="166">
        <v>2.5000000000000001E-5</v>
      </c>
      <c r="AA27" s="39" t="s">
        <v>25</v>
      </c>
      <c r="AB27" s="38"/>
      <c r="AC27" s="43"/>
      <c r="AD27" s="38">
        <v>2.5000000000000001E-5</v>
      </c>
      <c r="AE27" s="39" t="s">
        <v>25</v>
      </c>
      <c r="AF27" s="38"/>
      <c r="AG27" s="43"/>
      <c r="AH27" s="166"/>
      <c r="AI27" s="39"/>
      <c r="AJ27" s="38"/>
      <c r="AK27" s="43"/>
      <c r="AL27" s="38">
        <v>2.5000000000000001E-5</v>
      </c>
      <c r="AM27" s="39" t="s">
        <v>25</v>
      </c>
      <c r="AN27" s="38"/>
      <c r="AO27" s="43"/>
    </row>
    <row r="28" spans="1:41" x14ac:dyDescent="0.25">
      <c r="A28" s="77" t="s">
        <v>50</v>
      </c>
      <c r="B28" s="155" t="s">
        <v>21</v>
      </c>
      <c r="C28" s="157">
        <v>6.4999999999999997E-3</v>
      </c>
      <c r="D28" s="78">
        <v>0.05</v>
      </c>
      <c r="E28" s="37">
        <v>0.1</v>
      </c>
      <c r="F28" s="83">
        <v>7.3000000000000001E-3</v>
      </c>
      <c r="G28" s="39"/>
      <c r="H28" s="39"/>
      <c r="I28" s="44"/>
      <c r="J28" s="39">
        <v>1E-3</v>
      </c>
      <c r="K28" s="39" t="s">
        <v>25</v>
      </c>
      <c r="L28" s="39"/>
      <c r="M28" s="44"/>
      <c r="N28" s="38">
        <v>1E-3</v>
      </c>
      <c r="O28" s="39" t="s">
        <v>25</v>
      </c>
      <c r="P28" s="38"/>
      <c r="Q28" s="43"/>
      <c r="R28" s="83">
        <v>1E-3</v>
      </c>
      <c r="S28" s="39" t="s">
        <v>25</v>
      </c>
      <c r="T28" s="39"/>
      <c r="U28" s="44"/>
      <c r="V28" s="38">
        <v>1E-3</v>
      </c>
      <c r="W28" s="39" t="s">
        <v>25</v>
      </c>
      <c r="X28" s="38"/>
      <c r="Y28" s="43"/>
      <c r="Z28" s="38">
        <v>1E-3</v>
      </c>
      <c r="AA28" s="39" t="s">
        <v>25</v>
      </c>
      <c r="AB28" s="38"/>
      <c r="AC28" s="43"/>
      <c r="AD28" s="38">
        <v>1E-3</v>
      </c>
      <c r="AE28" s="39" t="s">
        <v>25</v>
      </c>
      <c r="AF28" s="39"/>
      <c r="AG28" s="44"/>
      <c r="AH28" s="39"/>
      <c r="AI28" s="39"/>
      <c r="AJ28" s="39"/>
      <c r="AK28" s="44"/>
      <c r="AL28" s="38">
        <v>1E-3</v>
      </c>
      <c r="AM28" s="39" t="s">
        <v>25</v>
      </c>
      <c r="AN28" s="39"/>
      <c r="AO28" s="44"/>
    </row>
    <row r="29" spans="1:41" x14ac:dyDescent="0.25">
      <c r="A29" s="77" t="s">
        <v>51</v>
      </c>
      <c r="B29" s="155" t="s">
        <v>24</v>
      </c>
      <c r="C29" s="157">
        <v>8.9999999999999993E-3</v>
      </c>
      <c r="D29" s="85" t="s">
        <v>22</v>
      </c>
      <c r="E29" s="37" t="s">
        <v>22</v>
      </c>
      <c r="F29" s="38">
        <v>1E-3</v>
      </c>
      <c r="G29" s="39" t="s">
        <v>25</v>
      </c>
      <c r="H29" s="38"/>
      <c r="I29" s="43"/>
      <c r="J29" s="38">
        <v>1E-3</v>
      </c>
      <c r="K29" s="39" t="s">
        <v>25</v>
      </c>
      <c r="L29" s="38"/>
      <c r="M29" s="43"/>
      <c r="N29" s="38">
        <v>1E-3</v>
      </c>
      <c r="O29" s="39" t="s">
        <v>25</v>
      </c>
      <c r="P29" s="38"/>
      <c r="Q29" s="43"/>
      <c r="R29" s="38">
        <v>1E-3</v>
      </c>
      <c r="S29" s="39" t="s">
        <v>25</v>
      </c>
      <c r="T29" s="38"/>
      <c r="U29" s="43"/>
      <c r="V29" s="38">
        <v>3.0000000000000001E-3</v>
      </c>
      <c r="W29" s="39"/>
      <c r="X29" s="38"/>
      <c r="Y29" s="43"/>
      <c r="Z29" s="38">
        <v>1E-3</v>
      </c>
      <c r="AA29" s="39" t="s">
        <v>25</v>
      </c>
      <c r="AB29" s="38"/>
      <c r="AC29" s="43"/>
      <c r="AD29" s="38">
        <v>1E-3</v>
      </c>
      <c r="AE29" s="39" t="s">
        <v>25</v>
      </c>
      <c r="AF29" s="38"/>
      <c r="AG29" s="43"/>
      <c r="AH29" s="38"/>
      <c r="AI29" s="39"/>
      <c r="AJ29" s="38"/>
      <c r="AK29" s="43"/>
      <c r="AL29" s="38">
        <v>1E-3</v>
      </c>
      <c r="AM29" s="39" t="s">
        <v>25</v>
      </c>
      <c r="AN29" s="38"/>
      <c r="AO29" s="43"/>
    </row>
    <row r="30" spans="1:41" x14ac:dyDescent="0.25">
      <c r="A30" s="77" t="s">
        <v>52</v>
      </c>
      <c r="B30" s="155" t="s">
        <v>24</v>
      </c>
      <c r="C30" s="157">
        <v>0.01</v>
      </c>
      <c r="D30" s="78">
        <v>0.59</v>
      </c>
      <c r="E30" s="37">
        <v>1.3</v>
      </c>
      <c r="F30" s="38">
        <v>1E-3</v>
      </c>
      <c r="G30" s="39" t="s">
        <v>25</v>
      </c>
      <c r="H30" s="38"/>
      <c r="I30" s="43"/>
      <c r="J30" s="38">
        <v>1E-3</v>
      </c>
      <c r="K30" s="39" t="s">
        <v>25</v>
      </c>
      <c r="L30" s="38"/>
      <c r="M30" s="43"/>
      <c r="N30" s="38">
        <v>1E-3</v>
      </c>
      <c r="O30" s="39" t="s">
        <v>25</v>
      </c>
      <c r="P30" s="38"/>
      <c r="Q30" s="43"/>
      <c r="R30" s="38">
        <v>1E-3</v>
      </c>
      <c r="S30" s="39" t="s">
        <v>25</v>
      </c>
      <c r="T30" s="39"/>
      <c r="U30" s="44"/>
      <c r="V30" s="38">
        <v>1E-3</v>
      </c>
      <c r="W30" s="39" t="s">
        <v>25</v>
      </c>
      <c r="X30" s="39"/>
      <c r="Y30" s="43"/>
      <c r="Z30" s="38">
        <v>1E-3</v>
      </c>
      <c r="AA30" s="39" t="s">
        <v>25</v>
      </c>
      <c r="AB30" s="38"/>
      <c r="AC30" s="43"/>
      <c r="AD30" s="38">
        <v>1E-3</v>
      </c>
      <c r="AE30" s="39" t="s">
        <v>25</v>
      </c>
      <c r="AF30" s="38"/>
      <c r="AG30" s="43"/>
      <c r="AH30" s="38"/>
      <c r="AI30" s="39"/>
      <c r="AJ30" s="38"/>
      <c r="AK30" s="43"/>
      <c r="AL30" s="38">
        <v>1E-3</v>
      </c>
      <c r="AM30" s="39" t="s">
        <v>25</v>
      </c>
      <c r="AN30" s="38"/>
      <c r="AO30" s="43"/>
    </row>
    <row r="31" spans="1:41" x14ac:dyDescent="0.25">
      <c r="A31" s="77" t="s">
        <v>53</v>
      </c>
      <c r="B31" s="155" t="s">
        <v>24</v>
      </c>
      <c r="C31" s="157">
        <v>0.27700000000000002</v>
      </c>
      <c r="D31" s="78">
        <v>0.3</v>
      </c>
      <c r="E31" s="37">
        <v>0.3</v>
      </c>
      <c r="F31" s="38">
        <v>3.4000000000000002E-2</v>
      </c>
      <c r="G31" s="39"/>
      <c r="H31" s="39"/>
      <c r="I31" s="44"/>
      <c r="J31" s="39">
        <v>8.9999999999999993E-3</v>
      </c>
      <c r="K31" s="39"/>
      <c r="L31" s="39"/>
      <c r="M31" s="44"/>
      <c r="N31" s="42">
        <v>0.60899999999999999</v>
      </c>
      <c r="O31" s="39"/>
      <c r="P31" s="39"/>
      <c r="Q31" s="44"/>
      <c r="R31" s="38">
        <v>0.17599999999999999</v>
      </c>
      <c r="S31" s="39"/>
      <c r="T31" s="38"/>
      <c r="U31" s="43"/>
      <c r="V31" s="42">
        <v>0.80900000000000005</v>
      </c>
      <c r="W31" s="39"/>
      <c r="X31" s="38"/>
      <c r="Y31" s="43"/>
      <c r="Z31" s="38">
        <v>8.9999999999999993E-3</v>
      </c>
      <c r="AA31" s="39" t="s">
        <v>25</v>
      </c>
      <c r="AB31" s="39"/>
      <c r="AC31" s="44"/>
      <c r="AD31" s="38">
        <v>8.9999999999999993E-3</v>
      </c>
      <c r="AE31" s="39" t="s">
        <v>25</v>
      </c>
      <c r="AF31" s="39"/>
      <c r="AG31" s="44"/>
      <c r="AH31" s="39"/>
      <c r="AI31" s="39"/>
      <c r="AJ31" s="39"/>
      <c r="AK31" s="44"/>
      <c r="AL31" s="39">
        <v>8.9999999999999993E-3</v>
      </c>
      <c r="AM31" s="39"/>
      <c r="AN31" s="39"/>
      <c r="AO31" s="44"/>
    </row>
    <row r="32" spans="1:41" x14ac:dyDescent="0.25">
      <c r="A32" s="77" t="s">
        <v>54</v>
      </c>
      <c r="B32" s="155" t="s">
        <v>24</v>
      </c>
      <c r="C32" s="157">
        <v>8.0000000000000002E-3</v>
      </c>
      <c r="D32" s="78">
        <v>1.4999999999999999E-2</v>
      </c>
      <c r="E32" s="37">
        <v>1.4999999999999999E-2</v>
      </c>
      <c r="F32" s="38">
        <v>5.0000000000000002E-5</v>
      </c>
      <c r="G32" s="39" t="s">
        <v>25</v>
      </c>
      <c r="H32" s="38"/>
      <c r="I32" s="43"/>
      <c r="J32" s="38">
        <v>5.0000000000000002E-5</v>
      </c>
      <c r="K32" s="39" t="s">
        <v>25</v>
      </c>
      <c r="L32" s="38"/>
      <c r="M32" s="43"/>
      <c r="N32" s="38">
        <v>5.0000000000000002E-5</v>
      </c>
      <c r="O32" s="39" t="s">
        <v>25</v>
      </c>
      <c r="P32" s="38"/>
      <c r="Q32" s="43"/>
      <c r="R32" s="38">
        <v>5.0000000000000002E-5</v>
      </c>
      <c r="S32" s="39" t="s">
        <v>25</v>
      </c>
      <c r="T32" s="38"/>
      <c r="U32" s="43"/>
      <c r="V32" s="38">
        <v>5.0000000000000002E-5</v>
      </c>
      <c r="W32" s="39" t="s">
        <v>25</v>
      </c>
      <c r="X32" s="39"/>
      <c r="Y32" s="43"/>
      <c r="Z32" s="38">
        <v>5.0000000000000002E-5</v>
      </c>
      <c r="AA32" s="39" t="s">
        <v>25</v>
      </c>
      <c r="AB32" s="38"/>
      <c r="AC32" s="43"/>
      <c r="AD32" s="38">
        <v>5.0000000000000002E-5</v>
      </c>
      <c r="AE32" s="39" t="s">
        <v>25</v>
      </c>
      <c r="AF32" s="38"/>
      <c r="AG32" s="43"/>
      <c r="AH32" s="38"/>
      <c r="AI32" s="39"/>
      <c r="AJ32" s="39"/>
      <c r="AK32" s="43"/>
      <c r="AL32" s="38">
        <v>5.0000000000000002E-5</v>
      </c>
      <c r="AM32" s="39" t="s">
        <v>25</v>
      </c>
      <c r="AN32" s="38"/>
      <c r="AO32" s="43"/>
    </row>
    <row r="33" spans="1:41" x14ac:dyDescent="0.25">
      <c r="A33" s="77" t="s">
        <v>55</v>
      </c>
      <c r="B33" s="155" t="s">
        <v>24</v>
      </c>
      <c r="C33" s="157">
        <v>9.4999999999999998E-3</v>
      </c>
      <c r="D33" s="78">
        <v>0.02</v>
      </c>
      <c r="E33" s="37">
        <v>0.05</v>
      </c>
      <c r="F33" s="38">
        <v>5.0000000000000001E-4</v>
      </c>
      <c r="G33" s="39" t="s">
        <v>25</v>
      </c>
      <c r="H33" s="38"/>
      <c r="I33" s="43"/>
      <c r="J33" s="42">
        <v>4.8599999999999997E-2</v>
      </c>
      <c r="K33" s="39"/>
      <c r="L33" s="39"/>
      <c r="M33" s="44"/>
      <c r="N33" s="42">
        <v>2.2029999999999998</v>
      </c>
      <c r="O33" s="38"/>
      <c r="P33" s="39"/>
      <c r="Q33" s="44"/>
      <c r="R33" s="38">
        <v>0.84599999999999997</v>
      </c>
      <c r="S33" s="39"/>
      <c r="T33" s="39"/>
      <c r="U33" s="44"/>
      <c r="V33" s="42">
        <v>3.048</v>
      </c>
      <c r="W33" s="38"/>
      <c r="X33" s="39"/>
      <c r="Y33" s="44"/>
      <c r="Z33" s="38">
        <v>5.0000000000000001E-4</v>
      </c>
      <c r="AA33" s="39" t="s">
        <v>25</v>
      </c>
      <c r="AB33" s="39"/>
      <c r="AC33" s="44"/>
      <c r="AD33" s="38">
        <v>5.0000000000000001E-4</v>
      </c>
      <c r="AE33" s="39" t="s">
        <v>25</v>
      </c>
      <c r="AF33" s="39"/>
      <c r="AG33" s="44"/>
      <c r="AH33" s="38"/>
      <c r="AI33" s="39"/>
      <c r="AJ33" s="39"/>
      <c r="AK33" s="43"/>
      <c r="AL33" s="38">
        <v>5.0000000000000001E-4</v>
      </c>
      <c r="AM33" s="39" t="s">
        <v>25</v>
      </c>
      <c r="AN33" s="38"/>
      <c r="AO33" s="44"/>
    </row>
    <row r="34" spans="1:41" x14ac:dyDescent="0.25">
      <c r="A34" s="77" t="s">
        <v>56</v>
      </c>
      <c r="B34" s="155" t="s">
        <v>24</v>
      </c>
      <c r="C34" s="157">
        <v>5.0000000000000001E-3</v>
      </c>
      <c r="D34" s="78">
        <v>0.08</v>
      </c>
      <c r="E34" s="37">
        <v>0.1</v>
      </c>
      <c r="F34" s="38">
        <v>5.0000000000000001E-3</v>
      </c>
      <c r="G34" s="39" t="s">
        <v>25</v>
      </c>
      <c r="H34" s="38"/>
      <c r="I34" s="43"/>
      <c r="J34" s="38">
        <v>5.0000000000000001E-3</v>
      </c>
      <c r="K34" s="39" t="s">
        <v>25</v>
      </c>
      <c r="L34" s="38"/>
      <c r="M34" s="43"/>
      <c r="N34" s="38">
        <v>5.0000000000000001E-3</v>
      </c>
      <c r="O34" s="39" t="s">
        <v>25</v>
      </c>
      <c r="P34" s="38"/>
      <c r="Q34" s="43"/>
      <c r="R34" s="38">
        <v>5.0000000000000001E-3</v>
      </c>
      <c r="S34" s="39" t="s">
        <v>25</v>
      </c>
      <c r="T34" s="38"/>
      <c r="U34" s="43"/>
      <c r="V34" s="38">
        <v>5.0000000000000001E-3</v>
      </c>
      <c r="W34" s="39" t="s">
        <v>25</v>
      </c>
      <c r="X34" s="39"/>
      <c r="Y34" s="43"/>
      <c r="Z34" s="38">
        <v>5.0000000000000001E-3</v>
      </c>
      <c r="AA34" s="39" t="s">
        <v>25</v>
      </c>
      <c r="AB34" s="38"/>
      <c r="AC34" s="43"/>
      <c r="AD34" s="38">
        <v>5.0000000000000001E-3</v>
      </c>
      <c r="AE34" s="39" t="s">
        <v>25</v>
      </c>
      <c r="AF34" s="39"/>
      <c r="AG34" s="43"/>
      <c r="AH34" s="38"/>
      <c r="AI34" s="39"/>
      <c r="AJ34" s="38"/>
      <c r="AK34" s="43"/>
      <c r="AL34" s="38">
        <v>5.0000000000000001E-3</v>
      </c>
      <c r="AM34" s="39" t="s">
        <v>25</v>
      </c>
      <c r="AN34" s="38"/>
      <c r="AO34" s="43"/>
    </row>
    <row r="35" spans="1:41" x14ac:dyDescent="0.25">
      <c r="A35" s="77" t="s">
        <v>57</v>
      </c>
      <c r="B35" s="155" t="s">
        <v>24</v>
      </c>
      <c r="C35" s="157">
        <v>2E-3</v>
      </c>
      <c r="D35" s="78">
        <v>0.01</v>
      </c>
      <c r="E35" s="37">
        <v>0.05</v>
      </c>
      <c r="F35" s="38">
        <v>7.5000000000000002E-4</v>
      </c>
      <c r="G35" s="39"/>
      <c r="H35" s="38"/>
      <c r="I35" s="43"/>
      <c r="J35" s="38">
        <v>2.5000000000000001E-4</v>
      </c>
      <c r="K35" s="39" t="s">
        <v>25</v>
      </c>
      <c r="L35" s="38"/>
      <c r="M35" s="43"/>
      <c r="N35" s="38">
        <v>4.0999999999999999E-4</v>
      </c>
      <c r="O35" s="39"/>
      <c r="P35" s="38"/>
      <c r="Q35" s="43"/>
      <c r="R35" s="38">
        <v>2.5000000000000001E-4</v>
      </c>
      <c r="S35" s="39" t="s">
        <v>25</v>
      </c>
      <c r="T35" s="38"/>
      <c r="U35" s="43"/>
      <c r="V35" s="38">
        <v>4.8000000000000001E-4</v>
      </c>
      <c r="W35" s="39"/>
      <c r="X35" s="38"/>
      <c r="Y35" s="43"/>
      <c r="Z35" s="38">
        <v>2.9E-4</v>
      </c>
      <c r="AA35" s="39"/>
      <c r="AB35" s="38"/>
      <c r="AC35" s="43"/>
      <c r="AD35" s="38">
        <v>3.6000000000000002E-4</v>
      </c>
      <c r="AE35" s="39"/>
      <c r="AF35" s="38"/>
      <c r="AG35" s="43"/>
      <c r="AH35" s="38"/>
      <c r="AI35" s="39"/>
      <c r="AJ35" s="38"/>
      <c r="AK35" s="43"/>
      <c r="AL35" s="38">
        <v>4.4999999999999999E-4</v>
      </c>
      <c r="AM35" s="39"/>
      <c r="AN35" s="38"/>
      <c r="AO35" s="43"/>
    </row>
    <row r="36" spans="1:41" x14ac:dyDescent="0.25">
      <c r="A36" s="77" t="s">
        <v>58</v>
      </c>
      <c r="B36" s="155" t="s">
        <v>24</v>
      </c>
      <c r="C36" s="157">
        <v>1.5E-3</v>
      </c>
      <c r="D36" s="78">
        <v>0.04</v>
      </c>
      <c r="E36" s="37">
        <v>0.1</v>
      </c>
      <c r="F36" s="38">
        <v>5.0000000000000002E-5</v>
      </c>
      <c r="G36" s="39" t="s">
        <v>25</v>
      </c>
      <c r="H36" s="39"/>
      <c r="I36" s="43"/>
      <c r="J36" s="38">
        <v>5.0000000000000002E-5</v>
      </c>
      <c r="K36" s="39" t="s">
        <v>25</v>
      </c>
      <c r="L36" s="39"/>
      <c r="M36" s="43"/>
      <c r="N36" s="38">
        <v>5.0000000000000002E-5</v>
      </c>
      <c r="O36" s="39" t="s">
        <v>25</v>
      </c>
      <c r="P36" s="39"/>
      <c r="Q36" s="44"/>
      <c r="R36" s="38">
        <v>5.0000000000000002E-5</v>
      </c>
      <c r="S36" s="39" t="s">
        <v>25</v>
      </c>
      <c r="T36" s="39"/>
      <c r="U36" s="44"/>
      <c r="V36" s="38">
        <v>5.0000000000000002E-5</v>
      </c>
      <c r="W36" s="39" t="s">
        <v>25</v>
      </c>
      <c r="X36" s="38"/>
      <c r="Y36" s="43"/>
      <c r="Z36" s="38">
        <v>5.0000000000000002E-5</v>
      </c>
      <c r="AA36" s="39" t="s">
        <v>25</v>
      </c>
      <c r="AB36" s="38"/>
      <c r="AC36" s="43"/>
      <c r="AD36" s="38">
        <v>5.0000000000000002E-5</v>
      </c>
      <c r="AE36" s="39" t="s">
        <v>25</v>
      </c>
      <c r="AF36" s="39"/>
      <c r="AG36" s="43"/>
      <c r="AH36" s="39"/>
      <c r="AI36" s="39"/>
      <c r="AJ36" s="39"/>
      <c r="AK36" s="44"/>
      <c r="AL36" s="38">
        <v>5.0000000000000002E-5</v>
      </c>
      <c r="AM36" s="39" t="s">
        <v>25</v>
      </c>
      <c r="AN36" s="38"/>
      <c r="AO36" s="43"/>
    </row>
    <row r="37" spans="1:41" x14ac:dyDescent="0.25">
      <c r="A37" s="77" t="s">
        <v>59</v>
      </c>
      <c r="B37" s="155" t="s">
        <v>24</v>
      </c>
      <c r="C37" s="157">
        <v>1E-3</v>
      </c>
      <c r="D37" s="78">
        <v>5.0000000000000001E-3</v>
      </c>
      <c r="E37" s="37">
        <v>2E-3</v>
      </c>
      <c r="F37" s="38">
        <v>5.0000000000000004E-6</v>
      </c>
      <c r="G37" s="39" t="s">
        <v>25</v>
      </c>
      <c r="H37" s="38"/>
      <c r="I37" s="43"/>
      <c r="J37" s="38">
        <v>5.0000000000000004E-6</v>
      </c>
      <c r="K37" s="39" t="s">
        <v>25</v>
      </c>
      <c r="L37" s="38"/>
      <c r="M37" s="43"/>
      <c r="N37" s="38">
        <v>8.0000000000000007E-5</v>
      </c>
      <c r="O37" s="39"/>
      <c r="P37" s="38"/>
      <c r="Q37" s="43"/>
      <c r="R37" s="38">
        <v>5.0000000000000004E-6</v>
      </c>
      <c r="S37" s="39" t="s">
        <v>25</v>
      </c>
      <c r="T37" s="38"/>
      <c r="U37" s="43"/>
      <c r="V37" s="38">
        <v>1.4E-5</v>
      </c>
      <c r="W37" s="39"/>
      <c r="X37" s="38"/>
      <c r="Y37" s="43"/>
      <c r="Z37" s="38">
        <v>5.0000000000000004E-6</v>
      </c>
      <c r="AA37" s="39"/>
      <c r="AB37" s="38"/>
      <c r="AC37" s="43"/>
      <c r="AD37" s="38">
        <v>5.0000000000000004E-6</v>
      </c>
      <c r="AE37" s="39"/>
      <c r="AF37" s="38"/>
      <c r="AG37" s="43"/>
      <c r="AH37" s="38"/>
      <c r="AI37" s="39"/>
      <c r="AJ37" s="38"/>
      <c r="AK37" s="43"/>
      <c r="AL37" s="38">
        <v>5.0000000000000004E-6</v>
      </c>
      <c r="AM37" s="39"/>
      <c r="AN37" s="38"/>
      <c r="AO37" s="43"/>
    </row>
    <row r="38" spans="1:41" x14ac:dyDescent="0.25">
      <c r="A38" s="77" t="s">
        <v>60</v>
      </c>
      <c r="B38" s="155" t="s">
        <v>21</v>
      </c>
      <c r="C38" s="157">
        <v>1.7100000000000001E-2</v>
      </c>
      <c r="D38" s="85">
        <v>0.112</v>
      </c>
      <c r="E38" s="37" t="s">
        <v>22</v>
      </c>
      <c r="F38" s="38">
        <v>5.0000000000000001E-3</v>
      </c>
      <c r="G38" s="39" t="s">
        <v>25</v>
      </c>
      <c r="H38" s="38"/>
      <c r="I38" s="43"/>
      <c r="J38" s="38">
        <v>5.0000000000000001E-3</v>
      </c>
      <c r="K38" s="39" t="s">
        <v>25</v>
      </c>
      <c r="L38" s="38"/>
      <c r="M38" s="43"/>
      <c r="N38" s="38">
        <v>5.0000000000000001E-3</v>
      </c>
      <c r="O38" s="39" t="s">
        <v>25</v>
      </c>
      <c r="P38" s="38"/>
      <c r="Q38" s="43"/>
      <c r="R38" s="38">
        <v>5.0000000000000001E-3</v>
      </c>
      <c r="S38" s="39" t="s">
        <v>25</v>
      </c>
      <c r="T38" s="38"/>
      <c r="U38" s="43"/>
      <c r="V38" s="38">
        <v>5.0000000000000001E-3</v>
      </c>
      <c r="W38" s="39" t="s">
        <v>25</v>
      </c>
      <c r="X38" s="38"/>
      <c r="Y38" s="43"/>
      <c r="Z38" s="38">
        <v>5.0000000000000001E-3</v>
      </c>
      <c r="AA38" s="39" t="s">
        <v>25</v>
      </c>
      <c r="AB38" s="38"/>
      <c r="AC38" s="44"/>
      <c r="AD38" s="38">
        <v>5.0000000000000001E-3</v>
      </c>
      <c r="AE38" s="39" t="s">
        <v>25</v>
      </c>
      <c r="AF38" s="38"/>
      <c r="AG38" s="43"/>
      <c r="AH38" s="38"/>
      <c r="AI38" s="39"/>
      <c r="AJ38" s="38"/>
      <c r="AK38" s="43"/>
      <c r="AL38" s="38">
        <v>5.0000000000000001E-3</v>
      </c>
      <c r="AM38" s="39" t="s">
        <v>25</v>
      </c>
      <c r="AN38" s="38"/>
      <c r="AO38" s="43"/>
    </row>
    <row r="39" spans="1:41" x14ac:dyDescent="0.25">
      <c r="A39" s="89" t="s">
        <v>61</v>
      </c>
      <c r="B39" s="161" t="s">
        <v>24</v>
      </c>
      <c r="C39" s="162">
        <v>3.3000000000000002E-2</v>
      </c>
      <c r="D39" s="90">
        <v>0.08</v>
      </c>
      <c r="E39" s="64">
        <v>5</v>
      </c>
      <c r="F39" s="66">
        <v>1E-3</v>
      </c>
      <c r="G39" s="65" t="s">
        <v>25</v>
      </c>
      <c r="H39" s="65"/>
      <c r="I39" s="68"/>
      <c r="J39" s="66">
        <v>1E-3</v>
      </c>
      <c r="K39" s="65" t="s">
        <v>25</v>
      </c>
      <c r="L39" s="65"/>
      <c r="M39" s="68"/>
      <c r="N39" s="66">
        <v>1E-3</v>
      </c>
      <c r="O39" s="65" t="s">
        <v>25</v>
      </c>
      <c r="P39" s="65"/>
      <c r="Q39" s="68"/>
      <c r="R39" s="66">
        <v>1E-3</v>
      </c>
      <c r="S39" s="65" t="s">
        <v>25</v>
      </c>
      <c r="T39" s="65"/>
      <c r="U39" s="68"/>
      <c r="V39" s="65">
        <v>1E-3</v>
      </c>
      <c r="W39" s="65" t="s">
        <v>25</v>
      </c>
      <c r="X39" s="65"/>
      <c r="Y39" s="68"/>
      <c r="Z39" s="66">
        <v>1E-3</v>
      </c>
      <c r="AA39" s="65" t="s">
        <v>25</v>
      </c>
      <c r="AB39" s="65"/>
      <c r="AC39" s="68"/>
      <c r="AD39" s="66">
        <v>1E-3</v>
      </c>
      <c r="AE39" s="65" t="s">
        <v>25</v>
      </c>
      <c r="AF39" s="65"/>
      <c r="AG39" s="68"/>
      <c r="AH39" s="65"/>
      <c r="AI39" s="65"/>
      <c r="AJ39" s="65"/>
      <c r="AK39" s="68"/>
      <c r="AL39" s="66">
        <v>1E-3</v>
      </c>
      <c r="AM39" s="65" t="s">
        <v>25</v>
      </c>
      <c r="AN39" s="65"/>
      <c r="AO39" s="68"/>
    </row>
    <row r="40" spans="1:41" x14ac:dyDescent="0.25">
      <c r="A40" s="95" t="s">
        <v>62</v>
      </c>
      <c r="B40" s="167"/>
      <c r="C40" s="168"/>
      <c r="D40" s="97"/>
      <c r="E40" s="98"/>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row>
    <row r="41" spans="1:41" x14ac:dyDescent="0.25">
      <c r="A41" s="101" t="s">
        <v>64</v>
      </c>
      <c r="B41" s="169" t="s">
        <v>65</v>
      </c>
      <c r="C41" s="170" t="s">
        <v>22</v>
      </c>
      <c r="D41" s="104" t="s">
        <v>22</v>
      </c>
      <c r="E41" s="105">
        <v>200</v>
      </c>
      <c r="F41" s="106"/>
      <c r="G41" s="106" t="s">
        <v>25</v>
      </c>
      <c r="H41" s="106"/>
      <c r="I41" s="171"/>
      <c r="J41" s="106"/>
      <c r="K41" s="106" t="s">
        <v>25</v>
      </c>
      <c r="L41" s="106"/>
      <c r="M41" s="171"/>
      <c r="N41" s="106"/>
      <c r="O41" s="106" t="s">
        <v>25</v>
      </c>
      <c r="P41" s="106"/>
      <c r="Q41" s="171"/>
      <c r="R41" s="106"/>
      <c r="S41" s="106" t="s">
        <v>25</v>
      </c>
      <c r="T41" s="106"/>
      <c r="U41" s="171"/>
      <c r="V41" s="106"/>
      <c r="W41" s="106" t="s">
        <v>25</v>
      </c>
      <c r="X41" s="106"/>
      <c r="Y41" s="171"/>
      <c r="Z41" s="106"/>
      <c r="AA41" s="106" t="s">
        <v>25</v>
      </c>
      <c r="AB41" s="106"/>
      <c r="AC41" s="171"/>
      <c r="AD41" s="106"/>
      <c r="AE41" s="106" t="s">
        <v>25</v>
      </c>
      <c r="AF41" s="106"/>
      <c r="AG41" s="171"/>
      <c r="AH41" s="106"/>
      <c r="AI41" s="106" t="s">
        <v>25</v>
      </c>
      <c r="AJ41" s="106"/>
      <c r="AK41" s="171"/>
      <c r="AL41" s="106"/>
      <c r="AM41" s="106" t="s">
        <v>25</v>
      </c>
      <c r="AN41" s="106"/>
      <c r="AO41" s="171"/>
    </row>
    <row r="42" spans="1:41" x14ac:dyDescent="0.25">
      <c r="A42" s="111" t="s">
        <v>66</v>
      </c>
      <c r="B42" s="172" t="s">
        <v>65</v>
      </c>
      <c r="C42" s="173" t="s">
        <v>22</v>
      </c>
      <c r="D42" s="114" t="s">
        <v>22</v>
      </c>
      <c r="E42" s="115" t="s">
        <v>22</v>
      </c>
      <c r="F42" s="116"/>
      <c r="G42" s="116" t="s">
        <v>25</v>
      </c>
      <c r="H42" s="116"/>
      <c r="I42" s="128"/>
      <c r="J42" s="116"/>
      <c r="K42" s="116" t="s">
        <v>25</v>
      </c>
      <c r="L42" s="116"/>
      <c r="M42" s="128"/>
      <c r="N42" s="116"/>
      <c r="O42" s="116" t="s">
        <v>25</v>
      </c>
      <c r="P42" s="116"/>
      <c r="Q42" s="128"/>
      <c r="R42" s="116"/>
      <c r="S42" s="116" t="s">
        <v>25</v>
      </c>
      <c r="T42" s="116"/>
      <c r="U42" s="128"/>
      <c r="V42" s="116"/>
      <c r="W42" s="116" t="s">
        <v>25</v>
      </c>
      <c r="X42" s="116"/>
      <c r="Y42" s="128"/>
      <c r="Z42" s="116"/>
      <c r="AA42" s="116" t="s">
        <v>25</v>
      </c>
      <c r="AB42" s="116"/>
      <c r="AC42" s="128"/>
      <c r="AD42" s="116"/>
      <c r="AE42" s="116" t="s">
        <v>25</v>
      </c>
      <c r="AF42" s="116"/>
      <c r="AG42" s="128"/>
      <c r="AH42" s="116"/>
      <c r="AI42" s="116" t="s">
        <v>25</v>
      </c>
      <c r="AJ42" s="116"/>
      <c r="AK42" s="128"/>
      <c r="AL42" s="116"/>
      <c r="AM42" s="116" t="s">
        <v>25</v>
      </c>
      <c r="AN42" s="116"/>
      <c r="AO42" s="128"/>
    </row>
    <row r="43" spans="1:41" x14ac:dyDescent="0.25">
      <c r="A43" s="111" t="s">
        <v>67</v>
      </c>
      <c r="B43" s="172" t="s">
        <v>65</v>
      </c>
      <c r="C43" s="173" t="s">
        <v>22</v>
      </c>
      <c r="D43" s="114" t="s">
        <v>22</v>
      </c>
      <c r="E43" s="115" t="s">
        <v>22</v>
      </c>
      <c r="F43" s="116"/>
      <c r="G43" s="116" t="s">
        <v>25</v>
      </c>
      <c r="H43" s="116"/>
      <c r="I43" s="128"/>
      <c r="J43" s="116"/>
      <c r="K43" s="116" t="s">
        <v>25</v>
      </c>
      <c r="L43" s="116"/>
      <c r="M43" s="128"/>
      <c r="N43" s="116"/>
      <c r="O43" s="116" t="s">
        <v>25</v>
      </c>
      <c r="P43" s="116"/>
      <c r="Q43" s="128"/>
      <c r="R43" s="116"/>
      <c r="S43" s="116" t="s">
        <v>25</v>
      </c>
      <c r="T43" s="116"/>
      <c r="U43" s="128"/>
      <c r="V43" s="116"/>
      <c r="W43" s="116" t="s">
        <v>25</v>
      </c>
      <c r="X43" s="116"/>
      <c r="Y43" s="128"/>
      <c r="Z43" s="116"/>
      <c r="AA43" s="116" t="s">
        <v>25</v>
      </c>
      <c r="AB43" s="116"/>
      <c r="AC43" s="128"/>
      <c r="AD43" s="116"/>
      <c r="AE43" s="116" t="s">
        <v>25</v>
      </c>
      <c r="AF43" s="116"/>
      <c r="AG43" s="128"/>
      <c r="AH43" s="116"/>
      <c r="AI43" s="116" t="s">
        <v>25</v>
      </c>
      <c r="AJ43" s="116"/>
      <c r="AK43" s="128"/>
      <c r="AL43" s="116"/>
      <c r="AM43" s="116" t="s">
        <v>25</v>
      </c>
      <c r="AN43" s="116"/>
      <c r="AO43" s="128"/>
    </row>
    <row r="44" spans="1:41" x14ac:dyDescent="0.25">
      <c r="A44" s="111" t="s">
        <v>68</v>
      </c>
      <c r="B44" s="172" t="s">
        <v>24</v>
      </c>
      <c r="C44" s="173">
        <v>1</v>
      </c>
      <c r="D44" s="122">
        <v>800</v>
      </c>
      <c r="E44" s="115">
        <v>1</v>
      </c>
      <c r="F44" s="116"/>
      <c r="G44" s="116" t="s">
        <v>25</v>
      </c>
      <c r="H44" s="116"/>
      <c r="I44" s="128"/>
      <c r="J44" s="116"/>
      <c r="K44" s="116" t="s">
        <v>25</v>
      </c>
      <c r="L44" s="116"/>
      <c r="M44" s="128"/>
      <c r="N44" s="116"/>
      <c r="O44" s="116" t="s">
        <v>25</v>
      </c>
      <c r="P44" s="116"/>
      <c r="Q44" s="128"/>
      <c r="R44" s="116"/>
      <c r="S44" s="116" t="s">
        <v>25</v>
      </c>
      <c r="T44" s="116"/>
      <c r="U44" s="128"/>
      <c r="V44" s="116"/>
      <c r="W44" s="116" t="s">
        <v>25</v>
      </c>
      <c r="X44" s="116"/>
      <c r="Y44" s="128"/>
      <c r="Z44" s="116"/>
      <c r="AA44" s="116" t="s">
        <v>25</v>
      </c>
      <c r="AB44" s="116"/>
      <c r="AC44" s="128"/>
      <c r="AD44" s="116"/>
      <c r="AE44" s="116" t="s">
        <v>25</v>
      </c>
      <c r="AF44" s="116"/>
      <c r="AG44" s="128"/>
      <c r="AH44" s="116"/>
      <c r="AI44" s="116" t="s">
        <v>25</v>
      </c>
      <c r="AJ44" s="116"/>
      <c r="AK44" s="128"/>
      <c r="AL44" s="116"/>
      <c r="AM44" s="116" t="s">
        <v>25</v>
      </c>
      <c r="AN44" s="116"/>
      <c r="AO44" s="128"/>
    </row>
    <row r="45" spans="1:41" x14ac:dyDescent="0.25">
      <c r="A45" s="111" t="s">
        <v>69</v>
      </c>
      <c r="B45" s="172" t="s">
        <v>65</v>
      </c>
      <c r="C45" s="173" t="s">
        <v>22</v>
      </c>
      <c r="D45" s="114" t="s">
        <v>22</v>
      </c>
      <c r="E45" s="115">
        <v>7</v>
      </c>
      <c r="F45" s="116"/>
      <c r="G45" s="116" t="s">
        <v>25</v>
      </c>
      <c r="H45" s="116"/>
      <c r="I45" s="128"/>
      <c r="J45" s="116"/>
      <c r="K45" s="116" t="s">
        <v>25</v>
      </c>
      <c r="L45" s="116"/>
      <c r="M45" s="128"/>
      <c r="N45" s="116"/>
      <c r="O45" s="116" t="s">
        <v>25</v>
      </c>
      <c r="P45" s="116"/>
      <c r="Q45" s="128"/>
      <c r="R45" s="116"/>
      <c r="S45" s="116" t="s">
        <v>25</v>
      </c>
      <c r="T45" s="116"/>
      <c r="U45" s="128"/>
      <c r="V45" s="116"/>
      <c r="W45" s="116" t="s">
        <v>25</v>
      </c>
      <c r="X45" s="116"/>
      <c r="Y45" s="128"/>
      <c r="Z45" s="116"/>
      <c r="AA45" s="116" t="s">
        <v>25</v>
      </c>
      <c r="AB45" s="116"/>
      <c r="AC45" s="128"/>
      <c r="AD45" s="116"/>
      <c r="AE45" s="116" t="s">
        <v>25</v>
      </c>
      <c r="AF45" s="116"/>
      <c r="AG45" s="128"/>
      <c r="AH45" s="116"/>
      <c r="AI45" s="116" t="s">
        <v>25</v>
      </c>
      <c r="AJ45" s="116"/>
      <c r="AK45" s="128"/>
      <c r="AL45" s="116"/>
      <c r="AM45" s="116" t="s">
        <v>25</v>
      </c>
      <c r="AN45" s="116"/>
      <c r="AO45" s="128"/>
    </row>
    <row r="46" spans="1:41" x14ac:dyDescent="0.25">
      <c r="A46" s="111" t="s">
        <v>70</v>
      </c>
      <c r="B46" s="172" t="s">
        <v>65</v>
      </c>
      <c r="C46" s="173" t="s">
        <v>22</v>
      </c>
      <c r="D46" s="114" t="s">
        <v>22</v>
      </c>
      <c r="E46" s="115" t="s">
        <v>22</v>
      </c>
      <c r="F46" s="116"/>
      <c r="G46" s="116" t="s">
        <v>25</v>
      </c>
      <c r="H46" s="116"/>
      <c r="I46" s="128"/>
      <c r="J46" s="116"/>
      <c r="K46" s="116" t="s">
        <v>25</v>
      </c>
      <c r="L46" s="116"/>
      <c r="M46" s="128"/>
      <c r="N46" s="116"/>
      <c r="O46" s="116" t="s">
        <v>25</v>
      </c>
      <c r="P46" s="116"/>
      <c r="Q46" s="128"/>
      <c r="R46" s="116"/>
      <c r="S46" s="116" t="s">
        <v>25</v>
      </c>
      <c r="T46" s="116"/>
      <c r="U46" s="128"/>
      <c r="V46" s="116"/>
      <c r="W46" s="116" t="s">
        <v>25</v>
      </c>
      <c r="X46" s="116"/>
      <c r="Y46" s="128"/>
      <c r="Z46" s="116"/>
      <c r="AA46" s="116" t="s">
        <v>25</v>
      </c>
      <c r="AB46" s="116"/>
      <c r="AC46" s="128"/>
      <c r="AD46" s="116"/>
      <c r="AE46" s="116" t="s">
        <v>25</v>
      </c>
      <c r="AF46" s="116"/>
      <c r="AG46" s="128"/>
      <c r="AH46" s="116"/>
      <c r="AI46" s="116" t="s">
        <v>25</v>
      </c>
      <c r="AJ46" s="116"/>
      <c r="AK46" s="128"/>
      <c r="AL46" s="116"/>
      <c r="AM46" s="116" t="s">
        <v>25</v>
      </c>
      <c r="AN46" s="116"/>
      <c r="AO46" s="128"/>
    </row>
    <row r="47" spans="1:41" x14ac:dyDescent="0.25">
      <c r="A47" s="123" t="s">
        <v>71</v>
      </c>
      <c r="B47" s="172" t="s">
        <v>24</v>
      </c>
      <c r="C47" s="174">
        <v>5</v>
      </c>
      <c r="D47" s="114" t="s">
        <v>22</v>
      </c>
      <c r="E47" s="115">
        <v>5</v>
      </c>
      <c r="F47" s="124"/>
      <c r="G47" s="125" t="s">
        <v>25</v>
      </c>
      <c r="H47" s="125"/>
      <c r="I47" s="126"/>
      <c r="J47" s="124"/>
      <c r="K47" s="125" t="s">
        <v>25</v>
      </c>
      <c r="L47" s="125"/>
      <c r="M47" s="126"/>
      <c r="N47" s="124"/>
      <c r="O47" s="125" t="s">
        <v>25</v>
      </c>
      <c r="P47" s="125"/>
      <c r="Q47" s="126"/>
      <c r="R47" s="124"/>
      <c r="S47" s="125" t="s">
        <v>25</v>
      </c>
      <c r="T47" s="125"/>
      <c r="U47" s="126"/>
      <c r="V47" s="124"/>
      <c r="W47" s="125" t="s">
        <v>25</v>
      </c>
      <c r="X47" s="125"/>
      <c r="Y47" s="126"/>
      <c r="Z47" s="124"/>
      <c r="AA47" s="125" t="s">
        <v>25</v>
      </c>
      <c r="AB47" s="125"/>
      <c r="AC47" s="126"/>
      <c r="AD47" s="124"/>
      <c r="AE47" s="125" t="s">
        <v>25</v>
      </c>
      <c r="AF47" s="125"/>
      <c r="AG47" s="126"/>
      <c r="AH47" s="124"/>
      <c r="AI47" s="125" t="s">
        <v>25</v>
      </c>
      <c r="AJ47" s="125"/>
      <c r="AK47" s="126"/>
      <c r="AL47" s="124"/>
      <c r="AM47" s="125" t="s">
        <v>25</v>
      </c>
      <c r="AN47" s="125"/>
      <c r="AO47" s="126"/>
    </row>
    <row r="48" spans="1:41" x14ac:dyDescent="0.25">
      <c r="A48" s="123" t="s">
        <v>72</v>
      </c>
      <c r="B48" s="172" t="s">
        <v>24</v>
      </c>
      <c r="C48" s="174">
        <v>1</v>
      </c>
      <c r="D48" s="114" t="s">
        <v>22</v>
      </c>
      <c r="E48" s="115">
        <v>1</v>
      </c>
      <c r="F48" s="116"/>
      <c r="G48" s="116" t="s">
        <v>25</v>
      </c>
      <c r="H48" s="116"/>
      <c r="I48" s="128"/>
      <c r="J48" s="116"/>
      <c r="K48" s="116" t="s">
        <v>25</v>
      </c>
      <c r="L48" s="116"/>
      <c r="M48" s="128"/>
      <c r="N48" s="116"/>
      <c r="O48" s="116" t="s">
        <v>25</v>
      </c>
      <c r="P48" s="116"/>
      <c r="Q48" s="128"/>
      <c r="R48" s="116"/>
      <c r="S48" s="116" t="s">
        <v>25</v>
      </c>
      <c r="T48" s="116"/>
      <c r="U48" s="128"/>
      <c r="V48" s="116"/>
      <c r="W48" s="116" t="s">
        <v>25</v>
      </c>
      <c r="X48" s="116"/>
      <c r="Y48" s="128"/>
      <c r="Z48" s="116"/>
      <c r="AA48" s="116" t="s">
        <v>25</v>
      </c>
      <c r="AB48" s="116"/>
      <c r="AC48" s="128"/>
      <c r="AD48" s="116"/>
      <c r="AE48" s="116" t="s">
        <v>25</v>
      </c>
      <c r="AF48" s="116"/>
      <c r="AG48" s="128"/>
      <c r="AH48" s="116"/>
      <c r="AI48" s="116" t="s">
        <v>25</v>
      </c>
      <c r="AJ48" s="116"/>
      <c r="AK48" s="128"/>
      <c r="AL48" s="116"/>
      <c r="AM48" s="116" t="s">
        <v>25</v>
      </c>
      <c r="AN48" s="116"/>
      <c r="AO48" s="128"/>
    </row>
    <row r="49" spans="1:41" x14ac:dyDescent="0.25">
      <c r="A49" s="123" t="s">
        <v>73</v>
      </c>
      <c r="B49" s="172" t="s">
        <v>24</v>
      </c>
      <c r="C49" s="174">
        <v>1</v>
      </c>
      <c r="D49" s="114">
        <v>180</v>
      </c>
      <c r="E49" s="115">
        <v>600</v>
      </c>
      <c r="F49" s="116"/>
      <c r="G49" s="116" t="s">
        <v>25</v>
      </c>
      <c r="H49" s="116"/>
      <c r="I49" s="128"/>
      <c r="J49" s="116"/>
      <c r="K49" s="116" t="s">
        <v>25</v>
      </c>
      <c r="L49" s="116"/>
      <c r="M49" s="128"/>
      <c r="N49" s="116"/>
      <c r="O49" s="116" t="s">
        <v>25</v>
      </c>
      <c r="P49" s="116"/>
      <c r="Q49" s="128"/>
      <c r="R49" s="116"/>
      <c r="S49" s="116" t="s">
        <v>25</v>
      </c>
      <c r="T49" s="116"/>
      <c r="U49" s="128"/>
      <c r="V49" s="116"/>
      <c r="W49" s="116" t="s">
        <v>25</v>
      </c>
      <c r="X49" s="116"/>
      <c r="Y49" s="128"/>
      <c r="Z49" s="116"/>
      <c r="AA49" s="116" t="s">
        <v>25</v>
      </c>
      <c r="AB49" s="116"/>
      <c r="AC49" s="128"/>
      <c r="AD49" s="116"/>
      <c r="AE49" s="116" t="s">
        <v>25</v>
      </c>
      <c r="AF49" s="116"/>
      <c r="AG49" s="128"/>
      <c r="AH49" s="116"/>
      <c r="AI49" s="116" t="s">
        <v>25</v>
      </c>
      <c r="AJ49" s="116"/>
      <c r="AK49" s="128"/>
      <c r="AL49" s="116"/>
      <c r="AM49" s="116" t="s">
        <v>25</v>
      </c>
      <c r="AN49" s="116"/>
      <c r="AO49" s="128"/>
    </row>
    <row r="50" spans="1:41" x14ac:dyDescent="0.25">
      <c r="A50" s="111" t="s">
        <v>74</v>
      </c>
      <c r="B50" s="172" t="s">
        <v>65</v>
      </c>
      <c r="C50" s="173" t="s">
        <v>22</v>
      </c>
      <c r="D50" s="122">
        <v>0.43</v>
      </c>
      <c r="E50" s="115">
        <v>5</v>
      </c>
      <c r="F50" s="116"/>
      <c r="G50" s="116" t="s">
        <v>25</v>
      </c>
      <c r="H50" s="116"/>
      <c r="I50" s="128"/>
      <c r="J50" s="116"/>
      <c r="K50" s="116" t="s">
        <v>25</v>
      </c>
      <c r="L50" s="116"/>
      <c r="M50" s="128"/>
      <c r="N50" s="116"/>
      <c r="O50" s="116" t="s">
        <v>25</v>
      </c>
      <c r="P50" s="116"/>
      <c r="Q50" s="128"/>
      <c r="R50" s="116"/>
      <c r="S50" s="116" t="s">
        <v>25</v>
      </c>
      <c r="T50" s="116"/>
      <c r="U50" s="128"/>
      <c r="V50" s="116"/>
      <c r="W50" s="116" t="s">
        <v>25</v>
      </c>
      <c r="X50" s="116"/>
      <c r="Y50" s="128"/>
      <c r="Z50" s="116"/>
      <c r="AA50" s="116" t="s">
        <v>25</v>
      </c>
      <c r="AB50" s="116"/>
      <c r="AC50" s="128"/>
      <c r="AD50" s="116"/>
      <c r="AE50" s="116" t="s">
        <v>25</v>
      </c>
      <c r="AF50" s="116"/>
      <c r="AG50" s="128"/>
      <c r="AH50" s="116"/>
      <c r="AI50" s="116" t="s">
        <v>25</v>
      </c>
      <c r="AJ50" s="116"/>
      <c r="AK50" s="128"/>
      <c r="AL50" s="116"/>
      <c r="AM50" s="116" t="s">
        <v>25</v>
      </c>
      <c r="AN50" s="116"/>
      <c r="AO50" s="128"/>
    </row>
    <row r="51" spans="1:41" x14ac:dyDescent="0.25">
      <c r="A51" s="111" t="s">
        <v>75</v>
      </c>
      <c r="B51" s="172" t="s">
        <v>24</v>
      </c>
      <c r="C51" s="173">
        <v>1</v>
      </c>
      <c r="D51" s="114" t="s">
        <v>22</v>
      </c>
      <c r="E51" s="115">
        <v>5</v>
      </c>
      <c r="F51" s="116"/>
      <c r="G51" s="116" t="s">
        <v>25</v>
      </c>
      <c r="H51" s="116"/>
      <c r="I51" s="128"/>
      <c r="J51" s="116"/>
      <c r="K51" s="116" t="s">
        <v>25</v>
      </c>
      <c r="L51" s="116"/>
      <c r="M51" s="128"/>
      <c r="N51" s="116"/>
      <c r="O51" s="116" t="s">
        <v>25</v>
      </c>
      <c r="P51" s="116"/>
      <c r="Q51" s="128"/>
      <c r="R51" s="116"/>
      <c r="S51" s="116" t="s">
        <v>25</v>
      </c>
      <c r="T51" s="116"/>
      <c r="U51" s="128"/>
      <c r="V51" s="116"/>
      <c r="W51" s="116" t="s">
        <v>25</v>
      </c>
      <c r="X51" s="116"/>
      <c r="Y51" s="128"/>
      <c r="Z51" s="116"/>
      <c r="AA51" s="116" t="s">
        <v>25</v>
      </c>
      <c r="AB51" s="116"/>
      <c r="AC51" s="128"/>
      <c r="AD51" s="116"/>
      <c r="AE51" s="116" t="s">
        <v>25</v>
      </c>
      <c r="AF51" s="116"/>
      <c r="AG51" s="128"/>
      <c r="AH51" s="116"/>
      <c r="AI51" s="116" t="s">
        <v>25</v>
      </c>
      <c r="AJ51" s="116"/>
      <c r="AK51" s="128"/>
      <c r="AL51" s="116"/>
      <c r="AM51" s="116" t="s">
        <v>25</v>
      </c>
      <c r="AN51" s="116"/>
      <c r="AO51" s="128"/>
    </row>
    <row r="52" spans="1:41" x14ac:dyDescent="0.25">
      <c r="A52" s="123" t="s">
        <v>76</v>
      </c>
      <c r="B52" s="172" t="s">
        <v>126</v>
      </c>
      <c r="C52" s="174">
        <v>4</v>
      </c>
      <c r="D52" s="114">
        <v>1.8</v>
      </c>
      <c r="E52" s="115">
        <v>75</v>
      </c>
      <c r="F52" s="116"/>
      <c r="G52" s="116" t="s">
        <v>25</v>
      </c>
      <c r="H52" s="116"/>
      <c r="I52" s="128"/>
      <c r="J52" s="116"/>
      <c r="K52" s="116" t="s">
        <v>25</v>
      </c>
      <c r="L52" s="116"/>
      <c r="M52" s="128"/>
      <c r="N52" s="116"/>
      <c r="O52" s="116" t="s">
        <v>25</v>
      </c>
      <c r="P52" s="116"/>
      <c r="Q52" s="128"/>
      <c r="R52" s="116"/>
      <c r="S52" s="116" t="s">
        <v>25</v>
      </c>
      <c r="T52" s="116"/>
      <c r="U52" s="128"/>
      <c r="V52" s="116"/>
      <c r="W52" s="116" t="s">
        <v>25</v>
      </c>
      <c r="X52" s="116"/>
      <c r="Y52" s="128"/>
      <c r="Z52" s="116"/>
      <c r="AA52" s="116" t="s">
        <v>25</v>
      </c>
      <c r="AB52" s="116"/>
      <c r="AC52" s="128"/>
      <c r="AD52" s="116"/>
      <c r="AE52" s="116" t="s">
        <v>25</v>
      </c>
      <c r="AF52" s="116"/>
      <c r="AG52" s="128"/>
      <c r="AH52" s="116"/>
      <c r="AI52" s="116" t="s">
        <v>25</v>
      </c>
      <c r="AJ52" s="116"/>
      <c r="AK52" s="128"/>
      <c r="AL52" s="116"/>
      <c r="AM52" s="116" t="s">
        <v>25</v>
      </c>
      <c r="AN52" s="116"/>
      <c r="AO52" s="128"/>
    </row>
    <row r="53" spans="1:41" x14ac:dyDescent="0.25">
      <c r="A53" s="111" t="s">
        <v>77</v>
      </c>
      <c r="B53" s="172" t="s">
        <v>65</v>
      </c>
      <c r="C53" s="173" t="s">
        <v>22</v>
      </c>
      <c r="D53" s="114" t="s">
        <v>22</v>
      </c>
      <c r="E53" s="115" t="s">
        <v>22</v>
      </c>
      <c r="F53" s="124"/>
      <c r="G53" s="125" t="s">
        <v>25</v>
      </c>
      <c r="H53" s="125"/>
      <c r="I53" s="126"/>
      <c r="J53" s="124"/>
      <c r="K53" s="125" t="s">
        <v>25</v>
      </c>
      <c r="L53" s="125"/>
      <c r="M53" s="126"/>
      <c r="N53" s="124"/>
      <c r="O53" s="125" t="s">
        <v>25</v>
      </c>
      <c r="P53" s="125"/>
      <c r="Q53" s="126"/>
      <c r="R53" s="124"/>
      <c r="S53" s="125" t="s">
        <v>25</v>
      </c>
      <c r="T53" s="125"/>
      <c r="U53" s="126"/>
      <c r="V53" s="124"/>
      <c r="W53" s="125" t="s">
        <v>25</v>
      </c>
      <c r="X53" s="125"/>
      <c r="Y53" s="126"/>
      <c r="Z53" s="124"/>
      <c r="AA53" s="125" t="s">
        <v>25</v>
      </c>
      <c r="AB53" s="125"/>
      <c r="AC53" s="126"/>
      <c r="AD53" s="124"/>
      <c r="AE53" s="125" t="s">
        <v>25</v>
      </c>
      <c r="AF53" s="125"/>
      <c r="AG53" s="126"/>
      <c r="AH53" s="124"/>
      <c r="AI53" s="125" t="s">
        <v>25</v>
      </c>
      <c r="AJ53" s="125"/>
      <c r="AK53" s="126"/>
      <c r="AL53" s="124"/>
      <c r="AM53" s="125" t="s">
        <v>25</v>
      </c>
      <c r="AN53" s="125"/>
      <c r="AO53" s="126"/>
    </row>
    <row r="54" spans="1:41" x14ac:dyDescent="0.25">
      <c r="A54" s="111" t="s">
        <v>78</v>
      </c>
      <c r="B54" s="172" t="s">
        <v>65</v>
      </c>
      <c r="C54" s="173" t="s">
        <v>22</v>
      </c>
      <c r="D54" s="114" t="s">
        <v>22</v>
      </c>
      <c r="E54" s="115" t="s">
        <v>22</v>
      </c>
      <c r="F54" s="116"/>
      <c r="G54" s="116" t="s">
        <v>25</v>
      </c>
      <c r="H54" s="116"/>
      <c r="I54" s="128"/>
      <c r="J54" s="116"/>
      <c r="K54" s="116" t="s">
        <v>25</v>
      </c>
      <c r="L54" s="116"/>
      <c r="M54" s="128"/>
      <c r="N54" s="116"/>
      <c r="O54" s="116" t="s">
        <v>25</v>
      </c>
      <c r="P54" s="116"/>
      <c r="Q54" s="128"/>
      <c r="R54" s="116"/>
      <c r="S54" s="116" t="s">
        <v>25</v>
      </c>
      <c r="T54" s="116"/>
      <c r="U54" s="128"/>
      <c r="V54" s="116"/>
      <c r="W54" s="116" t="s">
        <v>25</v>
      </c>
      <c r="X54" s="116"/>
      <c r="Y54" s="128"/>
      <c r="Z54" s="116"/>
      <c r="AA54" s="116" t="s">
        <v>25</v>
      </c>
      <c r="AB54" s="116"/>
      <c r="AC54" s="128"/>
      <c r="AD54" s="116"/>
      <c r="AE54" s="116" t="s">
        <v>25</v>
      </c>
      <c r="AF54" s="116"/>
      <c r="AG54" s="128"/>
      <c r="AH54" s="116"/>
      <c r="AI54" s="116" t="s">
        <v>25</v>
      </c>
      <c r="AJ54" s="116"/>
      <c r="AK54" s="128"/>
      <c r="AL54" s="116"/>
      <c r="AM54" s="116" t="s">
        <v>25</v>
      </c>
      <c r="AN54" s="116"/>
      <c r="AO54" s="128"/>
    </row>
    <row r="55" spans="1:41" x14ac:dyDescent="0.25">
      <c r="A55" s="111" t="s">
        <v>79</v>
      </c>
      <c r="B55" s="172" t="s">
        <v>65</v>
      </c>
      <c r="C55" s="173" t="s">
        <v>22</v>
      </c>
      <c r="D55" s="114" t="s">
        <v>22</v>
      </c>
      <c r="E55" s="115" t="s">
        <v>22</v>
      </c>
      <c r="F55" s="116"/>
      <c r="G55" s="116" t="s">
        <v>25</v>
      </c>
      <c r="H55" s="116"/>
      <c r="I55" s="128"/>
      <c r="J55" s="116"/>
      <c r="K55" s="116" t="s">
        <v>25</v>
      </c>
      <c r="L55" s="116"/>
      <c r="M55" s="128"/>
      <c r="N55" s="116"/>
      <c r="O55" s="116" t="s">
        <v>25</v>
      </c>
      <c r="P55" s="116"/>
      <c r="Q55" s="128"/>
      <c r="R55" s="116"/>
      <c r="S55" s="116" t="s">
        <v>25</v>
      </c>
      <c r="T55" s="116"/>
      <c r="U55" s="128"/>
      <c r="V55" s="116"/>
      <c r="W55" s="116" t="s">
        <v>25</v>
      </c>
      <c r="X55" s="116"/>
      <c r="Y55" s="128"/>
      <c r="Z55" s="116"/>
      <c r="AA55" s="116" t="s">
        <v>25</v>
      </c>
      <c r="AB55" s="116"/>
      <c r="AC55" s="128"/>
      <c r="AD55" s="116"/>
      <c r="AE55" s="116" t="s">
        <v>25</v>
      </c>
      <c r="AF55" s="116"/>
      <c r="AG55" s="128"/>
      <c r="AH55" s="116"/>
      <c r="AI55" s="116" t="s">
        <v>25</v>
      </c>
      <c r="AJ55" s="116"/>
      <c r="AK55" s="128"/>
      <c r="AL55" s="116"/>
      <c r="AM55" s="116" t="s">
        <v>25</v>
      </c>
      <c r="AN55" s="116"/>
      <c r="AO55" s="128"/>
    </row>
    <row r="56" spans="1:41" x14ac:dyDescent="0.25">
      <c r="A56" s="111" t="s">
        <v>80</v>
      </c>
      <c r="B56" s="172" t="s">
        <v>65</v>
      </c>
      <c r="C56" s="173" t="s">
        <v>22</v>
      </c>
      <c r="D56" s="114" t="s">
        <v>22</v>
      </c>
      <c r="E56" s="115" t="s">
        <v>22</v>
      </c>
      <c r="F56" s="124"/>
      <c r="G56" s="125" t="s">
        <v>25</v>
      </c>
      <c r="H56" s="125"/>
      <c r="I56" s="126"/>
      <c r="J56" s="124"/>
      <c r="K56" s="125" t="s">
        <v>25</v>
      </c>
      <c r="L56" s="125"/>
      <c r="M56" s="126"/>
      <c r="N56" s="124"/>
      <c r="O56" s="125" t="s">
        <v>25</v>
      </c>
      <c r="P56" s="125"/>
      <c r="Q56" s="126"/>
      <c r="R56" s="124"/>
      <c r="S56" s="125" t="s">
        <v>25</v>
      </c>
      <c r="T56" s="125"/>
      <c r="U56" s="126"/>
      <c r="V56" s="124"/>
      <c r="W56" s="125" t="s">
        <v>25</v>
      </c>
      <c r="X56" s="125"/>
      <c r="Y56" s="126"/>
      <c r="Z56" s="175"/>
      <c r="AA56" s="125" t="s">
        <v>25</v>
      </c>
      <c r="AB56" s="125"/>
      <c r="AC56" s="126"/>
      <c r="AD56" s="176"/>
      <c r="AE56" s="125" t="s">
        <v>25</v>
      </c>
      <c r="AF56" s="125"/>
      <c r="AG56" s="126"/>
      <c r="AH56" s="124"/>
      <c r="AI56" s="125" t="s">
        <v>25</v>
      </c>
      <c r="AJ56" s="125"/>
      <c r="AK56" s="126"/>
      <c r="AL56" s="124"/>
      <c r="AM56" s="125" t="s">
        <v>25</v>
      </c>
      <c r="AN56" s="125"/>
      <c r="AO56" s="126"/>
    </row>
    <row r="57" spans="1:41" x14ac:dyDescent="0.25">
      <c r="A57" s="123" t="s">
        <v>81</v>
      </c>
      <c r="B57" s="172" t="s">
        <v>65</v>
      </c>
      <c r="C57" s="173" t="s">
        <v>22</v>
      </c>
      <c r="D57" s="114" t="s">
        <v>22</v>
      </c>
      <c r="E57" s="115">
        <v>5</v>
      </c>
      <c r="F57" s="124"/>
      <c r="G57" s="125" t="s">
        <v>25</v>
      </c>
      <c r="H57" s="125"/>
      <c r="I57" s="126"/>
      <c r="J57" s="124"/>
      <c r="K57" s="125" t="s">
        <v>25</v>
      </c>
      <c r="L57" s="125"/>
      <c r="M57" s="126"/>
      <c r="N57" s="124"/>
      <c r="O57" s="125" t="s">
        <v>25</v>
      </c>
      <c r="P57" s="125"/>
      <c r="Q57" s="126"/>
      <c r="R57" s="124"/>
      <c r="S57" s="125" t="s">
        <v>25</v>
      </c>
      <c r="T57" s="125"/>
      <c r="U57" s="126"/>
      <c r="V57" s="124"/>
      <c r="W57" s="125" t="s">
        <v>25</v>
      </c>
      <c r="X57" s="125"/>
      <c r="Y57" s="126"/>
      <c r="Z57" s="124"/>
      <c r="AA57" s="125" t="s">
        <v>25</v>
      </c>
      <c r="AB57" s="125"/>
      <c r="AC57" s="126"/>
      <c r="AD57" s="124"/>
      <c r="AE57" s="125" t="s">
        <v>25</v>
      </c>
      <c r="AF57" s="125"/>
      <c r="AG57" s="126"/>
      <c r="AH57" s="124"/>
      <c r="AI57" s="125" t="s">
        <v>25</v>
      </c>
      <c r="AJ57" s="125"/>
      <c r="AK57" s="126"/>
      <c r="AL57" s="124"/>
      <c r="AM57" s="125" t="s">
        <v>25</v>
      </c>
      <c r="AN57" s="125"/>
      <c r="AO57" s="126"/>
    </row>
    <row r="58" spans="1:41" x14ac:dyDescent="0.25">
      <c r="A58" s="111" t="s">
        <v>82</v>
      </c>
      <c r="B58" s="172" t="s">
        <v>24</v>
      </c>
      <c r="C58" s="173">
        <v>1</v>
      </c>
      <c r="D58" s="122">
        <v>1.5</v>
      </c>
      <c r="E58" s="115">
        <v>5</v>
      </c>
      <c r="F58" s="116"/>
      <c r="G58" s="116" t="s">
        <v>25</v>
      </c>
      <c r="H58" s="116"/>
      <c r="I58" s="128"/>
      <c r="J58" s="116"/>
      <c r="K58" s="116" t="s">
        <v>25</v>
      </c>
      <c r="L58" s="116"/>
      <c r="M58" s="128"/>
      <c r="N58" s="116"/>
      <c r="O58" s="116" t="s">
        <v>25</v>
      </c>
      <c r="P58" s="116"/>
      <c r="Q58" s="128"/>
      <c r="R58" s="116"/>
      <c r="S58" s="116" t="s">
        <v>25</v>
      </c>
      <c r="T58" s="116"/>
      <c r="U58" s="128"/>
      <c r="V58" s="116"/>
      <c r="W58" s="116" t="s">
        <v>25</v>
      </c>
      <c r="X58" s="116"/>
      <c r="Y58" s="128"/>
      <c r="Z58" s="116"/>
      <c r="AA58" s="116" t="s">
        <v>25</v>
      </c>
      <c r="AB58" s="116"/>
      <c r="AC58" s="128"/>
      <c r="AD58" s="116"/>
      <c r="AE58" s="116" t="s">
        <v>25</v>
      </c>
      <c r="AF58" s="116"/>
      <c r="AG58" s="128"/>
      <c r="AH58" s="116"/>
      <c r="AI58" s="116" t="s">
        <v>25</v>
      </c>
      <c r="AJ58" s="116"/>
      <c r="AK58" s="128"/>
      <c r="AL58" s="116"/>
      <c r="AM58" s="116" t="s">
        <v>25</v>
      </c>
      <c r="AN58" s="116"/>
      <c r="AO58" s="128"/>
    </row>
    <row r="59" spans="1:41" x14ac:dyDescent="0.25">
      <c r="A59" s="111" t="s">
        <v>83</v>
      </c>
      <c r="B59" s="172" t="s">
        <v>24</v>
      </c>
      <c r="C59" s="173">
        <v>1</v>
      </c>
      <c r="D59" s="127">
        <v>0.3</v>
      </c>
      <c r="E59" s="115">
        <v>1</v>
      </c>
      <c r="F59" s="116"/>
      <c r="G59" s="116" t="s">
        <v>25</v>
      </c>
      <c r="H59" s="116"/>
      <c r="I59" s="128"/>
      <c r="J59" s="116"/>
      <c r="K59" s="116" t="s">
        <v>25</v>
      </c>
      <c r="L59" s="116"/>
      <c r="M59" s="128"/>
      <c r="N59" s="116"/>
      <c r="O59" s="116" t="s">
        <v>25</v>
      </c>
      <c r="P59" s="116"/>
      <c r="Q59" s="128"/>
      <c r="R59" s="116"/>
      <c r="S59" s="116" t="s">
        <v>25</v>
      </c>
      <c r="T59" s="116"/>
      <c r="U59" s="128"/>
      <c r="V59" s="116"/>
      <c r="W59" s="116" t="s">
        <v>25</v>
      </c>
      <c r="X59" s="116"/>
      <c r="Y59" s="128"/>
      <c r="Z59" s="116"/>
      <c r="AA59" s="116" t="s">
        <v>25</v>
      </c>
      <c r="AB59" s="116"/>
      <c r="AC59" s="128"/>
      <c r="AD59" s="116"/>
      <c r="AE59" s="116" t="s">
        <v>25</v>
      </c>
      <c r="AF59" s="116"/>
      <c r="AG59" s="128"/>
      <c r="AH59" s="116"/>
      <c r="AI59" s="116" t="s">
        <v>25</v>
      </c>
      <c r="AJ59" s="116"/>
      <c r="AK59" s="128"/>
      <c r="AL59" s="116"/>
      <c r="AM59" s="116" t="s">
        <v>25</v>
      </c>
      <c r="AN59" s="116"/>
      <c r="AO59" s="128"/>
    </row>
    <row r="60" spans="1:41" x14ac:dyDescent="0.25">
      <c r="A60" s="111" t="s">
        <v>84</v>
      </c>
      <c r="B60" s="172" t="s">
        <v>65</v>
      </c>
      <c r="C60" s="173" t="s">
        <v>22</v>
      </c>
      <c r="D60" s="114" t="s">
        <v>22</v>
      </c>
      <c r="E60" s="115">
        <v>5</v>
      </c>
      <c r="F60" s="116"/>
      <c r="G60" s="116" t="s">
        <v>25</v>
      </c>
      <c r="H60" s="116"/>
      <c r="I60" s="128"/>
      <c r="J60" s="116"/>
      <c r="K60" s="116" t="s">
        <v>25</v>
      </c>
      <c r="L60" s="116"/>
      <c r="M60" s="128"/>
      <c r="N60" s="116"/>
      <c r="O60" s="116" t="s">
        <v>25</v>
      </c>
      <c r="P60" s="116"/>
      <c r="Q60" s="128"/>
      <c r="R60" s="116"/>
      <c r="S60" s="116" t="s">
        <v>25</v>
      </c>
      <c r="T60" s="116"/>
      <c r="U60" s="128"/>
      <c r="V60" s="116"/>
      <c r="W60" s="116" t="s">
        <v>25</v>
      </c>
      <c r="X60" s="116"/>
      <c r="Y60" s="128"/>
      <c r="Z60" s="116"/>
      <c r="AA60" s="116" t="s">
        <v>25</v>
      </c>
      <c r="AB60" s="116"/>
      <c r="AC60" s="128"/>
      <c r="AD60" s="116"/>
      <c r="AE60" s="116" t="s">
        <v>25</v>
      </c>
      <c r="AF60" s="116"/>
      <c r="AG60" s="128"/>
      <c r="AH60" s="116"/>
      <c r="AI60" s="116" t="s">
        <v>25</v>
      </c>
      <c r="AJ60" s="116"/>
      <c r="AK60" s="128"/>
      <c r="AL60" s="116"/>
      <c r="AM60" s="116" t="s">
        <v>25</v>
      </c>
      <c r="AN60" s="116"/>
      <c r="AO60" s="128"/>
    </row>
    <row r="61" spans="1:41" x14ac:dyDescent="0.25">
      <c r="A61" s="111" t="s">
        <v>85</v>
      </c>
      <c r="B61" s="172" t="s">
        <v>65</v>
      </c>
      <c r="C61" s="173" t="s">
        <v>22</v>
      </c>
      <c r="D61" s="114" t="s">
        <v>22</v>
      </c>
      <c r="E61" s="115" t="s">
        <v>22</v>
      </c>
      <c r="F61" s="116"/>
      <c r="G61" s="116" t="s">
        <v>25</v>
      </c>
      <c r="H61" s="116"/>
      <c r="I61" s="128"/>
      <c r="J61" s="116"/>
      <c r="K61" s="116" t="s">
        <v>25</v>
      </c>
      <c r="L61" s="116"/>
      <c r="M61" s="128"/>
      <c r="N61" s="116"/>
      <c r="O61" s="116" t="s">
        <v>25</v>
      </c>
      <c r="P61" s="116"/>
      <c r="Q61" s="128"/>
      <c r="R61" s="116"/>
      <c r="S61" s="116" t="s">
        <v>25</v>
      </c>
      <c r="T61" s="116"/>
      <c r="U61" s="128"/>
      <c r="V61" s="116"/>
      <c r="W61" s="116" t="s">
        <v>25</v>
      </c>
      <c r="X61" s="116"/>
      <c r="Y61" s="128"/>
      <c r="Z61" s="116"/>
      <c r="AA61" s="116" t="s">
        <v>25</v>
      </c>
      <c r="AB61" s="116"/>
      <c r="AC61" s="128"/>
      <c r="AD61" s="116"/>
      <c r="AE61" s="116" t="s">
        <v>25</v>
      </c>
      <c r="AF61" s="116"/>
      <c r="AG61" s="128"/>
      <c r="AH61" s="116"/>
      <c r="AI61" s="116" t="s">
        <v>25</v>
      </c>
      <c r="AJ61" s="116"/>
      <c r="AK61" s="128"/>
      <c r="AL61" s="116"/>
      <c r="AM61" s="116" t="s">
        <v>25</v>
      </c>
      <c r="AN61" s="116"/>
      <c r="AO61" s="128"/>
    </row>
    <row r="62" spans="1:41" x14ac:dyDescent="0.25">
      <c r="A62" s="111" t="s">
        <v>86</v>
      </c>
      <c r="B62" s="172" t="s">
        <v>65</v>
      </c>
      <c r="C62" s="173" t="s">
        <v>22</v>
      </c>
      <c r="D62" s="114" t="s">
        <v>22</v>
      </c>
      <c r="E62" s="115" t="s">
        <v>22</v>
      </c>
      <c r="F62" s="116"/>
      <c r="G62" s="116" t="s">
        <v>25</v>
      </c>
      <c r="H62" s="116"/>
      <c r="I62" s="128"/>
      <c r="J62" s="116"/>
      <c r="K62" s="116" t="s">
        <v>25</v>
      </c>
      <c r="L62" s="116"/>
      <c r="M62" s="128"/>
      <c r="N62" s="116"/>
      <c r="O62" s="116" t="s">
        <v>25</v>
      </c>
      <c r="P62" s="116"/>
      <c r="Q62" s="128"/>
      <c r="R62" s="116"/>
      <c r="S62" s="116" t="s">
        <v>25</v>
      </c>
      <c r="T62" s="116"/>
      <c r="U62" s="128"/>
      <c r="V62" s="116"/>
      <c r="W62" s="116" t="s">
        <v>25</v>
      </c>
      <c r="X62" s="116"/>
      <c r="Y62" s="128"/>
      <c r="Z62" s="116"/>
      <c r="AA62" s="116" t="s">
        <v>25</v>
      </c>
      <c r="AB62" s="116"/>
      <c r="AC62" s="128"/>
      <c r="AD62" s="116"/>
      <c r="AE62" s="116" t="s">
        <v>25</v>
      </c>
      <c r="AF62" s="116"/>
      <c r="AG62" s="128"/>
      <c r="AH62" s="116"/>
      <c r="AI62" s="116" t="s">
        <v>25</v>
      </c>
      <c r="AJ62" s="116"/>
      <c r="AK62" s="128"/>
      <c r="AL62" s="116"/>
      <c r="AM62" s="116" t="s">
        <v>25</v>
      </c>
      <c r="AN62" s="116"/>
      <c r="AO62" s="128"/>
    </row>
    <row r="63" spans="1:41" x14ac:dyDescent="0.25">
      <c r="A63" s="111" t="s">
        <v>87</v>
      </c>
      <c r="B63" s="172" t="s">
        <v>65</v>
      </c>
      <c r="C63" s="173" t="s">
        <v>22</v>
      </c>
      <c r="D63" s="114" t="s">
        <v>22</v>
      </c>
      <c r="E63" s="115">
        <v>5</v>
      </c>
      <c r="F63" s="116"/>
      <c r="G63" s="116" t="s">
        <v>25</v>
      </c>
      <c r="H63" s="116"/>
      <c r="I63" s="128"/>
      <c r="J63" s="116"/>
      <c r="K63" s="116" t="s">
        <v>25</v>
      </c>
      <c r="L63" s="116"/>
      <c r="M63" s="128"/>
      <c r="N63" s="116"/>
      <c r="O63" s="116" t="s">
        <v>25</v>
      </c>
      <c r="P63" s="116"/>
      <c r="Q63" s="128"/>
      <c r="R63" s="116"/>
      <c r="S63" s="116" t="s">
        <v>25</v>
      </c>
      <c r="T63" s="116"/>
      <c r="U63" s="128"/>
      <c r="V63" s="116"/>
      <c r="W63" s="116" t="s">
        <v>25</v>
      </c>
      <c r="X63" s="116"/>
      <c r="Y63" s="128"/>
      <c r="Z63" s="116"/>
      <c r="AA63" s="116" t="s">
        <v>25</v>
      </c>
      <c r="AB63" s="116"/>
      <c r="AC63" s="128"/>
      <c r="AD63" s="116"/>
      <c r="AE63" s="116" t="s">
        <v>25</v>
      </c>
      <c r="AF63" s="116"/>
      <c r="AG63" s="128"/>
      <c r="AH63" s="116"/>
      <c r="AI63" s="116" t="s">
        <v>25</v>
      </c>
      <c r="AJ63" s="116"/>
      <c r="AK63" s="128"/>
      <c r="AL63" s="116"/>
      <c r="AM63" s="116" t="s">
        <v>25</v>
      </c>
      <c r="AN63" s="116"/>
      <c r="AO63" s="128"/>
    </row>
    <row r="64" spans="1:41" x14ac:dyDescent="0.25">
      <c r="A64" s="111" t="s">
        <v>88</v>
      </c>
      <c r="B64" s="172" t="s">
        <v>24</v>
      </c>
      <c r="C64" s="173">
        <v>1</v>
      </c>
      <c r="D64" s="114">
        <v>40</v>
      </c>
      <c r="E64" s="115">
        <v>100</v>
      </c>
      <c r="F64" s="116"/>
      <c r="G64" s="116" t="s">
        <v>25</v>
      </c>
      <c r="H64" s="116"/>
      <c r="I64" s="128"/>
      <c r="J64" s="116"/>
      <c r="K64" s="116" t="s">
        <v>25</v>
      </c>
      <c r="L64" s="116"/>
      <c r="M64" s="128"/>
      <c r="N64" s="116"/>
      <c r="O64" s="116" t="s">
        <v>25</v>
      </c>
      <c r="P64" s="116"/>
      <c r="Q64" s="128"/>
      <c r="R64" s="116"/>
      <c r="S64" s="116" t="s">
        <v>25</v>
      </c>
      <c r="T64" s="116"/>
      <c r="U64" s="128"/>
      <c r="V64" s="116"/>
      <c r="W64" s="116" t="s">
        <v>25</v>
      </c>
      <c r="X64" s="116"/>
      <c r="Y64" s="128"/>
      <c r="Z64" s="116"/>
      <c r="AA64" s="116" t="s">
        <v>25</v>
      </c>
      <c r="AB64" s="116"/>
      <c r="AC64" s="128"/>
      <c r="AD64" s="116"/>
      <c r="AE64" s="116" t="s">
        <v>25</v>
      </c>
      <c r="AF64" s="116"/>
      <c r="AG64" s="128"/>
      <c r="AH64" s="116"/>
      <c r="AI64" s="116" t="s">
        <v>25</v>
      </c>
      <c r="AJ64" s="116"/>
      <c r="AK64" s="128"/>
      <c r="AL64" s="116"/>
      <c r="AM64" s="116" t="s">
        <v>25</v>
      </c>
      <c r="AN64" s="116"/>
      <c r="AO64" s="128"/>
    </row>
    <row r="65" spans="1:41" x14ac:dyDescent="0.25">
      <c r="A65" s="123" t="s">
        <v>89</v>
      </c>
      <c r="B65" s="172" t="s">
        <v>65</v>
      </c>
      <c r="C65" s="173" t="s">
        <v>22</v>
      </c>
      <c r="D65" s="114" t="s">
        <v>22</v>
      </c>
      <c r="E65" s="115">
        <v>1</v>
      </c>
      <c r="F65" s="116"/>
      <c r="G65" s="116" t="s">
        <v>25</v>
      </c>
      <c r="H65" s="116"/>
      <c r="I65" s="128"/>
      <c r="J65" s="116"/>
      <c r="K65" s="116" t="s">
        <v>25</v>
      </c>
      <c r="L65" s="116"/>
      <c r="M65" s="128"/>
      <c r="N65" s="116"/>
      <c r="O65" s="116" t="s">
        <v>25</v>
      </c>
      <c r="P65" s="116"/>
      <c r="Q65" s="128"/>
      <c r="R65" s="116"/>
      <c r="S65" s="116" t="s">
        <v>25</v>
      </c>
      <c r="T65" s="116"/>
      <c r="U65" s="128"/>
      <c r="V65" s="116"/>
      <c r="W65" s="116" t="s">
        <v>25</v>
      </c>
      <c r="X65" s="116"/>
      <c r="Y65" s="128"/>
      <c r="Z65" s="116"/>
      <c r="AA65" s="116" t="s">
        <v>25</v>
      </c>
      <c r="AB65" s="116"/>
      <c r="AC65" s="128"/>
      <c r="AD65" s="116"/>
      <c r="AE65" s="116" t="s">
        <v>25</v>
      </c>
      <c r="AF65" s="116"/>
      <c r="AG65" s="128"/>
      <c r="AH65" s="116"/>
      <c r="AI65" s="116" t="s">
        <v>25</v>
      </c>
      <c r="AJ65" s="116"/>
      <c r="AK65" s="128"/>
      <c r="AL65" s="116"/>
      <c r="AM65" s="116" t="s">
        <v>25</v>
      </c>
      <c r="AN65" s="116"/>
      <c r="AO65" s="128"/>
    </row>
    <row r="66" spans="1:41" x14ac:dyDescent="0.25">
      <c r="A66" s="111" t="s">
        <v>90</v>
      </c>
      <c r="B66" s="172" t="s">
        <v>65</v>
      </c>
      <c r="C66" s="173" t="s">
        <v>22</v>
      </c>
      <c r="D66" s="114" t="s">
        <v>22</v>
      </c>
      <c r="E66" s="115" t="s">
        <v>22</v>
      </c>
      <c r="F66" s="116"/>
      <c r="G66" s="116" t="s">
        <v>25</v>
      </c>
      <c r="H66" s="116"/>
      <c r="I66" s="128"/>
      <c r="J66" s="116"/>
      <c r="K66" s="116" t="s">
        <v>25</v>
      </c>
      <c r="L66" s="116"/>
      <c r="M66" s="128"/>
      <c r="N66" s="116"/>
      <c r="O66" s="116" t="s">
        <v>25</v>
      </c>
      <c r="P66" s="116"/>
      <c r="Q66" s="128"/>
      <c r="R66" s="116"/>
      <c r="S66" s="116" t="s">
        <v>25</v>
      </c>
      <c r="T66" s="116"/>
      <c r="U66" s="128"/>
      <c r="V66" s="116"/>
      <c r="W66" s="116" t="s">
        <v>25</v>
      </c>
      <c r="X66" s="116"/>
      <c r="Y66" s="128"/>
      <c r="Z66" s="116"/>
      <c r="AA66" s="116" t="s">
        <v>25</v>
      </c>
      <c r="AB66" s="116"/>
      <c r="AC66" s="128"/>
      <c r="AD66" s="116"/>
      <c r="AE66" s="116" t="s">
        <v>25</v>
      </c>
      <c r="AF66" s="116"/>
      <c r="AG66" s="128"/>
      <c r="AH66" s="116"/>
      <c r="AI66" s="116" t="s">
        <v>25</v>
      </c>
      <c r="AJ66" s="116"/>
      <c r="AK66" s="128"/>
      <c r="AL66" s="116"/>
      <c r="AM66" s="116" t="s">
        <v>25</v>
      </c>
      <c r="AN66" s="116"/>
      <c r="AO66" s="128"/>
    </row>
    <row r="67" spans="1:41" x14ac:dyDescent="0.25">
      <c r="A67" s="111" t="s">
        <v>91</v>
      </c>
      <c r="B67" s="172" t="s">
        <v>24</v>
      </c>
      <c r="C67" s="173">
        <v>1</v>
      </c>
      <c r="D67" s="114">
        <v>2</v>
      </c>
      <c r="E67" s="115">
        <v>7</v>
      </c>
      <c r="F67" s="116"/>
      <c r="G67" s="116" t="s">
        <v>25</v>
      </c>
      <c r="H67" s="116"/>
      <c r="I67" s="128"/>
      <c r="J67" s="116"/>
      <c r="K67" s="116" t="s">
        <v>25</v>
      </c>
      <c r="L67" s="116"/>
      <c r="M67" s="128"/>
      <c r="N67" s="116"/>
      <c r="O67" s="116" t="s">
        <v>25</v>
      </c>
      <c r="P67" s="116"/>
      <c r="Q67" s="128"/>
      <c r="R67" s="116"/>
      <c r="S67" s="116" t="s">
        <v>25</v>
      </c>
      <c r="T67" s="116"/>
      <c r="U67" s="128"/>
      <c r="V67" s="116"/>
      <c r="W67" s="116" t="s">
        <v>25</v>
      </c>
      <c r="X67" s="116"/>
      <c r="Y67" s="128"/>
      <c r="Z67" s="116"/>
      <c r="AA67" s="116" t="s">
        <v>25</v>
      </c>
      <c r="AB67" s="116"/>
      <c r="AC67" s="128"/>
      <c r="AD67" s="116"/>
      <c r="AE67" s="116" t="s">
        <v>25</v>
      </c>
      <c r="AF67" s="116"/>
      <c r="AG67" s="128"/>
      <c r="AH67" s="116"/>
      <c r="AI67" s="116" t="s">
        <v>25</v>
      </c>
      <c r="AJ67" s="116"/>
      <c r="AK67" s="128"/>
      <c r="AL67" s="116"/>
      <c r="AM67" s="116" t="s">
        <v>25</v>
      </c>
      <c r="AN67" s="116"/>
      <c r="AO67" s="128"/>
    </row>
    <row r="68" spans="1:41" x14ac:dyDescent="0.25">
      <c r="A68" s="111" t="s">
        <v>92</v>
      </c>
      <c r="B68" s="172" t="s">
        <v>65</v>
      </c>
      <c r="C68" s="173" t="s">
        <v>22</v>
      </c>
      <c r="D68" s="114" t="s">
        <v>22</v>
      </c>
      <c r="E68" s="115" t="s">
        <v>22</v>
      </c>
      <c r="F68" s="116"/>
      <c r="G68" s="116" t="s">
        <v>25</v>
      </c>
      <c r="H68" s="116"/>
      <c r="I68" s="128"/>
      <c r="J68" s="116"/>
      <c r="K68" s="116" t="s">
        <v>25</v>
      </c>
      <c r="L68" s="116"/>
      <c r="M68" s="128"/>
      <c r="N68" s="116"/>
      <c r="O68" s="116" t="s">
        <v>25</v>
      </c>
      <c r="P68" s="116"/>
      <c r="Q68" s="128"/>
      <c r="R68" s="116"/>
      <c r="S68" s="116" t="s">
        <v>25</v>
      </c>
      <c r="T68" s="116"/>
      <c r="U68" s="128"/>
      <c r="V68" s="116"/>
      <c r="W68" s="116" t="s">
        <v>25</v>
      </c>
      <c r="X68" s="116"/>
      <c r="Y68" s="128"/>
      <c r="Z68" s="116"/>
      <c r="AA68" s="116" t="s">
        <v>25</v>
      </c>
      <c r="AB68" s="116"/>
      <c r="AC68" s="128"/>
      <c r="AD68" s="116"/>
      <c r="AE68" s="116" t="s">
        <v>25</v>
      </c>
      <c r="AF68" s="116"/>
      <c r="AG68" s="128"/>
      <c r="AH68" s="116"/>
      <c r="AI68" s="116" t="s">
        <v>25</v>
      </c>
      <c r="AJ68" s="116"/>
      <c r="AK68" s="128"/>
      <c r="AL68" s="116"/>
      <c r="AM68" s="116" t="s">
        <v>25</v>
      </c>
      <c r="AN68" s="116"/>
      <c r="AO68" s="128"/>
    </row>
    <row r="69" spans="1:41" x14ac:dyDescent="0.25">
      <c r="A69" s="123" t="s">
        <v>93</v>
      </c>
      <c r="B69" s="172" t="s">
        <v>24</v>
      </c>
      <c r="C69" s="174">
        <v>1</v>
      </c>
      <c r="D69" s="114" t="s">
        <v>22</v>
      </c>
      <c r="E69" s="115">
        <v>70</v>
      </c>
      <c r="F69" s="116"/>
      <c r="G69" s="116" t="s">
        <v>25</v>
      </c>
      <c r="H69" s="116"/>
      <c r="I69" s="128"/>
      <c r="J69" s="116"/>
      <c r="K69" s="116" t="s">
        <v>25</v>
      </c>
      <c r="L69" s="116"/>
      <c r="M69" s="128"/>
      <c r="N69" s="194">
        <v>1.97</v>
      </c>
      <c r="O69" s="120"/>
      <c r="P69" s="120"/>
      <c r="Q69" s="128"/>
      <c r="R69" s="116"/>
      <c r="S69" s="116" t="s">
        <v>25</v>
      </c>
      <c r="T69" s="116"/>
      <c r="U69" s="128"/>
      <c r="V69" s="41">
        <v>0.22</v>
      </c>
      <c r="W69" s="116"/>
      <c r="X69" s="116"/>
      <c r="Y69" s="128"/>
      <c r="Z69" s="116"/>
      <c r="AA69" s="116" t="s">
        <v>25</v>
      </c>
      <c r="AB69" s="116"/>
      <c r="AC69" s="128"/>
      <c r="AD69" s="116"/>
      <c r="AE69" s="116" t="s">
        <v>25</v>
      </c>
      <c r="AF69" s="116"/>
      <c r="AG69" s="128"/>
      <c r="AH69" s="116"/>
      <c r="AI69" s="116" t="s">
        <v>25</v>
      </c>
      <c r="AJ69" s="116"/>
      <c r="AK69" s="128"/>
      <c r="AL69" s="116"/>
      <c r="AM69" s="116" t="s">
        <v>25</v>
      </c>
      <c r="AN69" s="116"/>
      <c r="AO69" s="128"/>
    </row>
    <row r="70" spans="1:41" x14ac:dyDescent="0.25">
      <c r="A70" s="123" t="s">
        <v>94</v>
      </c>
      <c r="B70" s="172" t="s">
        <v>65</v>
      </c>
      <c r="C70" s="173" t="s">
        <v>22</v>
      </c>
      <c r="D70" s="114">
        <v>13</v>
      </c>
      <c r="E70" s="115" t="s">
        <v>22</v>
      </c>
      <c r="F70" s="116"/>
      <c r="G70" s="116" t="s">
        <v>25</v>
      </c>
      <c r="H70" s="116"/>
      <c r="I70" s="128"/>
      <c r="J70" s="116"/>
      <c r="K70" s="116" t="s">
        <v>25</v>
      </c>
      <c r="L70" s="116"/>
      <c r="M70" s="128"/>
      <c r="N70" s="116"/>
      <c r="O70" s="116" t="s">
        <v>25</v>
      </c>
      <c r="P70" s="116"/>
      <c r="Q70" s="128"/>
      <c r="R70" s="116"/>
      <c r="S70" s="116" t="s">
        <v>25</v>
      </c>
      <c r="T70" s="116"/>
      <c r="U70" s="128"/>
      <c r="V70" s="116"/>
      <c r="W70" s="116" t="s">
        <v>25</v>
      </c>
      <c r="X70" s="116"/>
      <c r="Y70" s="128"/>
      <c r="Z70" s="116"/>
      <c r="AA70" s="116" t="s">
        <v>25</v>
      </c>
      <c r="AB70" s="116"/>
      <c r="AC70" s="128"/>
      <c r="AD70" s="116"/>
      <c r="AE70" s="116" t="s">
        <v>25</v>
      </c>
      <c r="AF70" s="116"/>
      <c r="AG70" s="128"/>
      <c r="AH70" s="116"/>
      <c r="AI70" s="116" t="s">
        <v>25</v>
      </c>
      <c r="AJ70" s="116"/>
      <c r="AK70" s="128"/>
      <c r="AL70" s="116"/>
      <c r="AM70" s="116" t="s">
        <v>25</v>
      </c>
      <c r="AN70" s="116"/>
      <c r="AO70" s="128"/>
    </row>
    <row r="71" spans="1:41" x14ac:dyDescent="0.25">
      <c r="A71" s="123" t="s">
        <v>95</v>
      </c>
      <c r="B71" s="172" t="s">
        <v>65</v>
      </c>
      <c r="C71" s="173" t="s">
        <v>22</v>
      </c>
      <c r="D71" s="114" t="s">
        <v>22</v>
      </c>
      <c r="E71" s="115" t="s">
        <v>22</v>
      </c>
      <c r="F71" s="116"/>
      <c r="G71" s="116" t="s">
        <v>25</v>
      </c>
      <c r="H71" s="116"/>
      <c r="I71" s="128"/>
      <c r="J71" s="116"/>
      <c r="K71" s="116" t="s">
        <v>25</v>
      </c>
      <c r="L71" s="116"/>
      <c r="M71" s="128"/>
      <c r="N71" s="116"/>
      <c r="O71" s="116" t="s">
        <v>25</v>
      </c>
      <c r="P71" s="116"/>
      <c r="Q71" s="128"/>
      <c r="R71" s="116"/>
      <c r="S71" s="116" t="s">
        <v>25</v>
      </c>
      <c r="T71" s="116"/>
      <c r="U71" s="128"/>
      <c r="V71" s="116"/>
      <c r="W71" s="116" t="s">
        <v>25</v>
      </c>
      <c r="X71" s="116"/>
      <c r="Y71" s="128"/>
      <c r="Z71" s="116"/>
      <c r="AA71" s="116" t="s">
        <v>25</v>
      </c>
      <c r="AB71" s="116"/>
      <c r="AC71" s="128"/>
      <c r="AD71" s="116"/>
      <c r="AE71" s="116" t="s">
        <v>25</v>
      </c>
      <c r="AF71" s="116"/>
      <c r="AG71" s="128"/>
      <c r="AH71" s="116"/>
      <c r="AI71" s="116" t="s">
        <v>25</v>
      </c>
      <c r="AJ71" s="116"/>
      <c r="AK71" s="128"/>
      <c r="AL71" s="116"/>
      <c r="AM71" s="116" t="s">
        <v>25</v>
      </c>
      <c r="AN71" s="116"/>
      <c r="AO71" s="128"/>
    </row>
    <row r="72" spans="1:41" x14ac:dyDescent="0.25">
      <c r="A72" s="111" t="s">
        <v>96</v>
      </c>
      <c r="B72" s="172" t="s">
        <v>24</v>
      </c>
      <c r="C72" s="174">
        <v>1</v>
      </c>
      <c r="D72" s="114">
        <v>0.2</v>
      </c>
      <c r="E72" s="115">
        <v>700</v>
      </c>
      <c r="F72" s="116"/>
      <c r="G72" s="116" t="s">
        <v>25</v>
      </c>
      <c r="H72" s="116"/>
      <c r="I72" s="128"/>
      <c r="J72" s="116"/>
      <c r="K72" s="116" t="s">
        <v>25</v>
      </c>
      <c r="L72" s="116"/>
      <c r="M72" s="128"/>
      <c r="N72" s="116"/>
      <c r="O72" s="116" t="s">
        <v>25</v>
      </c>
      <c r="P72" s="116"/>
      <c r="Q72" s="128"/>
      <c r="R72" s="116"/>
      <c r="S72" s="116" t="s">
        <v>25</v>
      </c>
      <c r="T72" s="116"/>
      <c r="U72" s="128"/>
      <c r="V72" s="116"/>
      <c r="W72" s="116" t="s">
        <v>25</v>
      </c>
      <c r="X72" s="116"/>
      <c r="Y72" s="128"/>
      <c r="Z72" s="116"/>
      <c r="AA72" s="116" t="s">
        <v>25</v>
      </c>
      <c r="AB72" s="116"/>
      <c r="AC72" s="128"/>
      <c r="AD72" s="116"/>
      <c r="AE72" s="116" t="s">
        <v>25</v>
      </c>
      <c r="AF72" s="116"/>
      <c r="AG72" s="128"/>
      <c r="AH72" s="116"/>
      <c r="AI72" s="116" t="s">
        <v>25</v>
      </c>
      <c r="AJ72" s="116"/>
      <c r="AK72" s="128"/>
      <c r="AL72" s="116"/>
      <c r="AM72" s="116" t="s">
        <v>25</v>
      </c>
      <c r="AN72" s="116"/>
      <c r="AO72" s="128"/>
    </row>
    <row r="73" spans="1:41" x14ac:dyDescent="0.25">
      <c r="A73" s="123" t="s">
        <v>97</v>
      </c>
      <c r="B73" s="172" t="s">
        <v>65</v>
      </c>
      <c r="C73" s="173" t="s">
        <v>22</v>
      </c>
      <c r="D73" s="114" t="s">
        <v>22</v>
      </c>
      <c r="E73" s="115">
        <v>10000</v>
      </c>
      <c r="F73" s="116"/>
      <c r="G73" s="116" t="s">
        <v>25</v>
      </c>
      <c r="H73" s="116"/>
      <c r="I73" s="128"/>
      <c r="J73" s="116"/>
      <c r="K73" s="116" t="s">
        <v>25</v>
      </c>
      <c r="L73" s="116"/>
      <c r="M73" s="128"/>
      <c r="N73" s="116"/>
      <c r="O73" s="116" t="s">
        <v>25</v>
      </c>
      <c r="P73" s="116"/>
      <c r="Q73" s="128"/>
      <c r="R73" s="116"/>
      <c r="S73" s="116" t="s">
        <v>25</v>
      </c>
      <c r="T73" s="116"/>
      <c r="U73" s="128"/>
      <c r="V73" s="116"/>
      <c r="W73" s="116" t="s">
        <v>25</v>
      </c>
      <c r="X73" s="116"/>
      <c r="Y73" s="128"/>
      <c r="Z73" s="116"/>
      <c r="AA73" s="116" t="s">
        <v>25</v>
      </c>
      <c r="AB73" s="116"/>
      <c r="AC73" s="128"/>
      <c r="AD73" s="116"/>
      <c r="AE73" s="116" t="s">
        <v>25</v>
      </c>
      <c r="AF73" s="116"/>
      <c r="AG73" s="128"/>
      <c r="AH73" s="116"/>
      <c r="AI73" s="116" t="s">
        <v>25</v>
      </c>
      <c r="AJ73" s="116"/>
      <c r="AK73" s="128"/>
      <c r="AL73" s="116"/>
      <c r="AM73" s="116" t="s">
        <v>25</v>
      </c>
      <c r="AN73" s="116"/>
      <c r="AO73" s="128"/>
    </row>
    <row r="74" spans="1:41" x14ac:dyDescent="0.25">
      <c r="A74" s="123" t="s">
        <v>98</v>
      </c>
      <c r="B74" s="172" t="s">
        <v>65</v>
      </c>
      <c r="C74" s="173" t="s">
        <v>22</v>
      </c>
      <c r="D74" s="114" t="s">
        <v>22</v>
      </c>
      <c r="E74" s="115" t="s">
        <v>22</v>
      </c>
      <c r="F74" s="116"/>
      <c r="G74" s="116" t="s">
        <v>25</v>
      </c>
      <c r="H74" s="116"/>
      <c r="I74" s="128"/>
      <c r="J74" s="116"/>
      <c r="K74" s="116" t="s">
        <v>25</v>
      </c>
      <c r="L74" s="116"/>
      <c r="M74" s="128"/>
      <c r="N74" s="116"/>
      <c r="O74" s="116" t="s">
        <v>25</v>
      </c>
      <c r="P74" s="116"/>
      <c r="Q74" s="128"/>
      <c r="R74" s="116"/>
      <c r="S74" s="116" t="s">
        <v>25</v>
      </c>
      <c r="T74" s="116"/>
      <c r="U74" s="128"/>
      <c r="V74" s="116"/>
      <c r="W74" s="116" t="s">
        <v>25</v>
      </c>
      <c r="X74" s="116"/>
      <c r="Y74" s="128"/>
      <c r="Z74" s="116"/>
      <c r="AA74" s="116" t="s">
        <v>25</v>
      </c>
      <c r="AB74" s="116"/>
      <c r="AC74" s="128"/>
      <c r="AD74" s="116"/>
      <c r="AE74" s="116" t="s">
        <v>25</v>
      </c>
      <c r="AF74" s="116"/>
      <c r="AG74" s="128"/>
      <c r="AH74" s="116"/>
      <c r="AI74" s="116" t="s">
        <v>25</v>
      </c>
      <c r="AJ74" s="116"/>
      <c r="AK74" s="128"/>
      <c r="AL74" s="116"/>
      <c r="AM74" s="116" t="s">
        <v>25</v>
      </c>
      <c r="AN74" s="116"/>
      <c r="AO74" s="128"/>
    </row>
    <row r="75" spans="1:41" x14ac:dyDescent="0.25">
      <c r="A75" s="111" t="s">
        <v>99</v>
      </c>
      <c r="B75" s="172" t="s">
        <v>24</v>
      </c>
      <c r="C75" s="174">
        <v>1.5</v>
      </c>
      <c r="D75" s="122">
        <v>2</v>
      </c>
      <c r="E75" s="115">
        <v>5</v>
      </c>
      <c r="F75" s="116"/>
      <c r="G75" s="116" t="s">
        <v>25</v>
      </c>
      <c r="H75" s="116"/>
      <c r="I75" s="128"/>
      <c r="J75" s="116"/>
      <c r="K75" s="116" t="s">
        <v>25</v>
      </c>
      <c r="L75" s="116"/>
      <c r="M75" s="128"/>
      <c r="N75" s="116"/>
      <c r="O75" s="116" t="s">
        <v>25</v>
      </c>
      <c r="P75" s="116"/>
      <c r="Q75" s="128"/>
      <c r="R75" s="116"/>
      <c r="S75" s="116" t="s">
        <v>25</v>
      </c>
      <c r="T75" s="116"/>
      <c r="U75" s="128"/>
      <c r="V75" s="116"/>
      <c r="W75" s="116" t="s">
        <v>25</v>
      </c>
      <c r="X75" s="116"/>
      <c r="Y75" s="128"/>
      <c r="Z75" s="116"/>
      <c r="AA75" s="116" t="s">
        <v>25</v>
      </c>
      <c r="AB75" s="116"/>
      <c r="AC75" s="128"/>
      <c r="AD75" s="116"/>
      <c r="AE75" s="116" t="s">
        <v>25</v>
      </c>
      <c r="AF75" s="116"/>
      <c r="AG75" s="128"/>
      <c r="AH75" s="116"/>
      <c r="AI75" s="116" t="s">
        <v>25</v>
      </c>
      <c r="AJ75" s="116"/>
      <c r="AK75" s="128"/>
      <c r="AL75" s="116"/>
      <c r="AM75" s="116" t="s">
        <v>25</v>
      </c>
      <c r="AN75" s="116"/>
      <c r="AO75" s="128"/>
    </row>
    <row r="76" spans="1:41" x14ac:dyDescent="0.25">
      <c r="A76" s="123" t="s">
        <v>100</v>
      </c>
      <c r="B76" s="172" t="s">
        <v>65</v>
      </c>
      <c r="C76" s="173" t="s">
        <v>22</v>
      </c>
      <c r="D76" s="114">
        <v>0.2</v>
      </c>
      <c r="E76" s="115">
        <v>10000</v>
      </c>
      <c r="F76" s="116"/>
      <c r="G76" s="116" t="s">
        <v>25</v>
      </c>
      <c r="H76" s="116"/>
      <c r="I76" s="128"/>
      <c r="J76" s="116"/>
      <c r="K76" s="116" t="s">
        <v>25</v>
      </c>
      <c r="L76" s="116"/>
      <c r="M76" s="128"/>
      <c r="N76" s="116"/>
      <c r="O76" s="116" t="s">
        <v>25</v>
      </c>
      <c r="P76" s="116"/>
      <c r="Q76" s="128"/>
      <c r="R76" s="116"/>
      <c r="S76" s="116" t="s">
        <v>25</v>
      </c>
      <c r="T76" s="116"/>
      <c r="U76" s="128"/>
      <c r="V76" s="116"/>
      <c r="W76" s="116" t="s">
        <v>25</v>
      </c>
      <c r="X76" s="116"/>
      <c r="Y76" s="128"/>
      <c r="Z76" s="116"/>
      <c r="AA76" s="116" t="s">
        <v>25</v>
      </c>
      <c r="AB76" s="116"/>
      <c r="AC76" s="128"/>
      <c r="AD76" s="116"/>
      <c r="AE76" s="116" t="s">
        <v>25</v>
      </c>
      <c r="AF76" s="116"/>
      <c r="AG76" s="128"/>
      <c r="AH76" s="116"/>
      <c r="AI76" s="116" t="s">
        <v>25</v>
      </c>
      <c r="AJ76" s="116"/>
      <c r="AK76" s="128"/>
      <c r="AL76" s="116"/>
      <c r="AM76" s="116" t="s">
        <v>25</v>
      </c>
      <c r="AN76" s="116"/>
      <c r="AO76" s="128"/>
    </row>
    <row r="77" spans="1:41" x14ac:dyDescent="0.25">
      <c r="A77" s="111" t="s">
        <v>101</v>
      </c>
      <c r="B77" s="172" t="s">
        <v>24</v>
      </c>
      <c r="C77" s="174">
        <v>1</v>
      </c>
      <c r="D77" s="122">
        <v>0.2</v>
      </c>
      <c r="E77" s="115">
        <v>100</v>
      </c>
      <c r="F77" s="116"/>
      <c r="G77" s="116" t="s">
        <v>25</v>
      </c>
      <c r="H77" s="116"/>
      <c r="I77" s="128"/>
      <c r="J77" s="116"/>
      <c r="K77" s="116" t="s">
        <v>25</v>
      </c>
      <c r="L77" s="116"/>
      <c r="M77" s="128"/>
      <c r="N77" s="116"/>
      <c r="O77" s="116" t="s">
        <v>25</v>
      </c>
      <c r="P77" s="116"/>
      <c r="Q77" s="128"/>
      <c r="R77" s="116"/>
      <c r="S77" s="116" t="s">
        <v>25</v>
      </c>
      <c r="T77" s="116"/>
      <c r="U77" s="128"/>
      <c r="V77" s="116"/>
      <c r="W77" s="116" t="s">
        <v>25</v>
      </c>
      <c r="X77" s="116"/>
      <c r="Y77" s="128"/>
      <c r="Z77" s="116"/>
      <c r="AA77" s="116" t="s">
        <v>25</v>
      </c>
      <c r="AB77" s="116"/>
      <c r="AC77" s="128"/>
      <c r="AD77" s="116"/>
      <c r="AE77" s="116" t="s">
        <v>25</v>
      </c>
      <c r="AF77" s="116"/>
      <c r="AG77" s="128"/>
      <c r="AH77" s="116"/>
      <c r="AI77" s="116" t="s">
        <v>25</v>
      </c>
      <c r="AJ77" s="116"/>
      <c r="AK77" s="128"/>
      <c r="AL77" s="116"/>
      <c r="AM77" s="116" t="s">
        <v>25</v>
      </c>
      <c r="AN77" s="116"/>
      <c r="AO77" s="128"/>
    </row>
    <row r="78" spans="1:41" x14ac:dyDescent="0.25">
      <c r="A78" s="111" t="s">
        <v>102</v>
      </c>
      <c r="B78" s="172" t="s">
        <v>65</v>
      </c>
      <c r="C78" s="173" t="s">
        <v>22</v>
      </c>
      <c r="D78" s="114" t="s">
        <v>22</v>
      </c>
      <c r="E78" s="115">
        <v>5</v>
      </c>
      <c r="F78" s="116"/>
      <c r="G78" s="116" t="s">
        <v>25</v>
      </c>
      <c r="H78" s="116"/>
      <c r="I78" s="128"/>
      <c r="J78" s="116"/>
      <c r="K78" s="116" t="s">
        <v>25</v>
      </c>
      <c r="L78" s="116"/>
      <c r="M78" s="128"/>
      <c r="N78" s="116"/>
      <c r="O78" s="116" t="s">
        <v>25</v>
      </c>
      <c r="P78" s="116"/>
      <c r="Q78" s="128"/>
      <c r="R78" s="116"/>
      <c r="S78" s="116" t="s">
        <v>25</v>
      </c>
      <c r="T78" s="116"/>
      <c r="U78" s="128"/>
      <c r="V78" s="116"/>
      <c r="W78" s="116" t="s">
        <v>25</v>
      </c>
      <c r="X78" s="116"/>
      <c r="Y78" s="128"/>
      <c r="Z78" s="116"/>
      <c r="AA78" s="116" t="s">
        <v>25</v>
      </c>
      <c r="AB78" s="116"/>
      <c r="AC78" s="128"/>
      <c r="AD78" s="116"/>
      <c r="AE78" s="116" t="s">
        <v>25</v>
      </c>
      <c r="AF78" s="116"/>
      <c r="AG78" s="128"/>
      <c r="AH78" s="116"/>
      <c r="AI78" s="116" t="s">
        <v>25</v>
      </c>
      <c r="AJ78" s="116"/>
      <c r="AK78" s="128"/>
      <c r="AL78" s="116"/>
      <c r="AM78" s="116" t="s">
        <v>25</v>
      </c>
      <c r="AN78" s="116"/>
      <c r="AO78" s="128"/>
    </row>
    <row r="79" spans="1:41" x14ac:dyDescent="0.25">
      <c r="A79" s="111" t="s">
        <v>103</v>
      </c>
      <c r="B79" s="172" t="s">
        <v>24</v>
      </c>
      <c r="C79" s="174">
        <v>1</v>
      </c>
      <c r="D79" s="122">
        <v>400</v>
      </c>
      <c r="E79" s="115">
        <v>1000</v>
      </c>
      <c r="F79" s="116"/>
      <c r="G79" s="116" t="s">
        <v>25</v>
      </c>
      <c r="H79" s="116"/>
      <c r="I79" s="128"/>
      <c r="J79" s="116"/>
      <c r="K79" s="116" t="s">
        <v>25</v>
      </c>
      <c r="L79" s="116"/>
      <c r="M79" s="128"/>
      <c r="N79" s="116"/>
      <c r="O79" s="116" t="s">
        <v>25</v>
      </c>
      <c r="P79" s="116"/>
      <c r="Q79" s="128"/>
      <c r="R79" s="116"/>
      <c r="S79" s="116" t="s">
        <v>25</v>
      </c>
      <c r="T79" s="116"/>
      <c r="U79" s="128"/>
      <c r="V79" s="116"/>
      <c r="W79" s="116" t="s">
        <v>25</v>
      </c>
      <c r="X79" s="116"/>
      <c r="Y79" s="128"/>
      <c r="Z79" s="116"/>
      <c r="AA79" s="116" t="s">
        <v>25</v>
      </c>
      <c r="AB79" s="116"/>
      <c r="AC79" s="128"/>
      <c r="AD79" s="116"/>
      <c r="AE79" s="116" t="s">
        <v>25</v>
      </c>
      <c r="AF79" s="116"/>
      <c r="AG79" s="128"/>
      <c r="AH79" s="116"/>
      <c r="AI79" s="116" t="s">
        <v>25</v>
      </c>
      <c r="AJ79" s="116"/>
      <c r="AK79" s="128"/>
      <c r="AL79" s="116"/>
      <c r="AM79" s="116" t="s">
        <v>25</v>
      </c>
      <c r="AN79" s="116"/>
      <c r="AO79" s="128"/>
    </row>
    <row r="80" spans="1:41" x14ac:dyDescent="0.25">
      <c r="A80" s="123" t="s">
        <v>104</v>
      </c>
      <c r="B80" s="172" t="s">
        <v>65</v>
      </c>
      <c r="C80" s="173" t="s">
        <v>22</v>
      </c>
      <c r="D80" s="114" t="s">
        <v>22</v>
      </c>
      <c r="E80" s="115">
        <v>100</v>
      </c>
      <c r="F80" s="116"/>
      <c r="G80" s="116" t="s">
        <v>25</v>
      </c>
      <c r="H80" s="116"/>
      <c r="I80" s="128"/>
      <c r="J80" s="116"/>
      <c r="K80" s="116" t="s">
        <v>25</v>
      </c>
      <c r="L80" s="116"/>
      <c r="M80" s="128"/>
      <c r="N80" s="116"/>
      <c r="O80" s="116" t="s">
        <v>25</v>
      </c>
      <c r="P80" s="116"/>
      <c r="Q80" s="128"/>
      <c r="R80" s="116"/>
      <c r="S80" s="116" t="s">
        <v>25</v>
      </c>
      <c r="T80" s="116"/>
      <c r="U80" s="128"/>
      <c r="V80" s="116"/>
      <c r="W80" s="116" t="s">
        <v>25</v>
      </c>
      <c r="X80" s="116"/>
      <c r="Y80" s="128"/>
      <c r="Z80" s="116"/>
      <c r="AA80" s="116" t="s">
        <v>25</v>
      </c>
      <c r="AB80" s="116"/>
      <c r="AC80" s="128"/>
      <c r="AD80" s="116"/>
      <c r="AE80" s="116" t="s">
        <v>25</v>
      </c>
      <c r="AF80" s="116"/>
      <c r="AG80" s="128"/>
      <c r="AH80" s="116"/>
      <c r="AI80" s="116" t="s">
        <v>25</v>
      </c>
      <c r="AJ80" s="116"/>
      <c r="AK80" s="128"/>
      <c r="AL80" s="116"/>
      <c r="AM80" s="116" t="s">
        <v>25</v>
      </c>
      <c r="AN80" s="116"/>
      <c r="AO80" s="128"/>
    </row>
    <row r="81" spans="1:41" x14ac:dyDescent="0.25">
      <c r="A81" s="123" t="s">
        <v>105</v>
      </c>
      <c r="B81" s="172" t="s">
        <v>65</v>
      </c>
      <c r="C81" s="173" t="s">
        <v>22</v>
      </c>
      <c r="D81" s="114" t="s">
        <v>22</v>
      </c>
      <c r="E81" s="115" t="s">
        <v>22</v>
      </c>
      <c r="F81" s="116"/>
      <c r="G81" s="116" t="s">
        <v>25</v>
      </c>
      <c r="H81" s="116"/>
      <c r="I81" s="128"/>
      <c r="J81" s="116"/>
      <c r="K81" s="116" t="s">
        <v>25</v>
      </c>
      <c r="L81" s="116"/>
      <c r="M81" s="128"/>
      <c r="N81" s="116"/>
      <c r="O81" s="116" t="s">
        <v>25</v>
      </c>
      <c r="P81" s="116"/>
      <c r="Q81" s="128"/>
      <c r="R81" s="116"/>
      <c r="S81" s="116" t="s">
        <v>25</v>
      </c>
      <c r="T81" s="116"/>
      <c r="U81" s="128"/>
      <c r="V81" s="116"/>
      <c r="W81" s="116" t="s">
        <v>25</v>
      </c>
      <c r="X81" s="116"/>
      <c r="Y81" s="128"/>
      <c r="Z81" s="116"/>
      <c r="AA81" s="116" t="s">
        <v>25</v>
      </c>
      <c r="AB81" s="116"/>
      <c r="AC81" s="128"/>
      <c r="AD81" s="116"/>
      <c r="AE81" s="116" t="s">
        <v>25</v>
      </c>
      <c r="AF81" s="116"/>
      <c r="AG81" s="128"/>
      <c r="AH81" s="116"/>
      <c r="AI81" s="116" t="s">
        <v>25</v>
      </c>
      <c r="AJ81" s="116"/>
      <c r="AK81" s="128"/>
      <c r="AL81" s="116"/>
      <c r="AM81" s="116" t="s">
        <v>25</v>
      </c>
      <c r="AN81" s="116"/>
      <c r="AO81" s="128"/>
    </row>
    <row r="82" spans="1:41" x14ac:dyDescent="0.25">
      <c r="A82" s="123" t="s">
        <v>106</v>
      </c>
      <c r="B82" s="172" t="s">
        <v>24</v>
      </c>
      <c r="C82" s="173">
        <v>5</v>
      </c>
      <c r="D82" s="114" t="s">
        <v>22</v>
      </c>
      <c r="E82" s="115" t="s">
        <v>22</v>
      </c>
      <c r="F82" s="116"/>
      <c r="G82" s="116" t="s">
        <v>25</v>
      </c>
      <c r="H82" s="116"/>
      <c r="I82" s="128"/>
      <c r="J82" s="116"/>
      <c r="K82" s="116" t="s">
        <v>25</v>
      </c>
      <c r="L82" s="116"/>
      <c r="M82" s="128"/>
      <c r="N82" s="116"/>
      <c r="O82" s="116" t="s">
        <v>25</v>
      </c>
      <c r="P82" s="116"/>
      <c r="Q82" s="128"/>
      <c r="R82" s="116"/>
      <c r="S82" s="116" t="s">
        <v>25</v>
      </c>
      <c r="T82" s="116"/>
      <c r="U82" s="128"/>
      <c r="V82" s="116"/>
      <c r="W82" s="116" t="s">
        <v>25</v>
      </c>
      <c r="X82" s="116"/>
      <c r="Y82" s="128"/>
      <c r="Z82" s="116"/>
      <c r="AA82" s="116" t="s">
        <v>25</v>
      </c>
      <c r="AB82" s="116"/>
      <c r="AC82" s="128"/>
      <c r="AD82" s="116"/>
      <c r="AE82" s="116" t="s">
        <v>25</v>
      </c>
      <c r="AF82" s="116"/>
      <c r="AG82" s="128"/>
      <c r="AH82" s="116"/>
      <c r="AI82" s="116" t="s">
        <v>25</v>
      </c>
      <c r="AJ82" s="116"/>
      <c r="AK82" s="128"/>
      <c r="AL82" s="116"/>
      <c r="AM82" s="116" t="s">
        <v>25</v>
      </c>
      <c r="AN82" s="116"/>
      <c r="AO82" s="128"/>
    </row>
    <row r="83" spans="1:41" x14ac:dyDescent="0.25">
      <c r="A83" s="123" t="s">
        <v>107</v>
      </c>
      <c r="B83" s="172" t="s">
        <v>24</v>
      </c>
      <c r="C83" s="174">
        <v>1</v>
      </c>
      <c r="D83" s="114">
        <v>1</v>
      </c>
      <c r="E83" s="115">
        <v>5</v>
      </c>
      <c r="F83" s="116"/>
      <c r="G83" s="116" t="s">
        <v>25</v>
      </c>
      <c r="H83" s="116"/>
      <c r="I83" s="128"/>
      <c r="J83" s="116"/>
      <c r="K83" s="116" t="s">
        <v>25</v>
      </c>
      <c r="L83" s="116"/>
      <c r="M83" s="128"/>
      <c r="N83" s="116"/>
      <c r="O83" s="116" t="s">
        <v>25</v>
      </c>
      <c r="P83" s="116"/>
      <c r="Q83" s="128"/>
      <c r="R83" s="116"/>
      <c r="S83" s="116" t="s">
        <v>25</v>
      </c>
      <c r="T83" s="116"/>
      <c r="U83" s="128"/>
      <c r="V83" s="116"/>
      <c r="W83" s="116" t="s">
        <v>25</v>
      </c>
      <c r="X83" s="116"/>
      <c r="Y83" s="128"/>
      <c r="Z83" s="116"/>
      <c r="AA83" s="116" t="s">
        <v>25</v>
      </c>
      <c r="AB83" s="116"/>
      <c r="AC83" s="128"/>
      <c r="AD83" s="116"/>
      <c r="AE83" s="116" t="s">
        <v>25</v>
      </c>
      <c r="AF83" s="116"/>
      <c r="AG83" s="128"/>
      <c r="AH83" s="116"/>
      <c r="AI83" s="116" t="s">
        <v>25</v>
      </c>
      <c r="AJ83" s="116"/>
      <c r="AK83" s="128"/>
      <c r="AL83" s="116"/>
      <c r="AM83" s="116" t="s">
        <v>25</v>
      </c>
      <c r="AN83" s="116"/>
      <c r="AO83" s="128"/>
    </row>
    <row r="84" spans="1:41" x14ac:dyDescent="0.25">
      <c r="A84" s="111" t="s">
        <v>108</v>
      </c>
      <c r="B84" s="172" t="s">
        <v>65</v>
      </c>
      <c r="C84" s="173" t="s">
        <v>22</v>
      </c>
      <c r="D84" s="114" t="s">
        <v>22</v>
      </c>
      <c r="E84" s="115" t="s">
        <v>22</v>
      </c>
      <c r="F84" s="124"/>
      <c r="G84" s="125" t="s">
        <v>25</v>
      </c>
      <c r="H84" s="125"/>
      <c r="I84" s="126"/>
      <c r="J84" s="124"/>
      <c r="K84" s="125" t="s">
        <v>25</v>
      </c>
      <c r="L84" s="125"/>
      <c r="M84" s="126"/>
      <c r="N84" s="124"/>
      <c r="O84" s="125" t="s">
        <v>25</v>
      </c>
      <c r="P84" s="125"/>
      <c r="Q84" s="126"/>
      <c r="R84" s="124"/>
      <c r="S84" s="125" t="s">
        <v>25</v>
      </c>
      <c r="T84" s="125"/>
      <c r="U84" s="126"/>
      <c r="V84" s="124"/>
      <c r="W84" s="125" t="s">
        <v>25</v>
      </c>
      <c r="X84" s="125"/>
      <c r="Y84" s="126"/>
      <c r="Z84" s="124"/>
      <c r="AA84" s="125" t="s">
        <v>25</v>
      </c>
      <c r="AB84" s="125"/>
      <c r="AC84" s="126"/>
      <c r="AD84" s="124"/>
      <c r="AE84" s="125" t="s">
        <v>25</v>
      </c>
      <c r="AF84" s="125"/>
      <c r="AG84" s="126"/>
      <c r="AH84" s="124"/>
      <c r="AI84" s="125" t="s">
        <v>25</v>
      </c>
      <c r="AJ84" s="125"/>
      <c r="AK84" s="126"/>
      <c r="AL84" s="124"/>
      <c r="AM84" s="125" t="s">
        <v>25</v>
      </c>
      <c r="AN84" s="125"/>
      <c r="AO84" s="126"/>
    </row>
    <row r="85" spans="1:41" x14ac:dyDescent="0.25">
      <c r="A85" s="111" t="s">
        <v>109</v>
      </c>
      <c r="B85" s="172" t="s">
        <v>65</v>
      </c>
      <c r="C85" s="173" t="s">
        <v>22</v>
      </c>
      <c r="D85" s="129" t="s">
        <v>22</v>
      </c>
      <c r="E85" s="115" t="s">
        <v>22</v>
      </c>
      <c r="F85" s="116"/>
      <c r="G85" s="116" t="s">
        <v>25</v>
      </c>
      <c r="H85" s="116"/>
      <c r="I85" s="128"/>
      <c r="J85" s="116"/>
      <c r="K85" s="116" t="s">
        <v>25</v>
      </c>
      <c r="L85" s="116"/>
      <c r="M85" s="128"/>
      <c r="N85" s="116"/>
      <c r="O85" s="116" t="s">
        <v>25</v>
      </c>
      <c r="P85" s="116"/>
      <c r="Q85" s="128"/>
      <c r="R85" s="116"/>
      <c r="S85" s="116" t="s">
        <v>25</v>
      </c>
      <c r="T85" s="116"/>
      <c r="U85" s="128"/>
      <c r="V85" s="116"/>
      <c r="W85" s="116" t="s">
        <v>25</v>
      </c>
      <c r="X85" s="116"/>
      <c r="Y85" s="128"/>
      <c r="Z85" s="116"/>
      <c r="AA85" s="116" t="s">
        <v>25</v>
      </c>
      <c r="AB85" s="116"/>
      <c r="AC85" s="128"/>
      <c r="AD85" s="116"/>
      <c r="AE85" s="116" t="s">
        <v>25</v>
      </c>
      <c r="AF85" s="116"/>
      <c r="AG85" s="128"/>
      <c r="AH85" s="116"/>
      <c r="AI85" s="116" t="s">
        <v>25</v>
      </c>
      <c r="AJ85" s="116"/>
      <c r="AK85" s="128"/>
      <c r="AL85" s="116"/>
      <c r="AM85" s="116" t="s">
        <v>25</v>
      </c>
      <c r="AN85" s="116"/>
      <c r="AO85" s="128"/>
    </row>
    <row r="86" spans="1:41" x14ac:dyDescent="0.25">
      <c r="A86" s="130" t="s">
        <v>110</v>
      </c>
      <c r="B86" s="177" t="s">
        <v>24</v>
      </c>
      <c r="C86" s="178">
        <v>0.2</v>
      </c>
      <c r="D86" s="133">
        <v>0.2</v>
      </c>
      <c r="E86" s="134">
        <v>2</v>
      </c>
      <c r="F86" s="135"/>
      <c r="G86" s="135" t="s">
        <v>25</v>
      </c>
      <c r="H86" s="135"/>
      <c r="I86" s="137"/>
      <c r="J86" s="135"/>
      <c r="K86" s="135" t="s">
        <v>25</v>
      </c>
      <c r="L86" s="135"/>
      <c r="M86" s="137"/>
      <c r="N86" s="91">
        <v>0.32</v>
      </c>
      <c r="O86" s="138"/>
      <c r="P86" s="138"/>
      <c r="Q86" s="137"/>
      <c r="R86" s="135"/>
      <c r="S86" s="135" t="s">
        <v>25</v>
      </c>
      <c r="T86" s="135"/>
      <c r="U86" s="137"/>
      <c r="V86" s="91">
        <v>2.19</v>
      </c>
      <c r="W86" s="138"/>
      <c r="X86" s="138"/>
      <c r="Y86" s="179"/>
      <c r="Z86" s="91">
        <v>0.16</v>
      </c>
      <c r="AA86" s="138"/>
      <c r="AB86" s="138"/>
      <c r="AC86" s="137"/>
      <c r="AD86" s="91">
        <v>0.05</v>
      </c>
      <c r="AE86" s="138"/>
      <c r="AF86" s="138"/>
      <c r="AG86" s="137"/>
      <c r="AH86" s="135"/>
      <c r="AI86" s="135" t="s">
        <v>25</v>
      </c>
      <c r="AJ86" s="135"/>
      <c r="AK86" s="137"/>
      <c r="AL86" s="135"/>
      <c r="AM86" s="135" t="s">
        <v>25</v>
      </c>
      <c r="AN86" s="135"/>
      <c r="AO86" s="137"/>
    </row>
    <row r="87" spans="1:41" x14ac:dyDescent="0.25">
      <c r="A87" s="139" t="s">
        <v>127</v>
      </c>
      <c r="B87" s="180"/>
      <c r="C87" s="180"/>
      <c r="D87" s="141"/>
      <c r="E87" s="141"/>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row>
    <row r="88" spans="1:41" x14ac:dyDescent="0.25">
      <c r="A88" s="139" t="s">
        <v>128</v>
      </c>
      <c r="B88" s="180"/>
      <c r="C88" s="180"/>
      <c r="D88" s="141"/>
      <c r="E88" s="141"/>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row>
  </sheetData>
  <mergeCells count="12">
    <mergeCell ref="AH3:AK3"/>
    <mergeCell ref="AL3:AO3"/>
    <mergeCell ref="F1:AM1"/>
    <mergeCell ref="F2:AG2"/>
    <mergeCell ref="AH2:AO2"/>
    <mergeCell ref="F3:I3"/>
    <mergeCell ref="J3:M3"/>
    <mergeCell ref="N3:Q3"/>
    <mergeCell ref="R3:U3"/>
    <mergeCell ref="V3:Y3"/>
    <mergeCell ref="Z3:AC3"/>
    <mergeCell ref="AD3:AG3"/>
  </mergeCells>
  <conditionalFormatting sqref="D23">
    <cfRule type="cellIs" dxfId="20848" priority="34" operator="greaterThan">
      <formula>0.05</formula>
    </cfRule>
  </conditionalFormatting>
  <conditionalFormatting sqref="AL23 L23:N23 AD23 X23:Z23 P23:R23 V23 F23:J23">
    <cfRule type="cellIs" dxfId="20847" priority="33" operator="greaterThan">
      <formula>$D$23</formula>
    </cfRule>
  </conditionalFormatting>
  <conditionalFormatting sqref="AL24 AH24 AD24 Z24 V24 R24 N24 J24 F24">
    <cfRule type="cellIs" dxfId="20846" priority="32" operator="greaterThan">
      <formula>$D$24</formula>
    </cfRule>
  </conditionalFormatting>
  <conditionalFormatting sqref="AL25 AH25 AD25 Z25 V25 R25 N25 J25 F25">
    <cfRule type="cellIs" dxfId="20845" priority="31" operator="greaterThan">
      <formula>$D$25</formula>
    </cfRule>
  </conditionalFormatting>
  <conditionalFormatting sqref="AL27 AH27 AD27 Z27 V27 R27 N27 J27 F27">
    <cfRule type="cellIs" dxfId="20844" priority="30" operator="greaterThan">
      <formula>$D$27</formula>
    </cfRule>
  </conditionalFormatting>
  <conditionalFormatting sqref="AL28 AH28 AD28 Z28 V28 R28 N28 J28 F28">
    <cfRule type="cellIs" dxfId="20843" priority="29" operator="greaterThan">
      <formula>$D$28</formula>
    </cfRule>
  </conditionalFormatting>
  <conditionalFormatting sqref="AL30 AH30 AD30 Z30 V30 R30 N30 J30 F30">
    <cfRule type="cellIs" dxfId="20842" priority="28" operator="greaterThan">
      <formula>$D$30</formula>
    </cfRule>
  </conditionalFormatting>
  <conditionalFormatting sqref="AL31 AH31 AD31 Z31 V31 R31 N31 J31 F31">
    <cfRule type="cellIs" dxfId="20841" priority="27" operator="greaterThan">
      <formula>$D$31</formula>
    </cfRule>
  </conditionalFormatting>
  <conditionalFormatting sqref="AL32 AH32 AD32 Z32 V32 R32 N32 J32 F32">
    <cfRule type="cellIs" dxfId="20840" priority="26" operator="greaterThan">
      <formula>$D$32</formula>
    </cfRule>
  </conditionalFormatting>
  <conditionalFormatting sqref="AL33 AH33 AD33 Z33 V33 R33 N33 J33 F33">
    <cfRule type="cellIs" dxfId="20839" priority="25" operator="greaterThan">
      <formula>$D$33</formula>
    </cfRule>
  </conditionalFormatting>
  <conditionalFormatting sqref="AL34 AH34 AD34 Z34 V34 R34 N34 J34 F34">
    <cfRule type="cellIs" dxfId="20838" priority="24" operator="greaterThan">
      <formula>$D$34</formula>
    </cfRule>
  </conditionalFormatting>
  <conditionalFormatting sqref="AL35 AH35 AD35 Z35 V35 R35 N35 J35 F35">
    <cfRule type="cellIs" dxfId="20837" priority="23" operator="greaterThan">
      <formula>$D$35</formula>
    </cfRule>
  </conditionalFormatting>
  <conditionalFormatting sqref="AL36 AH36 AD36 Z36 V36 R36 N36 J36 F36">
    <cfRule type="cellIs" dxfId="20836" priority="22" operator="greaterThan">
      <formula>$D$36</formula>
    </cfRule>
  </conditionalFormatting>
  <conditionalFormatting sqref="AL37 AH37 AD37 Z37 V37 R37 N37 J37 F37">
    <cfRule type="cellIs" dxfId="20835" priority="21" operator="greaterThan">
      <formula>$D$37</formula>
    </cfRule>
  </conditionalFormatting>
  <conditionalFormatting sqref="AL38 AH38 AD38 Z38 V38 R38 N38 J38 F38">
    <cfRule type="cellIs" dxfId="20834" priority="20" operator="greaterThan">
      <formula>$D$38</formula>
    </cfRule>
  </conditionalFormatting>
  <conditionalFormatting sqref="AL39 AH39 AD39 Z39 V39 R39 N39 J39 F39">
    <cfRule type="cellIs" dxfId="20833" priority="19" operator="greaterThan">
      <formula>$D$39</formula>
    </cfRule>
  </conditionalFormatting>
  <conditionalFormatting sqref="AL12 AH12 AD12 Z12 V12 R12 N12 J12 F12">
    <cfRule type="cellIs" dxfId="20832" priority="18" operator="greaterThan">
      <formula>$D$12</formula>
    </cfRule>
  </conditionalFormatting>
  <conditionalFormatting sqref="AL14 AH14 AD14 Z14 V14 R14 N14 J14:K14 F14">
    <cfRule type="cellIs" dxfId="20831" priority="17" operator="greaterThan">
      <formula>$D$14</formula>
    </cfRule>
  </conditionalFormatting>
  <conditionalFormatting sqref="AL20 AH20 AD20 Z20 V20 R20 N20 J20 F20">
    <cfRule type="cellIs" dxfId="20830" priority="16" operator="greaterThan">
      <formula>$D$20</formula>
    </cfRule>
  </conditionalFormatting>
  <conditionalFormatting sqref="AL49 AH49 AD49 Z49 V49 R49 N49 J49 F49">
    <cfRule type="cellIs" dxfId="20829" priority="15" operator="greaterThan">
      <formula>$D$49</formula>
    </cfRule>
  </conditionalFormatting>
  <conditionalFormatting sqref="AL50 AH50 AD50 Z50 V50 R50 N50 J50 F50">
    <cfRule type="cellIs" dxfId="20828" priority="14" operator="greaterThan">
      <formula>$D$50</formula>
    </cfRule>
  </conditionalFormatting>
  <conditionalFormatting sqref="AL52 AH52 AD52 Z52 V52 R52 N52 J52 F52">
    <cfRule type="cellIs" dxfId="20827" priority="13" operator="greaterThan">
      <formula>$D$52</formula>
    </cfRule>
  </conditionalFormatting>
  <conditionalFormatting sqref="AL58 AH58 AD58 Z58 V58 R58 N58 J58 F58">
    <cfRule type="cellIs" dxfId="20826" priority="12" operator="greaterThan">
      <formula>$D$58</formula>
    </cfRule>
  </conditionalFormatting>
  <conditionalFormatting sqref="AL59 AH59 AD59 Z59 V59 R59 N59 J59 F59">
    <cfRule type="cellIs" dxfId="20825" priority="11" operator="greaterThan">
      <formula>$D$59</formula>
    </cfRule>
  </conditionalFormatting>
  <conditionalFormatting sqref="AL64 AH64 AD64 Z64 V64 R64 N64 J64 F64">
    <cfRule type="cellIs" dxfId="20824" priority="10" operator="greaterThan">
      <formula>$D$64</formula>
    </cfRule>
  </conditionalFormatting>
  <conditionalFormatting sqref="AL67 AH67 AD67 Z67 V67 R67 N67 J67 F67">
    <cfRule type="cellIs" dxfId="20823" priority="9" operator="greaterThan">
      <formula>$D$67</formula>
    </cfRule>
  </conditionalFormatting>
  <conditionalFormatting sqref="AL70 AH70 AD70 Z70 V70 R70 N70 J70 F70">
    <cfRule type="cellIs" dxfId="20822" priority="8" operator="greaterThan">
      <formula>$D$70</formula>
    </cfRule>
  </conditionalFormatting>
  <conditionalFormatting sqref="AL72 AH72 AD72 Z72 V72 R72 N72 J72 F72">
    <cfRule type="cellIs" dxfId="20821" priority="7" operator="greaterThan">
      <formula>$D$72</formula>
    </cfRule>
  </conditionalFormatting>
  <conditionalFormatting sqref="AL75 AH75 AD75 Z75 V75 R75 N75 J75 F75">
    <cfRule type="cellIs" dxfId="20820" priority="6" operator="greaterThan">
      <formula>$D$75</formula>
    </cfRule>
  </conditionalFormatting>
  <conditionalFormatting sqref="AL76 AH76 AD76 Z76 V76 R76 N76 J76 F76">
    <cfRule type="cellIs" dxfId="20819" priority="5" operator="greaterThan">
      <formula>$D$76</formula>
    </cfRule>
  </conditionalFormatting>
  <conditionalFormatting sqref="AL77 AH77 AD77 Z77 V77 R77 N77 J77 F77">
    <cfRule type="cellIs" dxfId="20818" priority="4" operator="greaterThan">
      <formula>$D$77</formula>
    </cfRule>
  </conditionalFormatting>
  <conditionalFormatting sqref="AL79 AH79 AD79 Z79 V79 R79 N79 J79 F79">
    <cfRule type="cellIs" dxfId="20817" priority="3" operator="greaterThan">
      <formula>$D$79</formula>
    </cfRule>
  </conditionalFormatting>
  <conditionalFormatting sqref="AL83 AH83 AD83 Z83 V83 R83 N83 J83 F83">
    <cfRule type="cellIs" dxfId="20816" priority="2" operator="greaterThan">
      <formula>$D$83</formula>
    </cfRule>
  </conditionalFormatting>
  <conditionalFormatting sqref="AL86 AH86 AD86 Z86 V86 R86 N86 J86 F86">
    <cfRule type="cellIs" dxfId="20815" priority="1" operator="greaterThan">
      <formula>$D$86</formula>
    </cfRule>
  </conditionalFormatting>
  <pageMargins left="1.52" right="0.7" top="0.75" bottom="0.75" header="0.3" footer="0.3"/>
  <pageSetup paperSize="17" orientation="landscape" copies="4" r:id="rId1"/>
  <headerFooter>
    <oddHeader>&amp;CMcCollum Park Water Quality Data Deep Zone, Q-1 2014</oddHeader>
    <oddFooter>&amp;L&amp;Z&amp;F&amp;RPage &amp;P of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52EC4-F76B-4193-AA17-1AC019F0F2EB}">
  <dimension ref="A1:BN1048557"/>
  <sheetViews>
    <sheetView view="pageBreakPreview" topLeftCell="A4" zoomScale="85" zoomScaleNormal="145" zoomScaleSheetLayoutView="85" workbookViewId="0">
      <pane xSplit="5895" ySplit="1035" activePane="bottomRight"/>
      <selection activeCell="AL5" sqref="H5:AP5"/>
      <selection pane="topRight" activeCell="AL5" sqref="H5:AP5"/>
      <selection pane="bottomLeft" activeCell="AL5" sqref="H5:AP5"/>
      <selection pane="bottomRight" activeCell="AL5" sqref="H5:AP5"/>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282</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49"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50"/>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51"/>
      <c r="G6" s="489"/>
      <c r="H6" s="218">
        <v>44447</v>
      </c>
      <c r="I6" s="219" t="s">
        <v>15</v>
      </c>
      <c r="J6" s="219" t="s">
        <v>16</v>
      </c>
      <c r="K6" s="219" t="s">
        <v>190</v>
      </c>
      <c r="L6" s="220" t="s">
        <v>191</v>
      </c>
      <c r="M6" s="218">
        <v>44447</v>
      </c>
      <c r="N6" s="219" t="s">
        <v>15</v>
      </c>
      <c r="O6" s="219" t="s">
        <v>16</v>
      </c>
      <c r="P6" s="219" t="s">
        <v>190</v>
      </c>
      <c r="Q6" s="220" t="s">
        <v>191</v>
      </c>
      <c r="R6" s="218">
        <v>44447</v>
      </c>
      <c r="S6" s="219" t="s">
        <v>15</v>
      </c>
      <c r="T6" s="219" t="s">
        <v>16</v>
      </c>
      <c r="U6" s="219" t="s">
        <v>190</v>
      </c>
      <c r="V6" s="220" t="s">
        <v>191</v>
      </c>
      <c r="W6" s="218">
        <v>44447</v>
      </c>
      <c r="X6" s="219" t="s">
        <v>15</v>
      </c>
      <c r="Y6" s="219" t="s">
        <v>16</v>
      </c>
      <c r="Z6" s="219" t="s">
        <v>190</v>
      </c>
      <c r="AA6" s="220" t="s">
        <v>191</v>
      </c>
      <c r="AB6" s="218">
        <v>44447</v>
      </c>
      <c r="AC6" s="219" t="s">
        <v>15</v>
      </c>
      <c r="AD6" s="219" t="s">
        <v>16</v>
      </c>
      <c r="AE6" s="219" t="s">
        <v>190</v>
      </c>
      <c r="AF6" s="220" t="s">
        <v>191</v>
      </c>
      <c r="AG6" s="218">
        <v>44447</v>
      </c>
      <c r="AH6" s="219" t="s">
        <v>15</v>
      </c>
      <c r="AI6" s="219" t="s">
        <v>16</v>
      </c>
      <c r="AJ6" s="219" t="s">
        <v>190</v>
      </c>
      <c r="AK6" s="220" t="s">
        <v>191</v>
      </c>
      <c r="AL6" s="218">
        <v>44447</v>
      </c>
      <c r="AM6" s="219" t="s">
        <v>15</v>
      </c>
      <c r="AN6" s="219" t="s">
        <v>16</v>
      </c>
      <c r="AO6" s="219" t="s">
        <v>190</v>
      </c>
      <c r="AP6" s="220" t="s">
        <v>191</v>
      </c>
      <c r="AQ6" s="218"/>
      <c r="AR6" s="219" t="s">
        <v>15</v>
      </c>
      <c r="AS6" s="219" t="s">
        <v>16</v>
      </c>
      <c r="AT6" s="219" t="s">
        <v>190</v>
      </c>
      <c r="AU6" s="220" t="s">
        <v>191</v>
      </c>
      <c r="AV6" s="218">
        <v>44447</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24</v>
      </c>
      <c r="C8" s="223"/>
      <c r="D8" s="223"/>
      <c r="E8" s="324">
        <v>170</v>
      </c>
      <c r="F8" s="224" t="s">
        <v>22</v>
      </c>
      <c r="G8" s="225" t="s">
        <v>22</v>
      </c>
      <c r="H8" s="355">
        <v>130</v>
      </c>
      <c r="I8" s="251"/>
      <c r="J8" s="251"/>
      <c r="K8" s="251" t="s">
        <v>233</v>
      </c>
      <c r="L8" s="252" t="s">
        <v>247</v>
      </c>
      <c r="M8" s="226">
        <v>64</v>
      </c>
      <c r="N8" s="223"/>
      <c r="O8" s="223"/>
      <c r="P8" s="223"/>
      <c r="Q8" s="227"/>
      <c r="R8" s="226">
        <v>290</v>
      </c>
      <c r="S8" s="404"/>
      <c r="T8" s="404"/>
      <c r="U8" s="452" t="s">
        <v>15</v>
      </c>
      <c r="V8" s="453" t="s">
        <v>246</v>
      </c>
      <c r="W8" s="226">
        <v>97</v>
      </c>
      <c r="X8" s="223"/>
      <c r="Y8" s="223"/>
      <c r="Z8" s="223"/>
      <c r="AA8" s="227" t="s">
        <v>246</v>
      </c>
      <c r="AB8" s="226">
        <v>450</v>
      </c>
      <c r="AC8" s="223"/>
      <c r="AD8" s="223"/>
      <c r="AE8" s="223" t="s">
        <v>15</v>
      </c>
      <c r="AF8" s="227" t="s">
        <v>247</v>
      </c>
      <c r="AG8" s="226">
        <v>97</v>
      </c>
      <c r="AH8" s="223"/>
      <c r="AI8" s="223"/>
      <c r="AJ8" s="223"/>
      <c r="AK8" s="227"/>
      <c r="AL8" s="226">
        <v>94</v>
      </c>
      <c r="AM8" s="223"/>
      <c r="AN8" s="223"/>
      <c r="AO8" s="223"/>
      <c r="AP8" s="227"/>
      <c r="AQ8" s="504" t="s">
        <v>205</v>
      </c>
      <c r="AR8" s="505"/>
      <c r="AS8" s="505"/>
      <c r="AT8" s="505"/>
      <c r="AU8" s="506"/>
      <c r="AV8" s="226">
        <v>110</v>
      </c>
      <c r="AW8" s="223"/>
      <c r="AX8" s="223"/>
      <c r="AY8" s="223" t="s">
        <v>233</v>
      </c>
      <c r="AZ8" s="227" t="s">
        <v>247</v>
      </c>
      <c r="BE8" s="20" t="s">
        <v>20</v>
      </c>
    </row>
    <row r="9" spans="1:57" s="214" customFormat="1" x14ac:dyDescent="0.25">
      <c r="A9" s="228" t="s">
        <v>23</v>
      </c>
      <c r="B9" s="222" t="s">
        <v>24</v>
      </c>
      <c r="C9" s="229"/>
      <c r="D9" s="229"/>
      <c r="E9" s="325">
        <v>3.2000000000000001E-2</v>
      </c>
      <c r="F9" s="230" t="s">
        <v>22</v>
      </c>
      <c r="G9" s="231" t="s">
        <v>22</v>
      </c>
      <c r="H9" s="369">
        <v>0.02</v>
      </c>
      <c r="I9" s="229" t="s">
        <v>25</v>
      </c>
      <c r="J9" s="229"/>
      <c r="K9" s="229"/>
      <c r="L9" s="233"/>
      <c r="M9" s="369">
        <v>0.02</v>
      </c>
      <c r="N9" s="229"/>
      <c r="O9" s="229"/>
      <c r="P9" s="229"/>
      <c r="Q9" s="233"/>
      <c r="R9" s="368">
        <v>6.6000000000000003E-2</v>
      </c>
      <c r="S9" s="229"/>
      <c r="T9" s="229"/>
      <c r="U9" s="229" t="s">
        <v>233</v>
      </c>
      <c r="V9" s="233" t="s">
        <v>246</v>
      </c>
      <c r="W9" s="371">
        <v>10.5</v>
      </c>
      <c r="X9" s="229"/>
      <c r="Y9" s="229"/>
      <c r="Z9" s="229" t="s">
        <v>15</v>
      </c>
      <c r="AA9" s="233" t="s">
        <v>246</v>
      </c>
      <c r="AB9" s="368">
        <v>7.6999999999999999E-2</v>
      </c>
      <c r="AC9" s="229"/>
      <c r="AD9" s="229"/>
      <c r="AE9" s="229"/>
      <c r="AF9" s="233"/>
      <c r="AG9" s="369">
        <v>0.02</v>
      </c>
      <c r="AH9" s="229" t="s">
        <v>25</v>
      </c>
      <c r="AI9" s="229"/>
      <c r="AJ9" s="229"/>
      <c r="AK9" s="233"/>
      <c r="AL9" s="369">
        <v>0.02</v>
      </c>
      <c r="AM9" s="229" t="s">
        <v>25</v>
      </c>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24</v>
      </c>
      <c r="C10" s="223"/>
      <c r="D10" s="223"/>
      <c r="E10" s="326">
        <v>170</v>
      </c>
      <c r="F10" s="235" t="s">
        <v>22</v>
      </c>
      <c r="G10" s="231" t="s">
        <v>22</v>
      </c>
      <c r="H10" s="370">
        <v>130</v>
      </c>
      <c r="I10" s="229"/>
      <c r="J10" s="229"/>
      <c r="K10" s="229" t="s">
        <v>233</v>
      </c>
      <c r="L10" s="233" t="s">
        <v>247</v>
      </c>
      <c r="M10" s="370">
        <v>64</v>
      </c>
      <c r="N10" s="229"/>
      <c r="O10" s="229"/>
      <c r="P10" s="223"/>
      <c r="Q10" s="233"/>
      <c r="R10" s="370">
        <v>290</v>
      </c>
      <c r="S10" s="229"/>
      <c r="T10" s="229"/>
      <c r="U10" s="454" t="s">
        <v>15</v>
      </c>
      <c r="V10" s="455" t="s">
        <v>246</v>
      </c>
      <c r="W10" s="370">
        <v>97</v>
      </c>
      <c r="X10" s="229"/>
      <c r="Y10" s="229"/>
      <c r="Z10" s="229"/>
      <c r="AA10" s="233" t="s">
        <v>246</v>
      </c>
      <c r="AB10" s="370">
        <v>450</v>
      </c>
      <c r="AC10" s="229"/>
      <c r="AD10" s="229"/>
      <c r="AE10" s="229" t="s">
        <v>15</v>
      </c>
      <c r="AF10" s="233" t="s">
        <v>247</v>
      </c>
      <c r="AG10" s="370">
        <v>97</v>
      </c>
      <c r="AH10" s="229"/>
      <c r="AI10" s="229"/>
      <c r="AJ10" s="229"/>
      <c r="AK10" s="233"/>
      <c r="AL10" s="370">
        <v>94</v>
      </c>
      <c r="AM10" s="229"/>
      <c r="AN10" s="229"/>
      <c r="AO10" s="229"/>
      <c r="AP10" s="233"/>
      <c r="AQ10" s="297"/>
      <c r="AR10" s="298"/>
      <c r="AS10" s="298"/>
      <c r="AT10" s="298"/>
      <c r="AU10" s="299"/>
      <c r="AV10" s="370">
        <v>110</v>
      </c>
      <c r="AW10" s="229"/>
      <c r="AX10" s="229"/>
      <c r="AY10" s="223" t="s">
        <v>233</v>
      </c>
      <c r="AZ10" s="233" t="s">
        <v>247</v>
      </c>
      <c r="BE10" s="33" t="s">
        <v>26</v>
      </c>
    </row>
    <row r="11" spans="1:57" s="214" customFormat="1" x14ac:dyDescent="0.25">
      <c r="A11" s="228" t="s">
        <v>27</v>
      </c>
      <c r="B11" s="222" t="s">
        <v>21</v>
      </c>
      <c r="C11" s="229"/>
      <c r="D11" s="229"/>
      <c r="E11" s="325">
        <v>31.670400000000001</v>
      </c>
      <c r="F11" s="230" t="s">
        <v>22</v>
      </c>
      <c r="G11" s="231" t="s">
        <v>22</v>
      </c>
      <c r="H11" s="371">
        <v>22.7</v>
      </c>
      <c r="I11" s="229"/>
      <c r="J11" s="229"/>
      <c r="K11" s="229"/>
      <c r="L11" s="233"/>
      <c r="M11" s="371">
        <v>12.4</v>
      </c>
      <c r="N11" s="229"/>
      <c r="O11" s="229"/>
      <c r="P11" s="223"/>
      <c r="Q11" s="233"/>
      <c r="R11" s="371">
        <v>41.6</v>
      </c>
      <c r="S11" s="229"/>
      <c r="T11" s="229"/>
      <c r="U11" s="229" t="s">
        <v>15</v>
      </c>
      <c r="V11" s="233" t="s">
        <v>247</v>
      </c>
      <c r="W11" s="371">
        <v>11.5</v>
      </c>
      <c r="X11" s="229"/>
      <c r="Y11" s="229"/>
      <c r="Z11" s="229" t="s">
        <v>233</v>
      </c>
      <c r="AA11" s="233" t="s">
        <v>247</v>
      </c>
      <c r="AB11" s="371">
        <v>59.1</v>
      </c>
      <c r="AC11" s="229"/>
      <c r="AD11" s="229"/>
      <c r="AE11" s="229" t="s">
        <v>15</v>
      </c>
      <c r="AF11" s="233" t="s">
        <v>247</v>
      </c>
      <c r="AG11" s="371">
        <v>14.2</v>
      </c>
      <c r="AH11" s="229"/>
      <c r="AI11" s="229"/>
      <c r="AJ11" s="229" t="s">
        <v>15</v>
      </c>
      <c r="AK11" s="233" t="s">
        <v>247</v>
      </c>
      <c r="AL11" s="371">
        <v>15.6</v>
      </c>
      <c r="AM11" s="229"/>
      <c r="AN11" s="229"/>
      <c r="AO11" s="229" t="s">
        <v>15</v>
      </c>
      <c r="AP11" s="233" t="s">
        <v>247</v>
      </c>
      <c r="AQ11" s="300"/>
      <c r="AR11" s="298"/>
      <c r="AS11" s="298"/>
      <c r="AT11" s="298"/>
      <c r="AU11" s="299"/>
      <c r="AV11" s="371">
        <v>18.8</v>
      </c>
      <c r="AW11" s="229"/>
      <c r="AX11" s="229"/>
      <c r="AY11" s="223"/>
      <c r="AZ11" s="233"/>
      <c r="BE11" s="33" t="s">
        <v>27</v>
      </c>
    </row>
    <row r="12" spans="1:57" s="214" customFormat="1" x14ac:dyDescent="0.25">
      <c r="A12" s="238" t="s">
        <v>28</v>
      </c>
      <c r="B12" s="222" t="s">
        <v>24</v>
      </c>
      <c r="C12" s="229"/>
      <c r="D12" s="229"/>
      <c r="E12" s="325">
        <v>12</v>
      </c>
      <c r="F12" s="230" t="s">
        <v>22</v>
      </c>
      <c r="G12" s="231" t="s">
        <v>22</v>
      </c>
      <c r="H12" s="370">
        <v>15</v>
      </c>
      <c r="I12" s="229"/>
      <c r="J12" s="229"/>
      <c r="K12" s="229"/>
      <c r="L12" s="233"/>
      <c r="M12" s="370">
        <v>18</v>
      </c>
      <c r="N12" s="229"/>
      <c r="O12" s="229"/>
      <c r="P12" s="229"/>
      <c r="Q12" s="233"/>
      <c r="R12" s="370">
        <v>21</v>
      </c>
      <c r="S12" s="229"/>
      <c r="T12" s="229"/>
      <c r="U12" s="229"/>
      <c r="V12" s="233"/>
      <c r="W12" s="370">
        <v>15</v>
      </c>
      <c r="X12" s="229"/>
      <c r="Y12" s="229"/>
      <c r="Z12" s="229"/>
      <c r="AA12" s="233"/>
      <c r="AB12" s="370">
        <v>21</v>
      </c>
      <c r="AC12" s="229"/>
      <c r="AD12" s="229"/>
      <c r="AE12" s="229"/>
      <c r="AF12" s="233"/>
      <c r="AG12" s="370">
        <v>15</v>
      </c>
      <c r="AH12" s="229"/>
      <c r="AI12" s="229"/>
      <c r="AJ12" s="229"/>
      <c r="AK12" s="233"/>
      <c r="AL12" s="370">
        <v>18</v>
      </c>
      <c r="AM12" s="229"/>
      <c r="AN12" s="229"/>
      <c r="AO12" s="229"/>
      <c r="AP12" s="233"/>
      <c r="AQ12" s="297"/>
      <c r="AR12" s="298"/>
      <c r="AS12" s="298"/>
      <c r="AT12" s="298"/>
      <c r="AU12" s="299"/>
      <c r="AV12" s="370">
        <v>10</v>
      </c>
      <c r="AW12" s="229" t="s">
        <v>25</v>
      </c>
      <c r="AX12" s="229"/>
      <c r="AY12" s="229"/>
      <c r="AZ12" s="233"/>
      <c r="BE12" s="50" t="s">
        <v>28</v>
      </c>
    </row>
    <row r="13" spans="1:57" s="214" customFormat="1" x14ac:dyDescent="0.25">
      <c r="A13" s="228" t="s">
        <v>29</v>
      </c>
      <c r="B13" s="222" t="s">
        <v>21</v>
      </c>
      <c r="C13" s="229"/>
      <c r="D13" s="229"/>
      <c r="E13" s="325">
        <v>12.730700000000001</v>
      </c>
      <c r="F13" s="239">
        <v>250</v>
      </c>
      <c r="G13" s="231">
        <v>250</v>
      </c>
      <c r="H13" s="369">
        <v>9.5500000000000007</v>
      </c>
      <c r="I13" s="229"/>
      <c r="J13" s="229"/>
      <c r="K13" s="229" t="s">
        <v>15</v>
      </c>
      <c r="L13" s="233" t="s">
        <v>247</v>
      </c>
      <c r="M13" s="369">
        <v>7.25</v>
      </c>
      <c r="N13" s="229"/>
      <c r="O13" s="229"/>
      <c r="P13" s="223"/>
      <c r="Q13" s="233"/>
      <c r="R13" s="369">
        <v>8.92</v>
      </c>
      <c r="S13" s="229"/>
      <c r="T13" s="229"/>
      <c r="U13" s="229"/>
      <c r="V13" s="233"/>
      <c r="W13" s="371">
        <v>10.4</v>
      </c>
      <c r="X13" s="229"/>
      <c r="Y13" s="229"/>
      <c r="Z13" s="229"/>
      <c r="AA13" s="233"/>
      <c r="AB13" s="369">
        <v>5.55</v>
      </c>
      <c r="AC13" s="229"/>
      <c r="AD13" s="229"/>
      <c r="AE13" s="229" t="s">
        <v>15</v>
      </c>
      <c r="AF13" s="233" t="s">
        <v>247</v>
      </c>
      <c r="AG13" s="369">
        <v>7.38</v>
      </c>
      <c r="AH13" s="229"/>
      <c r="AI13" s="229"/>
      <c r="AJ13" s="229" t="s">
        <v>15</v>
      </c>
      <c r="AK13" s="233" t="s">
        <v>247</v>
      </c>
      <c r="AL13" s="371">
        <v>9.8000000000000007</v>
      </c>
      <c r="AM13" s="229"/>
      <c r="AN13" s="229"/>
      <c r="AO13" s="229" t="s">
        <v>15</v>
      </c>
      <c r="AP13" s="233" t="s">
        <v>247</v>
      </c>
      <c r="AQ13" s="300"/>
      <c r="AR13" s="298"/>
      <c r="AS13" s="298"/>
      <c r="AT13" s="298"/>
      <c r="AU13" s="299"/>
      <c r="AV13" s="369">
        <v>9.6199999999999992</v>
      </c>
      <c r="AW13" s="229"/>
      <c r="AX13" s="229"/>
      <c r="AY13" s="229"/>
      <c r="AZ13" s="233" t="s">
        <v>246</v>
      </c>
      <c r="BE13" s="33" t="s">
        <v>29</v>
      </c>
    </row>
    <row r="14" spans="1:57" s="214" customFormat="1" x14ac:dyDescent="0.25">
      <c r="A14" s="228" t="s">
        <v>31</v>
      </c>
      <c r="B14" s="222" t="s">
        <v>21</v>
      </c>
      <c r="C14" s="223"/>
      <c r="D14" s="223"/>
      <c r="E14" s="325">
        <v>402.24810000000002</v>
      </c>
      <c r="F14" s="230" t="s">
        <v>22</v>
      </c>
      <c r="G14" s="240">
        <v>700</v>
      </c>
      <c r="H14" s="370">
        <v>330</v>
      </c>
      <c r="I14" s="229"/>
      <c r="J14" s="229"/>
      <c r="K14" s="229" t="s">
        <v>233</v>
      </c>
      <c r="L14" s="233" t="s">
        <v>247</v>
      </c>
      <c r="M14" s="370">
        <v>170</v>
      </c>
      <c r="N14" s="229"/>
      <c r="O14" s="229"/>
      <c r="P14" s="223"/>
      <c r="Q14" s="233"/>
      <c r="R14" s="370">
        <v>580</v>
      </c>
      <c r="S14" s="229"/>
      <c r="T14" s="229"/>
      <c r="U14" s="229"/>
      <c r="V14" s="233"/>
      <c r="W14" s="370">
        <v>260</v>
      </c>
      <c r="X14" s="229"/>
      <c r="Y14" s="229"/>
      <c r="Z14" s="229"/>
      <c r="AA14" s="233" t="s">
        <v>246</v>
      </c>
      <c r="AB14" s="370">
        <v>790</v>
      </c>
      <c r="AC14" s="229"/>
      <c r="AD14" s="229"/>
      <c r="AE14" s="229" t="s">
        <v>15</v>
      </c>
      <c r="AF14" s="233" t="s">
        <v>247</v>
      </c>
      <c r="AG14" s="370">
        <v>240</v>
      </c>
      <c r="AH14" s="229"/>
      <c r="AI14" s="229"/>
      <c r="AJ14" s="229"/>
      <c r="AK14" s="233"/>
      <c r="AL14" s="370">
        <v>240</v>
      </c>
      <c r="AM14" s="229"/>
      <c r="AN14" s="229"/>
      <c r="AO14" s="229"/>
      <c r="AP14" s="233"/>
      <c r="AQ14" s="297"/>
      <c r="AR14" s="298"/>
      <c r="AS14" s="298"/>
      <c r="AT14" s="298"/>
      <c r="AU14" s="299"/>
      <c r="AV14" s="370">
        <v>300</v>
      </c>
      <c r="AW14" s="229"/>
      <c r="AX14" s="229"/>
      <c r="AY14" s="229" t="s">
        <v>233</v>
      </c>
      <c r="AZ14" s="233" t="s">
        <v>247</v>
      </c>
      <c r="BE14" s="33" t="s">
        <v>31</v>
      </c>
    </row>
    <row r="15" spans="1:57" s="214" customFormat="1" x14ac:dyDescent="0.25">
      <c r="A15" s="228" t="s">
        <v>32</v>
      </c>
      <c r="B15" s="222" t="s">
        <v>21</v>
      </c>
      <c r="C15" s="229"/>
      <c r="D15" s="229"/>
      <c r="E15" s="325">
        <v>28.101600000000001</v>
      </c>
      <c r="F15" s="230" t="s">
        <v>22</v>
      </c>
      <c r="G15" s="231" t="s">
        <v>22</v>
      </c>
      <c r="H15" s="371">
        <v>20.8</v>
      </c>
      <c r="I15" s="229"/>
      <c r="J15" s="229"/>
      <c r="K15" s="229" t="s">
        <v>233</v>
      </c>
      <c r="L15" s="233" t="s">
        <v>247</v>
      </c>
      <c r="M15" s="369">
        <v>7.32</v>
      </c>
      <c r="N15" s="229"/>
      <c r="O15" s="229"/>
      <c r="P15" s="223"/>
      <c r="Q15" s="233"/>
      <c r="R15" s="371">
        <v>36.299999999999997</v>
      </c>
      <c r="S15" s="229"/>
      <c r="T15" s="229"/>
      <c r="U15" s="229"/>
      <c r="V15" s="233"/>
      <c r="W15" s="369">
        <v>8.74</v>
      </c>
      <c r="X15" s="229"/>
      <c r="Y15" s="229"/>
      <c r="Z15" s="229" t="s">
        <v>233</v>
      </c>
      <c r="AA15" s="233" t="s">
        <v>247</v>
      </c>
      <c r="AB15" s="371">
        <v>62.2</v>
      </c>
      <c r="AC15" s="229"/>
      <c r="AD15" s="229"/>
      <c r="AE15" s="229" t="s">
        <v>15</v>
      </c>
      <c r="AF15" s="233" t="s">
        <v>247</v>
      </c>
      <c r="AG15" s="371">
        <v>13</v>
      </c>
      <c r="AH15" s="229"/>
      <c r="AI15" s="229"/>
      <c r="AJ15" s="229" t="s">
        <v>15</v>
      </c>
      <c r="AK15" s="233" t="s">
        <v>247</v>
      </c>
      <c r="AL15" s="371">
        <v>13.7</v>
      </c>
      <c r="AM15" s="229"/>
      <c r="AN15" s="229"/>
      <c r="AO15" s="229" t="s">
        <v>15</v>
      </c>
      <c r="AP15" s="233" t="s">
        <v>247</v>
      </c>
      <c r="AQ15" s="300"/>
      <c r="AR15" s="298"/>
      <c r="AS15" s="298"/>
      <c r="AT15" s="298"/>
      <c r="AU15" s="299"/>
      <c r="AV15" s="371">
        <v>17.600000000000001</v>
      </c>
      <c r="AW15" s="229"/>
      <c r="AX15" s="229"/>
      <c r="AY15" s="223" t="s">
        <v>233</v>
      </c>
      <c r="AZ15" s="233" t="s">
        <v>246</v>
      </c>
      <c r="BE15" s="33" t="s">
        <v>32</v>
      </c>
    </row>
    <row r="16" spans="1:57" s="214" customFormat="1" x14ac:dyDescent="0.25">
      <c r="A16" s="228" t="s">
        <v>33</v>
      </c>
      <c r="B16" s="222" t="s">
        <v>21</v>
      </c>
      <c r="C16" s="229"/>
      <c r="D16" s="229"/>
      <c r="E16" s="325">
        <v>4.3959999999999999</v>
      </c>
      <c r="F16" s="239">
        <v>10</v>
      </c>
      <c r="G16" s="240">
        <v>10</v>
      </c>
      <c r="H16" s="371">
        <v>3.1</v>
      </c>
      <c r="I16" s="229"/>
      <c r="J16" s="229"/>
      <c r="K16" s="229"/>
      <c r="L16" s="233"/>
      <c r="M16" s="369">
        <v>0.54</v>
      </c>
      <c r="N16" s="229"/>
      <c r="O16" s="229"/>
      <c r="P16" s="229"/>
      <c r="Q16" s="233"/>
      <c r="R16" s="369">
        <v>0.01</v>
      </c>
      <c r="S16" s="229" t="s">
        <v>25</v>
      </c>
      <c r="T16" s="229"/>
      <c r="U16" s="229"/>
      <c r="V16" s="233"/>
      <c r="W16" s="369">
        <v>0.01</v>
      </c>
      <c r="X16" s="229" t="s">
        <v>25</v>
      </c>
      <c r="Y16" s="229"/>
      <c r="Z16" s="229"/>
      <c r="AA16" s="233"/>
      <c r="AB16" s="369">
        <v>0.01</v>
      </c>
      <c r="AC16" s="229" t="s">
        <v>25</v>
      </c>
      <c r="AD16" s="229"/>
      <c r="AE16" s="229"/>
      <c r="AF16" s="233"/>
      <c r="AG16" s="369">
        <v>0.74</v>
      </c>
      <c r="AH16" s="229"/>
      <c r="AI16" s="229"/>
      <c r="AJ16" s="229" t="s">
        <v>233</v>
      </c>
      <c r="AK16" s="233" t="s">
        <v>247</v>
      </c>
      <c r="AL16" s="369">
        <v>0.92</v>
      </c>
      <c r="AM16" s="229"/>
      <c r="AN16" s="229"/>
      <c r="AO16" s="229" t="s">
        <v>233</v>
      </c>
      <c r="AP16" s="233" t="s">
        <v>247</v>
      </c>
      <c r="AQ16" s="300"/>
      <c r="AR16" s="298"/>
      <c r="AS16" s="298"/>
      <c r="AT16" s="298"/>
      <c r="AU16" s="299"/>
      <c r="AV16" s="371">
        <v>3.2</v>
      </c>
      <c r="AW16" s="229"/>
      <c r="AX16" s="229"/>
      <c r="AY16" s="229"/>
      <c r="AZ16" s="233"/>
      <c r="BE16" s="33" t="s">
        <v>33</v>
      </c>
    </row>
    <row r="17" spans="1:57" s="214" customFormat="1" x14ac:dyDescent="0.25">
      <c r="A17" s="228" t="s">
        <v>34</v>
      </c>
      <c r="B17" s="222" t="s">
        <v>24</v>
      </c>
      <c r="C17" s="229"/>
      <c r="D17" s="229"/>
      <c r="E17" s="325">
        <v>2E-3</v>
      </c>
      <c r="F17" s="239">
        <v>1</v>
      </c>
      <c r="G17" s="240">
        <v>1</v>
      </c>
      <c r="H17" s="368">
        <v>4.0000000000000001E-3</v>
      </c>
      <c r="I17" s="229"/>
      <c r="J17" s="229"/>
      <c r="K17" s="229"/>
      <c r="L17" s="233"/>
      <c r="M17" s="368">
        <v>3.0000000000000001E-3</v>
      </c>
      <c r="N17" s="229"/>
      <c r="O17" s="229"/>
      <c r="P17" s="229"/>
      <c r="Q17" s="233"/>
      <c r="R17" s="368">
        <v>3.0000000000000001E-3</v>
      </c>
      <c r="S17" s="229"/>
      <c r="T17" s="229"/>
      <c r="U17" s="229"/>
      <c r="V17" s="233"/>
      <c r="W17" s="368">
        <v>2E-3</v>
      </c>
      <c r="X17" s="229" t="s">
        <v>25</v>
      </c>
      <c r="Y17" s="229"/>
      <c r="Z17" s="229"/>
      <c r="AA17" s="233"/>
      <c r="AB17" s="368">
        <v>2E-3</v>
      </c>
      <c r="AC17" s="229"/>
      <c r="AD17" s="229"/>
      <c r="AE17" s="229"/>
      <c r="AF17" s="233"/>
      <c r="AG17" s="368">
        <v>5.0000000000000001E-3</v>
      </c>
      <c r="AH17" s="229"/>
      <c r="AI17" s="229"/>
      <c r="AJ17" s="229"/>
      <c r="AK17" s="233"/>
      <c r="AL17" s="368">
        <v>4.0000000000000001E-3</v>
      </c>
      <c r="AM17" s="229"/>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21</v>
      </c>
      <c r="C18" s="229"/>
      <c r="D18" s="229"/>
      <c r="E18" s="325" t="s">
        <v>275</v>
      </c>
      <c r="F18" s="239" t="s">
        <v>37</v>
      </c>
      <c r="G18" s="240" t="s">
        <v>37</v>
      </c>
      <c r="H18" s="369">
        <v>6.95</v>
      </c>
      <c r="I18" s="229"/>
      <c r="J18" s="229"/>
      <c r="K18" s="229"/>
      <c r="L18" s="233" t="s">
        <v>246</v>
      </c>
      <c r="M18" s="369">
        <v>5.99</v>
      </c>
      <c r="N18" s="229"/>
      <c r="O18" s="229"/>
      <c r="P18" s="229"/>
      <c r="Q18" s="233"/>
      <c r="R18" s="369">
        <v>6.89</v>
      </c>
      <c r="S18" s="229"/>
      <c r="T18" s="229"/>
      <c r="U18" s="229"/>
      <c r="V18" s="233"/>
      <c r="W18" s="369">
        <v>6.8</v>
      </c>
      <c r="X18" s="229"/>
      <c r="Y18" s="229"/>
      <c r="Z18" s="229"/>
      <c r="AA18" s="233"/>
      <c r="AB18" s="369">
        <v>6.91</v>
      </c>
      <c r="AC18" s="229"/>
      <c r="AD18" s="229"/>
      <c r="AE18" s="229" t="s">
        <v>233</v>
      </c>
      <c r="AF18" s="233" t="s">
        <v>247</v>
      </c>
      <c r="AG18" s="369">
        <v>7.05</v>
      </c>
      <c r="AH18" s="229"/>
      <c r="AI18" s="229"/>
      <c r="AJ18" s="229" t="s">
        <v>233</v>
      </c>
      <c r="AK18" s="233" t="s">
        <v>247</v>
      </c>
      <c r="AL18" s="369">
        <v>6.76</v>
      </c>
      <c r="AM18" s="229"/>
      <c r="AN18" s="229"/>
      <c r="AO18" s="229" t="s">
        <v>233</v>
      </c>
      <c r="AP18" s="233" t="s">
        <v>247</v>
      </c>
      <c r="AQ18" s="300"/>
      <c r="AR18" s="298"/>
      <c r="AS18" s="298"/>
      <c r="AT18" s="298"/>
      <c r="AU18" s="299"/>
      <c r="AV18" s="369">
        <v>7.15</v>
      </c>
      <c r="AW18" s="229"/>
      <c r="AX18" s="229"/>
      <c r="AY18" s="229" t="s">
        <v>233</v>
      </c>
      <c r="AZ18" s="233" t="s">
        <v>247</v>
      </c>
      <c r="BA18" s="241">
        <v>6.5</v>
      </c>
      <c r="BB18" s="214">
        <v>8.5</v>
      </c>
      <c r="BC18" s="214">
        <v>6.3</v>
      </c>
      <c r="BD18" s="340">
        <v>7.96</v>
      </c>
      <c r="BE18" s="33" t="s">
        <v>35</v>
      </c>
    </row>
    <row r="19" spans="1:57" s="214" customFormat="1" x14ac:dyDescent="0.25">
      <c r="A19" s="228" t="s">
        <v>38</v>
      </c>
      <c r="B19" s="222" t="s">
        <v>24</v>
      </c>
      <c r="C19" s="229"/>
      <c r="D19" s="229"/>
      <c r="E19" s="325">
        <v>3.38</v>
      </c>
      <c r="F19" s="230" t="s">
        <v>22</v>
      </c>
      <c r="G19" s="231" t="s">
        <v>22</v>
      </c>
      <c r="H19" s="369">
        <v>3.03</v>
      </c>
      <c r="I19" s="229"/>
      <c r="J19" s="229"/>
      <c r="K19" s="229"/>
      <c r="L19" s="233"/>
      <c r="M19" s="371">
        <v>1.1000000000000001</v>
      </c>
      <c r="N19" s="229"/>
      <c r="O19" s="229"/>
      <c r="P19" s="223"/>
      <c r="Q19" s="233"/>
      <c r="R19" s="369">
        <v>1.77</v>
      </c>
      <c r="S19" s="229"/>
      <c r="T19" s="229"/>
      <c r="U19" s="229"/>
      <c r="V19" s="233"/>
      <c r="W19" s="369">
        <v>4.1500000000000004</v>
      </c>
      <c r="X19" s="229"/>
      <c r="Y19" s="229"/>
      <c r="Z19" s="229"/>
      <c r="AA19" s="233"/>
      <c r="AB19" s="369">
        <v>3.63</v>
      </c>
      <c r="AC19" s="229"/>
      <c r="AD19" s="229"/>
      <c r="AE19" s="229" t="s">
        <v>15</v>
      </c>
      <c r="AF19" s="233" t="s">
        <v>247</v>
      </c>
      <c r="AG19" s="369">
        <v>1.48</v>
      </c>
      <c r="AH19" s="229"/>
      <c r="AI19" s="229"/>
      <c r="AJ19" s="229" t="s">
        <v>15</v>
      </c>
      <c r="AK19" s="233" t="s">
        <v>247</v>
      </c>
      <c r="AL19" s="369">
        <v>1.4</v>
      </c>
      <c r="AM19" s="229"/>
      <c r="AN19" s="229"/>
      <c r="AO19" s="229"/>
      <c r="AP19" s="233"/>
      <c r="AQ19" s="300"/>
      <c r="AR19" s="298"/>
      <c r="AS19" s="298"/>
      <c r="AT19" s="298"/>
      <c r="AU19" s="299"/>
      <c r="AV19" s="369">
        <v>2.66</v>
      </c>
      <c r="AW19" s="229"/>
      <c r="AX19" s="229"/>
      <c r="AY19" s="223"/>
      <c r="AZ19" s="233"/>
      <c r="BE19" s="33" t="s">
        <v>38</v>
      </c>
    </row>
    <row r="20" spans="1:57" s="214" customFormat="1" x14ac:dyDescent="0.25">
      <c r="A20" s="228" t="s">
        <v>39</v>
      </c>
      <c r="B20" s="222" t="s">
        <v>21</v>
      </c>
      <c r="C20" s="229"/>
      <c r="D20" s="229"/>
      <c r="E20" s="325">
        <v>8.1242000000000001</v>
      </c>
      <c r="F20" s="230" t="s">
        <v>22</v>
      </c>
      <c r="G20" s="240">
        <v>20</v>
      </c>
      <c r="H20" s="369">
        <v>7.24</v>
      </c>
      <c r="I20" s="229"/>
      <c r="J20" s="229"/>
      <c r="K20" s="229"/>
      <c r="L20" s="233"/>
      <c r="M20" s="369">
        <v>7.71</v>
      </c>
      <c r="N20" s="229"/>
      <c r="O20" s="229"/>
      <c r="P20" s="229"/>
      <c r="Q20" s="233"/>
      <c r="R20" s="369">
        <v>7.66</v>
      </c>
      <c r="S20" s="229"/>
      <c r="T20" s="229"/>
      <c r="U20" s="229"/>
      <c r="V20" s="233"/>
      <c r="W20" s="369">
        <v>4.97</v>
      </c>
      <c r="X20" s="229"/>
      <c r="Y20" s="229"/>
      <c r="Z20" s="229"/>
      <c r="AA20" s="233"/>
      <c r="AB20" s="371">
        <v>18.7</v>
      </c>
      <c r="AC20" s="229"/>
      <c r="AD20" s="229"/>
      <c r="AE20" s="229" t="s">
        <v>15</v>
      </c>
      <c r="AF20" s="233" t="s">
        <v>247</v>
      </c>
      <c r="AG20" s="369">
        <v>6.08</v>
      </c>
      <c r="AH20" s="229"/>
      <c r="AI20" s="229"/>
      <c r="AJ20" s="229" t="s">
        <v>15</v>
      </c>
      <c r="AK20" s="233" t="s">
        <v>247</v>
      </c>
      <c r="AL20" s="369">
        <v>6.37</v>
      </c>
      <c r="AM20" s="229"/>
      <c r="AN20" s="229"/>
      <c r="AO20" s="229" t="s">
        <v>15</v>
      </c>
      <c r="AP20" s="233" t="s">
        <v>247</v>
      </c>
      <c r="AQ20" s="297"/>
      <c r="AR20" s="298"/>
      <c r="AS20" s="298"/>
      <c r="AT20" s="298"/>
      <c r="AU20" s="299"/>
      <c r="AV20" s="369">
        <v>6.42</v>
      </c>
      <c r="AW20" s="229"/>
      <c r="AX20" s="229"/>
      <c r="AY20" s="229"/>
      <c r="AZ20" s="233"/>
      <c r="BE20" s="33" t="s">
        <v>39</v>
      </c>
    </row>
    <row r="21" spans="1:57" s="214" customFormat="1" x14ac:dyDescent="0.25">
      <c r="A21" s="228" t="s">
        <v>40</v>
      </c>
      <c r="B21" s="222" t="s">
        <v>24</v>
      </c>
      <c r="C21" s="229"/>
      <c r="D21" s="229"/>
      <c r="E21" s="325">
        <v>28</v>
      </c>
      <c r="F21" s="239">
        <v>250</v>
      </c>
      <c r="G21" s="240">
        <v>250</v>
      </c>
      <c r="H21" s="371">
        <v>14.1</v>
      </c>
      <c r="I21" s="229"/>
      <c r="J21" s="229"/>
      <c r="K21" s="229"/>
      <c r="L21" s="233"/>
      <c r="M21" s="369">
        <v>8.43</v>
      </c>
      <c r="N21" s="229"/>
      <c r="O21" s="229"/>
      <c r="P21" s="229"/>
      <c r="Q21" s="233"/>
      <c r="R21" s="369">
        <v>4.91</v>
      </c>
      <c r="S21" s="229"/>
      <c r="T21" s="229"/>
      <c r="U21" s="229" t="s">
        <v>15</v>
      </c>
      <c r="V21" s="233" t="s">
        <v>247</v>
      </c>
      <c r="W21" s="369">
        <v>9.32</v>
      </c>
      <c r="X21" s="229"/>
      <c r="Y21" s="229"/>
      <c r="Z21" s="229"/>
      <c r="AA21" s="233"/>
      <c r="AB21" s="369">
        <v>2.69</v>
      </c>
      <c r="AC21" s="229"/>
      <c r="AD21" s="229"/>
      <c r="AE21" s="229" t="s">
        <v>15</v>
      </c>
      <c r="AF21" s="233" t="s">
        <v>247</v>
      </c>
      <c r="AG21" s="369">
        <v>8.56</v>
      </c>
      <c r="AH21" s="229"/>
      <c r="AI21" s="229"/>
      <c r="AJ21" s="229" t="s">
        <v>15</v>
      </c>
      <c r="AK21" s="233" t="s">
        <v>247</v>
      </c>
      <c r="AL21" s="369">
        <v>6.44</v>
      </c>
      <c r="AM21" s="229"/>
      <c r="AN21" s="229"/>
      <c r="AO21" s="229"/>
      <c r="AP21" s="233"/>
      <c r="AQ21" s="300"/>
      <c r="AR21" s="298"/>
      <c r="AS21" s="298"/>
      <c r="AT21" s="298"/>
      <c r="AU21" s="299"/>
      <c r="AV21" s="371">
        <v>14.7</v>
      </c>
      <c r="AW21" s="229"/>
      <c r="AX21" s="229"/>
      <c r="AY21" s="229"/>
      <c r="AZ21" s="233"/>
      <c r="BE21" s="33" t="s">
        <v>40</v>
      </c>
    </row>
    <row r="22" spans="1:57" s="214" customFormat="1" x14ac:dyDescent="0.25">
      <c r="A22" s="228" t="s">
        <v>41</v>
      </c>
      <c r="B22" s="222" t="s">
        <v>21</v>
      </c>
      <c r="C22" s="229"/>
      <c r="D22" s="229"/>
      <c r="E22" s="330">
        <v>258.6497</v>
      </c>
      <c r="F22" s="242">
        <v>500</v>
      </c>
      <c r="G22" s="231">
        <v>500</v>
      </c>
      <c r="H22" s="370">
        <v>180</v>
      </c>
      <c r="I22" s="229"/>
      <c r="J22" s="229"/>
      <c r="K22" s="229"/>
      <c r="L22" s="233"/>
      <c r="M22" s="370">
        <v>120</v>
      </c>
      <c r="N22" s="229"/>
      <c r="O22" s="229"/>
      <c r="P22" s="229"/>
      <c r="Q22" s="233"/>
      <c r="R22" s="370">
        <v>340</v>
      </c>
      <c r="S22" s="229"/>
      <c r="T22" s="229"/>
      <c r="U22" s="229"/>
      <c r="V22" s="233"/>
      <c r="W22" s="370">
        <v>140</v>
      </c>
      <c r="X22" s="229"/>
      <c r="Y22" s="229"/>
      <c r="Z22" s="229"/>
      <c r="AA22" s="233"/>
      <c r="AB22" s="370">
        <v>460</v>
      </c>
      <c r="AC22" s="229"/>
      <c r="AD22" s="229"/>
      <c r="AE22" s="229" t="s">
        <v>15</v>
      </c>
      <c r="AF22" s="233" t="s">
        <v>247</v>
      </c>
      <c r="AG22" s="370">
        <v>130</v>
      </c>
      <c r="AH22" s="229"/>
      <c r="AI22" s="229"/>
      <c r="AJ22" s="229"/>
      <c r="AK22" s="233"/>
      <c r="AL22" s="370">
        <v>120</v>
      </c>
      <c r="AM22" s="229"/>
      <c r="AN22" s="229"/>
      <c r="AO22" s="229"/>
      <c r="AP22" s="233"/>
      <c r="AQ22" s="297"/>
      <c r="AR22" s="298"/>
      <c r="AS22" s="298"/>
      <c r="AT22" s="298"/>
      <c r="AU22" s="299"/>
      <c r="AV22" s="370">
        <v>190</v>
      </c>
      <c r="AW22" s="229"/>
      <c r="AX22" s="229"/>
      <c r="AY22" s="229"/>
      <c r="AZ22" s="233"/>
      <c r="BE22" s="33" t="s">
        <v>41</v>
      </c>
    </row>
    <row r="23" spans="1:57" s="214" customFormat="1" ht="15.75" thickBot="1" x14ac:dyDescent="0.3">
      <c r="A23" s="243" t="s">
        <v>42</v>
      </c>
      <c r="B23" s="222" t="s">
        <v>24</v>
      </c>
      <c r="C23" s="229"/>
      <c r="D23" s="244"/>
      <c r="E23" s="328">
        <v>15</v>
      </c>
      <c r="F23" s="245" t="s">
        <v>22</v>
      </c>
      <c r="G23" s="246" t="s">
        <v>22</v>
      </c>
      <c r="H23" s="378">
        <v>1.4</v>
      </c>
      <c r="I23" s="263"/>
      <c r="J23" s="263"/>
      <c r="K23" s="263"/>
      <c r="L23" s="264"/>
      <c r="M23" s="338">
        <v>0.73</v>
      </c>
      <c r="N23" s="244"/>
      <c r="O23" s="244"/>
      <c r="P23" s="244"/>
      <c r="Q23" s="248"/>
      <c r="R23" s="378">
        <v>2.4</v>
      </c>
      <c r="S23" s="263"/>
      <c r="T23" s="263"/>
      <c r="U23" s="263"/>
      <c r="V23" s="264"/>
      <c r="W23" s="247">
        <v>4.7</v>
      </c>
      <c r="X23" s="244"/>
      <c r="Y23" s="244"/>
      <c r="Z23" s="244"/>
      <c r="AA23" s="248"/>
      <c r="AB23" s="247">
        <v>6.3</v>
      </c>
      <c r="AC23" s="244"/>
      <c r="AD23" s="244"/>
      <c r="AE23" s="244" t="s">
        <v>15</v>
      </c>
      <c r="AF23" s="248" t="s">
        <v>247</v>
      </c>
      <c r="AG23" s="247">
        <v>1.2</v>
      </c>
      <c r="AH23" s="244"/>
      <c r="AI23" s="244"/>
      <c r="AJ23" s="244"/>
      <c r="AK23" s="248"/>
      <c r="AL23" s="247">
        <v>1.3</v>
      </c>
      <c r="AM23" s="244"/>
      <c r="AN23" s="244"/>
      <c r="AO23" s="244"/>
      <c r="AP23" s="248"/>
      <c r="AQ23" s="302"/>
      <c r="AR23" s="303"/>
      <c r="AS23" s="303"/>
      <c r="AT23" s="303"/>
      <c r="AU23" s="304"/>
      <c r="AV23" s="247">
        <v>0.9</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6.9999999999999999E-4</v>
      </c>
      <c r="F25" s="250">
        <v>6.0000000000000001E-3</v>
      </c>
      <c r="G25" s="225">
        <v>6.0000000000000001E-3</v>
      </c>
      <c r="H25" s="319">
        <v>2.9999999999999997E-4</v>
      </c>
      <c r="I25" s="251" t="s">
        <v>25</v>
      </c>
      <c r="J25" s="251"/>
      <c r="K25" s="251"/>
      <c r="L25" s="252"/>
      <c r="M25" s="373">
        <v>2.9999999999999997E-4</v>
      </c>
      <c r="N25" s="223" t="s">
        <v>25</v>
      </c>
      <c r="O25" s="223"/>
      <c r="P25" s="223"/>
      <c r="Q25" s="227"/>
      <c r="R25" s="373">
        <v>2.9999999999999997E-4</v>
      </c>
      <c r="S25" s="404" t="s">
        <v>25</v>
      </c>
      <c r="T25" s="404"/>
      <c r="U25" s="404"/>
      <c r="V25" s="405"/>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21</v>
      </c>
      <c r="C26" s="229"/>
      <c r="D26" s="229"/>
      <c r="E26" s="325">
        <v>3.0999999999999999E-3</v>
      </c>
      <c r="F26" s="239">
        <v>0.01</v>
      </c>
      <c r="G26" s="231">
        <v>5.0000000000000002E-5</v>
      </c>
      <c r="H26" s="374">
        <v>1.8600000000000001E-3</v>
      </c>
      <c r="I26" s="229"/>
      <c r="J26" s="229"/>
      <c r="K26" s="229" t="s">
        <v>233</v>
      </c>
      <c r="L26" s="233" t="s">
        <v>247</v>
      </c>
      <c r="M26" s="372">
        <v>3.9199999999999999E-4</v>
      </c>
      <c r="N26" s="229"/>
      <c r="O26" s="229"/>
      <c r="P26" s="229"/>
      <c r="Q26" s="233"/>
      <c r="R26" s="373">
        <v>2.01E-2</v>
      </c>
      <c r="S26" s="229"/>
      <c r="T26" s="229"/>
      <c r="U26" s="229"/>
      <c r="V26" s="233"/>
      <c r="W26" s="374">
        <v>7.4799999999999997E-3</v>
      </c>
      <c r="X26" s="375"/>
      <c r="Y26" s="229"/>
      <c r="Z26" s="229"/>
      <c r="AA26" s="233"/>
      <c r="AB26" s="373">
        <v>1.5699999999999999E-2</v>
      </c>
      <c r="AC26" s="375"/>
      <c r="AD26" s="229"/>
      <c r="AE26" s="229"/>
      <c r="AF26" s="233"/>
      <c r="AG26" s="372">
        <v>6.1200000000000002E-4</v>
      </c>
      <c r="AH26" s="375"/>
      <c r="AI26" s="229"/>
      <c r="AJ26" s="229" t="s">
        <v>233</v>
      </c>
      <c r="AK26" s="233" t="s">
        <v>247</v>
      </c>
      <c r="AL26" s="372">
        <v>4.35E-4</v>
      </c>
      <c r="AM26" s="375"/>
      <c r="AN26" s="229"/>
      <c r="AO26" s="229"/>
      <c r="AP26" s="233"/>
      <c r="AQ26" s="301"/>
      <c r="AR26" s="298"/>
      <c r="AS26" s="298"/>
      <c r="AT26" s="298"/>
      <c r="AU26" s="299"/>
      <c r="AV26" s="374">
        <v>2.1800000000000001E-3</v>
      </c>
      <c r="AW26" s="229"/>
      <c r="AX26" s="229"/>
      <c r="AY26" s="229"/>
      <c r="AZ26" s="233"/>
      <c r="BE26" s="33" t="s">
        <v>46</v>
      </c>
    </row>
    <row r="27" spans="1:57" s="214" customFormat="1" x14ac:dyDescent="0.25">
      <c r="A27" s="228" t="s">
        <v>47</v>
      </c>
      <c r="B27" s="222" t="s">
        <v>24</v>
      </c>
      <c r="C27" s="229"/>
      <c r="D27" s="229"/>
      <c r="E27" s="325">
        <v>2.06E-2</v>
      </c>
      <c r="F27" s="239">
        <v>2</v>
      </c>
      <c r="G27" s="231">
        <v>1</v>
      </c>
      <c r="H27" s="373">
        <v>1.35E-2</v>
      </c>
      <c r="I27" s="375"/>
      <c r="J27" s="229"/>
      <c r="K27" s="229" t="s">
        <v>233</v>
      </c>
      <c r="L27" s="233" t="s">
        <v>246</v>
      </c>
      <c r="M27" s="369">
        <v>0.01</v>
      </c>
      <c r="N27" s="229"/>
      <c r="O27" s="229"/>
      <c r="P27" s="229"/>
      <c r="Q27" s="233"/>
      <c r="R27" s="373">
        <v>1.9400000000000001E-2</v>
      </c>
      <c r="S27" s="229"/>
      <c r="T27" s="229"/>
      <c r="U27" s="229"/>
      <c r="V27" s="233" t="s">
        <v>246</v>
      </c>
      <c r="W27" s="373">
        <v>1.6899999999999998E-2</v>
      </c>
      <c r="X27" s="375"/>
      <c r="Y27" s="229"/>
      <c r="Z27" s="229"/>
      <c r="AA27" s="233" t="s">
        <v>246</v>
      </c>
      <c r="AB27" s="373">
        <v>3.5400000000000001E-2</v>
      </c>
      <c r="AC27" s="375"/>
      <c r="AD27" s="229"/>
      <c r="AE27" s="229" t="s">
        <v>15</v>
      </c>
      <c r="AF27" s="233" t="s">
        <v>247</v>
      </c>
      <c r="AG27" s="373">
        <v>9.2999999999999992E-3</v>
      </c>
      <c r="AH27" s="375"/>
      <c r="AI27" s="229"/>
      <c r="AJ27" s="229" t="s">
        <v>15</v>
      </c>
      <c r="AK27" s="233" t="s">
        <v>247</v>
      </c>
      <c r="AL27" s="369">
        <v>0.01</v>
      </c>
      <c r="AM27" s="385"/>
      <c r="AN27" s="229"/>
      <c r="AO27" s="229"/>
      <c r="AP27" s="233"/>
      <c r="AQ27" s="306"/>
      <c r="AR27" s="298"/>
      <c r="AS27" s="298"/>
      <c r="AT27" s="298"/>
      <c r="AU27" s="299"/>
      <c r="AV27" s="373">
        <v>9.7000000000000003E-3</v>
      </c>
      <c r="AW27" s="229"/>
      <c r="AX27" s="229"/>
      <c r="AY27" s="229"/>
      <c r="AZ27" s="233"/>
      <c r="BE27" s="33" t="s">
        <v>47</v>
      </c>
    </row>
    <row r="28" spans="1:5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223" t="s">
        <v>25</v>
      </c>
      <c r="O28" s="229"/>
      <c r="P28" s="229"/>
      <c r="Q28" s="233"/>
      <c r="R28" s="368">
        <v>5.0000000000000001E-3</v>
      </c>
      <c r="S28" s="229" t="s">
        <v>25</v>
      </c>
      <c r="T28" s="229"/>
      <c r="U28" s="229"/>
      <c r="V28" s="233"/>
      <c r="W28" s="368">
        <v>5.0000000000000001E-3</v>
      </c>
      <c r="X28" s="385" t="s">
        <v>25</v>
      </c>
      <c r="Y28" s="229"/>
      <c r="Z28" s="229"/>
      <c r="AA28" s="233"/>
      <c r="AB28" s="368">
        <v>5.0000000000000001E-3</v>
      </c>
      <c r="AC28" s="375" t="s">
        <v>25</v>
      </c>
      <c r="AD28" s="229"/>
      <c r="AE28" s="229"/>
      <c r="AF28" s="233"/>
      <c r="AG28" s="368">
        <v>5.0000000000000001E-3</v>
      </c>
      <c r="AH28" s="375" t="s">
        <v>25</v>
      </c>
      <c r="AI28" s="229"/>
      <c r="AJ28" s="229"/>
      <c r="AK28" s="233"/>
      <c r="AL28" s="368">
        <v>5.0000000000000001E-3</v>
      </c>
      <c r="AM28" s="385" t="s">
        <v>25</v>
      </c>
      <c r="AN28" s="229"/>
      <c r="AO28" s="229"/>
      <c r="AP28" s="233"/>
      <c r="AQ28" s="306"/>
      <c r="AR28" s="298"/>
      <c r="AS28" s="298"/>
      <c r="AT28" s="298"/>
      <c r="AU28" s="299"/>
      <c r="AV28" s="368">
        <v>5.0000000000000001E-3</v>
      </c>
      <c r="AW28" s="229" t="s">
        <v>25</v>
      </c>
      <c r="AX28" s="229"/>
      <c r="AY28" s="229"/>
      <c r="AZ28" s="233"/>
      <c r="BE28" s="77" t="s">
        <v>48</v>
      </c>
    </row>
    <row r="29" spans="1:57" s="214" customFormat="1" x14ac:dyDescent="0.25">
      <c r="A29" s="228" t="s">
        <v>49</v>
      </c>
      <c r="B29" s="222" t="s">
        <v>24</v>
      </c>
      <c r="C29" s="229"/>
      <c r="D29" s="229"/>
      <c r="E29" s="325">
        <v>5.0000000000000002E-5</v>
      </c>
      <c r="F29" s="230">
        <v>5.0000000000000001E-3</v>
      </c>
      <c r="G29" s="231">
        <v>5.0000000000000001E-3</v>
      </c>
      <c r="H29" s="374">
        <v>5.0000000000000002E-5</v>
      </c>
      <c r="I29" s="375" t="s">
        <v>25</v>
      </c>
      <c r="J29" s="229"/>
      <c r="K29" s="229"/>
      <c r="L29" s="233"/>
      <c r="M29" s="374">
        <v>5.0000000000000002E-5</v>
      </c>
      <c r="N29" s="223" t="s">
        <v>25</v>
      </c>
      <c r="O29" s="229"/>
      <c r="P29" s="229"/>
      <c r="Q29" s="233"/>
      <c r="R29" s="374">
        <v>5.0000000000000002E-5</v>
      </c>
      <c r="S29" s="229"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21</v>
      </c>
      <c r="C30" s="229"/>
      <c r="D30" s="229"/>
      <c r="E30" s="325">
        <v>7.7000000000000002E-3</v>
      </c>
      <c r="F30" s="239">
        <v>0.1</v>
      </c>
      <c r="G30" s="231">
        <v>0.05</v>
      </c>
      <c r="H30" s="369">
        <v>0.01</v>
      </c>
      <c r="I30" s="375" t="s">
        <v>25</v>
      </c>
      <c r="J30" s="229"/>
      <c r="K30" s="229"/>
      <c r="L30" s="233"/>
      <c r="M30" s="369">
        <v>0.01</v>
      </c>
      <c r="N30" s="223" t="s">
        <v>25</v>
      </c>
      <c r="O30" s="229"/>
      <c r="P30" s="229"/>
      <c r="Q30" s="233"/>
      <c r="R30" s="369">
        <v>0.01</v>
      </c>
      <c r="S30" s="229" t="s">
        <v>25</v>
      </c>
      <c r="T30" s="229"/>
      <c r="U30" s="229"/>
      <c r="V30" s="233"/>
      <c r="W30" s="369">
        <v>0.01</v>
      </c>
      <c r="X30" s="385" t="s">
        <v>25</v>
      </c>
      <c r="Y30" s="229"/>
      <c r="Z30" s="229"/>
      <c r="AA30" s="233"/>
      <c r="AB30" s="369">
        <v>0.01</v>
      </c>
      <c r="AC30" s="375" t="s">
        <v>25</v>
      </c>
      <c r="AD30" s="229"/>
      <c r="AE30" s="229"/>
      <c r="AF30" s="233"/>
      <c r="AG30" s="369">
        <v>0.01</v>
      </c>
      <c r="AH30" s="375" t="s">
        <v>25</v>
      </c>
      <c r="AI30" s="229"/>
      <c r="AJ30" s="229"/>
      <c r="AK30" s="233"/>
      <c r="AL30" s="369">
        <v>0.01</v>
      </c>
      <c r="AM30" s="385" t="s">
        <v>25</v>
      </c>
      <c r="AN30" s="229"/>
      <c r="AO30" s="229"/>
      <c r="AP30" s="233"/>
      <c r="AQ30" s="306"/>
      <c r="AR30" s="298"/>
      <c r="AS30" s="298"/>
      <c r="AT30" s="298"/>
      <c r="AU30" s="299"/>
      <c r="AV30" s="373">
        <v>1.1299999999999999E-2</v>
      </c>
      <c r="AW30" s="229"/>
      <c r="AX30" s="229"/>
      <c r="AY30" s="229"/>
      <c r="AZ30" s="233"/>
      <c r="BE30" s="77" t="s">
        <v>50</v>
      </c>
    </row>
    <row r="31" spans="1:57" s="214" customFormat="1" x14ac:dyDescent="0.25">
      <c r="A31" s="228" t="s">
        <v>51</v>
      </c>
      <c r="B31" s="222" t="s">
        <v>24</v>
      </c>
      <c r="C31" s="229"/>
      <c r="D31" s="229"/>
      <c r="E31" s="325">
        <v>5.0000000000000001E-3</v>
      </c>
      <c r="F31" s="239" t="s">
        <v>22</v>
      </c>
      <c r="G31" s="231" t="s">
        <v>22</v>
      </c>
      <c r="H31" s="369">
        <v>0.01</v>
      </c>
      <c r="I31" s="375" t="s">
        <v>25</v>
      </c>
      <c r="J31" s="229"/>
      <c r="K31" s="229"/>
      <c r="L31" s="233"/>
      <c r="M31" s="369">
        <v>0.01</v>
      </c>
      <c r="N31" s="223" t="s">
        <v>25</v>
      </c>
      <c r="O31" s="229"/>
      <c r="P31" s="229"/>
      <c r="Q31" s="233"/>
      <c r="R31" s="369">
        <v>0.01</v>
      </c>
      <c r="S31" s="229" t="s">
        <v>25</v>
      </c>
      <c r="T31" s="229"/>
      <c r="U31" s="229"/>
      <c r="V31" s="233"/>
      <c r="W31" s="369">
        <v>0.01</v>
      </c>
      <c r="X31" s="385" t="s">
        <v>25</v>
      </c>
      <c r="Y31" s="229"/>
      <c r="Z31" s="229"/>
      <c r="AA31" s="233"/>
      <c r="AB31" s="369">
        <v>0.01</v>
      </c>
      <c r="AC31" s="375" t="s">
        <v>25</v>
      </c>
      <c r="AD31" s="229"/>
      <c r="AE31" s="229"/>
      <c r="AF31" s="233"/>
      <c r="AG31" s="369">
        <v>0.01</v>
      </c>
      <c r="AH31" s="375" t="s">
        <v>25</v>
      </c>
      <c r="AI31" s="229"/>
      <c r="AJ31" s="229"/>
      <c r="AK31" s="233"/>
      <c r="AL31" s="369">
        <v>0.01</v>
      </c>
      <c r="AM31" s="385" t="s">
        <v>25</v>
      </c>
      <c r="AN31" s="229"/>
      <c r="AO31" s="229"/>
      <c r="AP31" s="233"/>
      <c r="AQ31" s="301"/>
      <c r="AR31" s="298"/>
      <c r="AS31" s="298"/>
      <c r="AT31" s="298"/>
      <c r="AU31" s="299"/>
      <c r="AV31" s="369">
        <v>0.01</v>
      </c>
      <c r="AW31" s="229" t="s">
        <v>25</v>
      </c>
      <c r="AX31" s="229"/>
      <c r="AY31" s="229"/>
      <c r="AZ31" s="233"/>
      <c r="BE31" s="77" t="s">
        <v>51</v>
      </c>
    </row>
    <row r="32" spans="1:57" s="214" customFormat="1" x14ac:dyDescent="0.25">
      <c r="A32" s="228" t="s">
        <v>52</v>
      </c>
      <c r="B32" s="222" t="s">
        <v>24</v>
      </c>
      <c r="C32" s="229"/>
      <c r="D32" s="229"/>
      <c r="E32" s="325">
        <v>0.01</v>
      </c>
      <c r="F32" s="239">
        <v>1.3</v>
      </c>
      <c r="G32" s="231">
        <v>1</v>
      </c>
      <c r="H32" s="369">
        <v>0.02</v>
      </c>
      <c r="I32" s="375" t="s">
        <v>25</v>
      </c>
      <c r="J32" s="229"/>
      <c r="K32" s="229"/>
      <c r="L32" s="233"/>
      <c r="M32" s="368">
        <v>2.4E-2</v>
      </c>
      <c r="N32" s="223"/>
      <c r="O32" s="229"/>
      <c r="P32" s="229"/>
      <c r="Q32" s="233"/>
      <c r="R32" s="369">
        <v>0.02</v>
      </c>
      <c r="S32" s="229" t="s">
        <v>25</v>
      </c>
      <c r="T32" s="229"/>
      <c r="U32" s="229"/>
      <c r="V32" s="233"/>
      <c r="W32" s="369">
        <v>0.02</v>
      </c>
      <c r="X32" s="385" t="s">
        <v>25</v>
      </c>
      <c r="Y32" s="229"/>
      <c r="Z32" s="229"/>
      <c r="AA32" s="233"/>
      <c r="AB32" s="369">
        <v>0.02</v>
      </c>
      <c r="AC32" s="375" t="s">
        <v>25</v>
      </c>
      <c r="AD32" s="229"/>
      <c r="AE32" s="229"/>
      <c r="AF32" s="233"/>
      <c r="AG32" s="369">
        <v>0.02</v>
      </c>
      <c r="AH32" s="375" t="s">
        <v>25</v>
      </c>
      <c r="AI32" s="229"/>
      <c r="AJ32" s="229"/>
      <c r="AK32" s="233"/>
      <c r="AL32" s="369">
        <v>0.02</v>
      </c>
      <c r="AM32" s="385" t="s">
        <v>25</v>
      </c>
      <c r="AN32" s="229"/>
      <c r="AO32" s="229"/>
      <c r="AP32" s="233"/>
      <c r="AQ32" s="301"/>
      <c r="AR32" s="298"/>
      <c r="AS32" s="298"/>
      <c r="AT32" s="298"/>
      <c r="AU32" s="299"/>
      <c r="AV32" s="369">
        <v>0.02</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369">
        <v>0.02</v>
      </c>
      <c r="I33" s="375" t="s">
        <v>25</v>
      </c>
      <c r="J33" s="229"/>
      <c r="K33" s="229"/>
      <c r="L33" s="233"/>
      <c r="M33" s="369">
        <v>0.02</v>
      </c>
      <c r="N33" s="223"/>
      <c r="O33" s="229"/>
      <c r="P33" s="229"/>
      <c r="Q33" s="233"/>
      <c r="R33" s="371">
        <v>41.6</v>
      </c>
      <c r="S33" s="229"/>
      <c r="T33" s="229"/>
      <c r="U33" s="229"/>
      <c r="V33" s="233"/>
      <c r="W33" s="368">
        <v>0.184</v>
      </c>
      <c r="X33" s="375"/>
      <c r="Y33" s="229"/>
      <c r="Z33" s="229" t="s">
        <v>233</v>
      </c>
      <c r="AA33" s="233" t="s">
        <v>247</v>
      </c>
      <c r="AB33" s="369">
        <v>0.62</v>
      </c>
      <c r="AC33" s="375"/>
      <c r="AD33" s="229"/>
      <c r="AE33" s="229"/>
      <c r="AF33" s="233"/>
      <c r="AG33" s="369">
        <v>0.02</v>
      </c>
      <c r="AH33" s="375" t="s">
        <v>25</v>
      </c>
      <c r="AI33" s="229"/>
      <c r="AJ33" s="229"/>
      <c r="AK33" s="233"/>
      <c r="AL33" s="369">
        <v>0.02</v>
      </c>
      <c r="AM33" s="375" t="s">
        <v>25</v>
      </c>
      <c r="AN33" s="229"/>
      <c r="AO33" s="229"/>
      <c r="AP33" s="233"/>
      <c r="AQ33" s="301"/>
      <c r="AR33" s="298"/>
      <c r="AS33" s="298"/>
      <c r="AT33" s="298"/>
      <c r="AU33" s="299"/>
      <c r="AV33" s="369">
        <v>0.02</v>
      </c>
      <c r="AW33" s="229" t="s">
        <v>25</v>
      </c>
      <c r="AX33" s="229"/>
      <c r="AY33" s="229"/>
      <c r="AZ33" s="233"/>
      <c r="BE33" s="33" t="s">
        <v>53</v>
      </c>
    </row>
    <row r="34" spans="1:57" s="214" customFormat="1" x14ac:dyDescent="0.25">
      <c r="A34" s="228" t="s">
        <v>54</v>
      </c>
      <c r="B34" s="222" t="s">
        <v>24</v>
      </c>
      <c r="C34" s="229"/>
      <c r="D34" s="229"/>
      <c r="E34" s="325">
        <v>4.0000000000000002E-4</v>
      </c>
      <c r="F34" s="239">
        <v>1.4999999999999999E-2</v>
      </c>
      <c r="G34" s="231">
        <v>0.05</v>
      </c>
      <c r="H34" s="372">
        <v>4.4200000000000001E-4</v>
      </c>
      <c r="I34" s="375"/>
      <c r="J34" s="229"/>
      <c r="K34" s="229"/>
      <c r="L34" s="233"/>
      <c r="M34" s="374">
        <v>1.24E-3</v>
      </c>
      <c r="N34" s="223"/>
      <c r="O34" s="229"/>
      <c r="P34" s="229"/>
      <c r="Q34" s="233"/>
      <c r="R34" s="372">
        <v>5.9100000000000005E-4</v>
      </c>
      <c r="S34" s="229"/>
      <c r="T34" s="229"/>
      <c r="U34" s="229"/>
      <c r="V34" s="233"/>
      <c r="W34" s="372">
        <v>4.26E-4</v>
      </c>
      <c r="X34" s="385"/>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21</v>
      </c>
      <c r="C35" s="229"/>
      <c r="D35" s="229"/>
      <c r="E35" s="325">
        <v>8.8999999999999999E-3</v>
      </c>
      <c r="F35" s="239">
        <v>0.05</v>
      </c>
      <c r="G35" s="231">
        <v>0.05</v>
      </c>
      <c r="H35" s="368">
        <v>5.0000000000000001E-3</v>
      </c>
      <c r="I35" s="375" t="s">
        <v>25</v>
      </c>
      <c r="J35" s="229"/>
      <c r="K35" s="229"/>
      <c r="L35" s="233"/>
      <c r="M35" s="368">
        <v>4.9000000000000002E-2</v>
      </c>
      <c r="N35" s="229"/>
      <c r="O35" s="229"/>
      <c r="P35" s="229"/>
      <c r="Q35" s="233"/>
      <c r="R35" s="369">
        <v>1.98</v>
      </c>
      <c r="S35" s="229"/>
      <c r="T35" s="229"/>
      <c r="U35" s="229" t="s">
        <v>15</v>
      </c>
      <c r="V35" s="233" t="s">
        <v>247</v>
      </c>
      <c r="W35" s="371">
        <v>1.2</v>
      </c>
      <c r="X35" s="375"/>
      <c r="Y35" s="229"/>
      <c r="Z35" s="229" t="s">
        <v>233</v>
      </c>
      <c r="AA35" s="233" t="s">
        <v>247</v>
      </c>
      <c r="AB35" s="369">
        <v>1.76</v>
      </c>
      <c r="AC35" s="375"/>
      <c r="AD35" s="229"/>
      <c r="AE35" s="229" t="s">
        <v>15</v>
      </c>
      <c r="AF35" s="233" t="s">
        <v>247</v>
      </c>
      <c r="AG35" s="368">
        <v>8.0000000000000002E-3</v>
      </c>
      <c r="AH35" s="375"/>
      <c r="AI35" s="229"/>
      <c r="AJ35" s="229" t="s">
        <v>15</v>
      </c>
      <c r="AK35" s="233" t="s">
        <v>247</v>
      </c>
      <c r="AL35" s="368">
        <v>8.0000000000000002E-3</v>
      </c>
      <c r="AM35" s="375"/>
      <c r="AN35" s="229"/>
      <c r="AO35" s="229" t="s">
        <v>15</v>
      </c>
      <c r="AP35" s="233" t="s">
        <v>246</v>
      </c>
      <c r="AQ35" s="306"/>
      <c r="AR35" s="298"/>
      <c r="AS35" s="298"/>
      <c r="AT35" s="298"/>
      <c r="AU35" s="299"/>
      <c r="AV35" s="368">
        <v>7.0000000000000001E-3</v>
      </c>
      <c r="AW35" s="229"/>
      <c r="AX35" s="229"/>
      <c r="AY35" s="229"/>
      <c r="AZ35" s="233"/>
      <c r="BE35" s="33" t="s">
        <v>55</v>
      </c>
    </row>
    <row r="36" spans="1:57" s="214" customFormat="1" x14ac:dyDescent="0.25">
      <c r="A36" s="228" t="s">
        <v>56</v>
      </c>
      <c r="B36" s="222" t="s">
        <v>24</v>
      </c>
      <c r="C36" s="229"/>
      <c r="D36" s="229"/>
      <c r="E36" s="325">
        <v>0.01</v>
      </c>
      <c r="F36" s="239" t="s">
        <v>22</v>
      </c>
      <c r="G36" s="231">
        <v>0.1</v>
      </c>
      <c r="H36" s="369">
        <v>0.01</v>
      </c>
      <c r="I36" s="375" t="s">
        <v>25</v>
      </c>
      <c r="J36" s="229"/>
      <c r="K36" s="229"/>
      <c r="L36" s="233"/>
      <c r="M36" s="368">
        <v>1.0999999999999999E-2</v>
      </c>
      <c r="N36" s="223"/>
      <c r="O36" s="229"/>
      <c r="P36" s="229"/>
      <c r="Q36" s="233"/>
      <c r="R36" s="369">
        <v>0.01</v>
      </c>
      <c r="S36" s="229"/>
      <c r="T36" s="229"/>
      <c r="U36" s="229"/>
      <c r="V36" s="233"/>
      <c r="W36" s="369">
        <v>0.01</v>
      </c>
      <c r="X36" s="385" t="s">
        <v>25</v>
      </c>
      <c r="Y36" s="229"/>
      <c r="Z36" s="229"/>
      <c r="AA36" s="233"/>
      <c r="AB36" s="369">
        <v>0.01</v>
      </c>
      <c r="AC36" s="375"/>
      <c r="AD36" s="229"/>
      <c r="AE36" s="229"/>
      <c r="AF36" s="233"/>
      <c r="AG36" s="369">
        <v>0.01</v>
      </c>
      <c r="AH36" s="375"/>
      <c r="AI36" s="229"/>
      <c r="AJ36" s="229"/>
      <c r="AK36" s="233"/>
      <c r="AL36" s="369">
        <v>0.01</v>
      </c>
      <c r="AM36" s="385"/>
      <c r="AN36" s="229"/>
      <c r="AO36" s="229"/>
      <c r="AP36" s="233"/>
      <c r="AQ36" s="301"/>
      <c r="AR36" s="298"/>
      <c r="AS36" s="298"/>
      <c r="AT36" s="298"/>
      <c r="AU36" s="299"/>
      <c r="AV36" s="369">
        <v>0.01</v>
      </c>
      <c r="AW36" s="229"/>
      <c r="AX36" s="229"/>
      <c r="AY36" s="229"/>
      <c r="AZ36" s="233"/>
      <c r="BE36" s="77" t="s">
        <v>56</v>
      </c>
    </row>
    <row r="37" spans="1:57" s="214" customFormat="1" x14ac:dyDescent="0.25">
      <c r="A37" s="228" t="s">
        <v>57</v>
      </c>
      <c r="B37" s="222" t="s">
        <v>30</v>
      </c>
      <c r="C37" s="229"/>
      <c r="D37" s="229"/>
      <c r="E37" s="325">
        <v>274.08969999999999</v>
      </c>
      <c r="F37" s="230">
        <v>0.05</v>
      </c>
      <c r="G37" s="231">
        <v>0.01</v>
      </c>
      <c r="H37" s="374">
        <v>1.0300000000000001E-3</v>
      </c>
      <c r="I37" s="375"/>
      <c r="J37" s="229"/>
      <c r="K37" s="229"/>
      <c r="L37" s="233"/>
      <c r="M37" s="373">
        <v>5.0000000000000001E-4</v>
      </c>
      <c r="N37" s="223" t="s">
        <v>25</v>
      </c>
      <c r="O37" s="229"/>
      <c r="P37" s="229"/>
      <c r="Q37" s="233"/>
      <c r="R37" s="373">
        <v>5.0000000000000001E-4</v>
      </c>
      <c r="S37" s="229" t="s">
        <v>25</v>
      </c>
      <c r="T37" s="229"/>
      <c r="U37" s="229"/>
      <c r="V37" s="233"/>
      <c r="W37" s="373">
        <v>5.0000000000000001E-4</v>
      </c>
      <c r="X37" s="385" t="s">
        <v>25</v>
      </c>
      <c r="Y37" s="229"/>
      <c r="Z37" s="229"/>
      <c r="AA37" s="233"/>
      <c r="AB37" s="373">
        <v>5.0000000000000001E-4</v>
      </c>
      <c r="AC37" s="375" t="s">
        <v>25</v>
      </c>
      <c r="AD37" s="229"/>
      <c r="AE37" s="229"/>
      <c r="AF37" s="233"/>
      <c r="AG37" s="373">
        <v>5.0000000000000001E-4</v>
      </c>
      <c r="AH37" s="375" t="s">
        <v>25</v>
      </c>
      <c r="AI37" s="229"/>
      <c r="AJ37" s="229"/>
      <c r="AK37" s="233"/>
      <c r="AL37" s="373">
        <v>5.0000000000000001E-4</v>
      </c>
      <c r="AM37" s="375" t="s">
        <v>25</v>
      </c>
      <c r="AN37" s="229"/>
      <c r="AO37" s="229"/>
      <c r="AP37" s="233"/>
      <c r="AQ37" s="307"/>
      <c r="AR37" s="298"/>
      <c r="AS37" s="298"/>
      <c r="AT37" s="298"/>
      <c r="AU37" s="299"/>
      <c r="AV37" s="373">
        <v>5.0000000000000001E-4</v>
      </c>
      <c r="AW37" s="229" t="s">
        <v>25</v>
      </c>
      <c r="AX37" s="229"/>
      <c r="AY37" s="229"/>
      <c r="AZ37" s="233"/>
      <c r="BE37" s="77" t="s">
        <v>57</v>
      </c>
    </row>
    <row r="38" spans="1:57" s="214" customFormat="1" x14ac:dyDescent="0.25">
      <c r="A38" s="228" t="s">
        <v>58</v>
      </c>
      <c r="B38" s="222" t="s">
        <v>24</v>
      </c>
      <c r="C38" s="229"/>
      <c r="D38" s="229"/>
      <c r="E38" s="325">
        <v>2.9999999999999997E-4</v>
      </c>
      <c r="F38" s="239">
        <v>0.1</v>
      </c>
      <c r="G38" s="231">
        <v>0.05</v>
      </c>
      <c r="H38" s="373">
        <v>1E-4</v>
      </c>
      <c r="I38" s="37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1E-4</v>
      </c>
      <c r="F39" s="239">
        <v>2E-3</v>
      </c>
      <c r="G39" s="231">
        <v>2E-3</v>
      </c>
      <c r="H39" s="374">
        <v>5.0000000000000002E-5</v>
      </c>
      <c r="I39" s="37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2.1000000000000001E-2</v>
      </c>
      <c r="F40" s="239" t="s">
        <v>22</v>
      </c>
      <c r="G40" s="231" t="s">
        <v>22</v>
      </c>
      <c r="H40" s="369">
        <v>0.01</v>
      </c>
      <c r="I40" s="375" t="s">
        <v>25</v>
      </c>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c r="AX40" s="229"/>
      <c r="AY40" s="229"/>
      <c r="AZ40" s="233"/>
      <c r="BE40" s="77" t="s">
        <v>60</v>
      </c>
    </row>
    <row r="41" spans="1:57" s="214" customFormat="1" ht="15.75" thickBot="1" x14ac:dyDescent="0.3">
      <c r="A41" s="243" t="s">
        <v>61</v>
      </c>
      <c r="B41" s="222" t="s">
        <v>24</v>
      </c>
      <c r="C41" s="244"/>
      <c r="D41" s="244"/>
      <c r="E41" s="328">
        <v>0.02</v>
      </c>
      <c r="F41" s="245">
        <v>5</v>
      </c>
      <c r="G41" s="246">
        <v>5</v>
      </c>
      <c r="H41" s="262">
        <v>1.4E-2</v>
      </c>
      <c r="I41" s="384"/>
      <c r="J41" s="263"/>
      <c r="K41" s="263"/>
      <c r="L41" s="264"/>
      <c r="M41" s="368">
        <v>3.1E-2</v>
      </c>
      <c r="N41" s="244"/>
      <c r="O41" s="244"/>
      <c r="P41" s="244"/>
      <c r="Q41" s="248"/>
      <c r="R41" s="262">
        <v>1.4999999999999999E-2</v>
      </c>
      <c r="S41" s="263"/>
      <c r="T41" s="263"/>
      <c r="U41" s="263"/>
      <c r="V41" s="264"/>
      <c r="W41" s="368">
        <v>1.0999999999999999E-2</v>
      </c>
      <c r="X41" s="385"/>
      <c r="Y41" s="244"/>
      <c r="Z41" s="244"/>
      <c r="AA41" s="248"/>
      <c r="AB41" s="369">
        <v>0.01</v>
      </c>
      <c r="AC41" s="375" t="s">
        <v>25</v>
      </c>
      <c r="AD41" s="244"/>
      <c r="AE41" s="244"/>
      <c r="AF41" s="248"/>
      <c r="AG41" s="369">
        <v>0.01</v>
      </c>
      <c r="AH41" s="386" t="s">
        <v>25</v>
      </c>
      <c r="AI41" s="244"/>
      <c r="AJ41" s="244"/>
      <c r="AK41" s="248"/>
      <c r="AL41" s="369">
        <v>0.01</v>
      </c>
      <c r="AM41" s="385" t="s">
        <v>25</v>
      </c>
      <c r="AN41" s="244"/>
      <c r="AO41" s="244"/>
      <c r="AP41" s="248"/>
      <c r="AQ41" s="308"/>
      <c r="AR41" s="303"/>
      <c r="AS41" s="303"/>
      <c r="AT41" s="303"/>
      <c r="AU41" s="304"/>
      <c r="AV41" s="369">
        <v>0.01</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1">
        <v>1</v>
      </c>
      <c r="I46" s="263" t="s">
        <v>25</v>
      </c>
      <c r="J46" s="275"/>
      <c r="K46" s="275"/>
      <c r="L46" s="276"/>
      <c r="M46" s="271">
        <v>1</v>
      </c>
      <c r="N46" s="263" t="s">
        <v>25</v>
      </c>
      <c r="O46" s="275"/>
      <c r="P46" s="275"/>
      <c r="Q46" s="276"/>
      <c r="R46" s="271">
        <v>1</v>
      </c>
      <c r="S46" s="263" t="s">
        <v>25</v>
      </c>
      <c r="T46" s="275"/>
      <c r="U46" s="275"/>
      <c r="V46" s="276"/>
      <c r="W46" s="271">
        <v>1</v>
      </c>
      <c r="X46" s="263" t="s">
        <v>25</v>
      </c>
      <c r="Y46" s="275"/>
      <c r="Z46" s="275"/>
      <c r="AA46" s="276"/>
      <c r="AB46" s="271">
        <v>1</v>
      </c>
      <c r="AC46" s="263" t="s">
        <v>25</v>
      </c>
      <c r="AD46" s="275"/>
      <c r="AE46" s="275"/>
      <c r="AF46" s="276"/>
      <c r="AG46" s="271">
        <v>1</v>
      </c>
      <c r="AH46" s="263" t="s">
        <v>25</v>
      </c>
      <c r="AI46" s="275"/>
      <c r="AJ46" s="275"/>
      <c r="AK46" s="276"/>
      <c r="AL46" s="271">
        <v>1</v>
      </c>
      <c r="AM46" s="263" t="s">
        <v>25</v>
      </c>
      <c r="AN46" s="275"/>
      <c r="AO46" s="275"/>
      <c r="AP46" s="276"/>
      <c r="AQ46" s="320"/>
      <c r="AR46" s="303"/>
      <c r="AS46" s="316"/>
      <c r="AT46" s="316"/>
      <c r="AU46" s="317"/>
      <c r="AV46" s="271">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0.05</v>
      </c>
      <c r="I50" s="229" t="s">
        <v>25</v>
      </c>
      <c r="J50" s="267"/>
      <c r="K50" s="267"/>
      <c r="L50" s="273"/>
      <c r="M50" s="271">
        <v>0.05</v>
      </c>
      <c r="N50" s="229" t="s">
        <v>25</v>
      </c>
      <c r="O50" s="267"/>
      <c r="P50" s="267"/>
      <c r="Q50" s="273"/>
      <c r="R50" s="271">
        <v>0.05</v>
      </c>
      <c r="S50" s="229" t="s">
        <v>25</v>
      </c>
      <c r="T50" s="267"/>
      <c r="U50" s="267"/>
      <c r="V50" s="273"/>
      <c r="W50" s="271">
        <v>0.05</v>
      </c>
      <c r="X50" s="229" t="s">
        <v>25</v>
      </c>
      <c r="Y50" s="267"/>
      <c r="Z50" s="267"/>
      <c r="AA50" s="273"/>
      <c r="AB50" s="271">
        <v>0.05</v>
      </c>
      <c r="AC50" s="229" t="s">
        <v>25</v>
      </c>
      <c r="AD50" s="267"/>
      <c r="AE50" s="267"/>
      <c r="AF50" s="273"/>
      <c r="AG50" s="271">
        <v>0.05</v>
      </c>
      <c r="AH50" s="229" t="s">
        <v>25</v>
      </c>
      <c r="AI50" s="267"/>
      <c r="AJ50" s="267"/>
      <c r="AK50" s="273"/>
      <c r="AL50" s="271">
        <v>0.05</v>
      </c>
      <c r="AM50" s="229" t="s">
        <v>25</v>
      </c>
      <c r="AN50" s="267"/>
      <c r="AO50" s="267"/>
      <c r="AP50" s="273"/>
      <c r="AQ50" s="309"/>
      <c r="AR50" s="298"/>
      <c r="AS50" s="310"/>
      <c r="AT50" s="310"/>
      <c r="AU50" s="311"/>
      <c r="AV50" s="271">
        <v>0.05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s="214" customFormat="1" x14ac:dyDescent="0.25">
      <c r="A53" s="228" t="s">
        <v>74</v>
      </c>
      <c r="B53" s="222" t="s">
        <v>202</v>
      </c>
      <c r="C53" s="229"/>
      <c r="D53" s="229"/>
      <c r="E53" s="223" t="s">
        <v>202</v>
      </c>
      <c r="F53" s="239">
        <v>5</v>
      </c>
      <c r="G53" s="231">
        <v>0.5</v>
      </c>
      <c r="H53" s="271">
        <v>0.03</v>
      </c>
      <c r="I53" s="229" t="s">
        <v>25</v>
      </c>
      <c r="J53" s="267"/>
      <c r="K53" s="267"/>
      <c r="L53" s="273"/>
      <c r="M53" s="271">
        <v>0.03</v>
      </c>
      <c r="N53" s="229" t="s">
        <v>25</v>
      </c>
      <c r="O53" s="267"/>
      <c r="P53" s="267"/>
      <c r="Q53" s="273"/>
      <c r="R53" s="271">
        <v>0.03</v>
      </c>
      <c r="S53" s="229" t="s">
        <v>25</v>
      </c>
      <c r="T53" s="267"/>
      <c r="U53" s="267"/>
      <c r="V53" s="273"/>
      <c r="W53" s="271">
        <v>0.03</v>
      </c>
      <c r="X53" s="229" t="s">
        <v>25</v>
      </c>
      <c r="Y53" s="267"/>
      <c r="Z53" s="267"/>
      <c r="AA53" s="273"/>
      <c r="AB53" s="356">
        <v>0.14000000000000001</v>
      </c>
      <c r="AC53" s="229"/>
      <c r="AD53" s="267"/>
      <c r="AE53" s="267"/>
      <c r="AF53" s="273"/>
      <c r="AG53" s="271">
        <v>0.03</v>
      </c>
      <c r="AH53" s="229" t="s">
        <v>25</v>
      </c>
      <c r="AI53" s="267"/>
      <c r="AJ53" s="267"/>
      <c r="AK53" s="273"/>
      <c r="AL53" s="271">
        <v>0.03</v>
      </c>
      <c r="AM53" s="229" t="s">
        <v>25</v>
      </c>
      <c r="AN53" s="267"/>
      <c r="AO53" s="267"/>
      <c r="AP53" s="273"/>
      <c r="AQ53" s="309"/>
      <c r="AR53" s="298"/>
      <c r="AS53" s="310"/>
      <c r="AT53" s="310"/>
      <c r="AU53" s="311"/>
      <c r="AV53" s="271">
        <v>0.03</v>
      </c>
      <c r="AW53" s="229" t="s">
        <v>25</v>
      </c>
      <c r="AX53" s="267"/>
      <c r="AY53" s="267"/>
      <c r="AZ53" s="273"/>
      <c r="BB53" s="363" t="s">
        <v>74</v>
      </c>
    </row>
    <row r="54" spans="1:56" x14ac:dyDescent="0.25">
      <c r="A54" s="228" t="s">
        <v>75</v>
      </c>
      <c r="B54" s="222" t="s">
        <v>24</v>
      </c>
      <c r="C54" s="229"/>
      <c r="D54" s="229"/>
      <c r="E54" s="322">
        <v>0.6</v>
      </c>
      <c r="F54" s="230">
        <v>5</v>
      </c>
      <c r="G54" s="231">
        <v>0.6</v>
      </c>
      <c r="H54" s="271">
        <v>0.02</v>
      </c>
      <c r="I54" s="229" t="s">
        <v>25</v>
      </c>
      <c r="J54" s="267"/>
      <c r="K54" s="267"/>
      <c r="L54" s="273"/>
      <c r="M54" s="271">
        <v>0.02</v>
      </c>
      <c r="N54" s="229" t="s">
        <v>25</v>
      </c>
      <c r="O54" s="267"/>
      <c r="P54" s="267"/>
      <c r="Q54" s="273"/>
      <c r="R54" s="271">
        <v>0.02</v>
      </c>
      <c r="S54" s="229" t="s">
        <v>25</v>
      </c>
      <c r="T54" s="267"/>
      <c r="U54" s="267"/>
      <c r="V54" s="273"/>
      <c r="W54" s="271">
        <v>0.02</v>
      </c>
      <c r="X54" s="229" t="s">
        <v>25</v>
      </c>
      <c r="Y54" s="267"/>
      <c r="Z54" s="267"/>
      <c r="AA54" s="273"/>
      <c r="AB54" s="271">
        <v>0.02</v>
      </c>
      <c r="AC54" s="229" t="s">
        <v>25</v>
      </c>
      <c r="AD54" s="267"/>
      <c r="AE54" s="267"/>
      <c r="AF54" s="273"/>
      <c r="AG54" s="271">
        <v>0.02</v>
      </c>
      <c r="AH54" s="229" t="s">
        <v>25</v>
      </c>
      <c r="AI54" s="267"/>
      <c r="AJ54" s="267"/>
      <c r="AK54" s="273"/>
      <c r="AL54" s="271">
        <v>0.02</v>
      </c>
      <c r="AM54" s="229" t="s">
        <v>25</v>
      </c>
      <c r="AN54" s="267"/>
      <c r="AO54" s="267"/>
      <c r="AP54" s="273"/>
      <c r="AQ54" s="309"/>
      <c r="AR54" s="298"/>
      <c r="AS54" s="310"/>
      <c r="AT54" s="310"/>
      <c r="AU54" s="311"/>
      <c r="AV54" s="271">
        <v>0.02</v>
      </c>
      <c r="AW54" s="229" t="s">
        <v>25</v>
      </c>
      <c r="AX54" s="267"/>
      <c r="AY54" s="267"/>
      <c r="AZ54" s="273"/>
      <c r="BB54" s="111" t="s">
        <v>75</v>
      </c>
      <c r="BD54" s="214"/>
    </row>
    <row r="55" spans="1:56" x14ac:dyDescent="0.25">
      <c r="A55" s="228" t="s">
        <v>76</v>
      </c>
      <c r="B55" s="222" t="s">
        <v>24</v>
      </c>
      <c r="C55" s="229"/>
      <c r="D55" s="229"/>
      <c r="E55" s="322">
        <v>1</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s="214" customFormat="1" x14ac:dyDescent="0.25">
      <c r="A60" s="228" t="s">
        <v>81</v>
      </c>
      <c r="B60" s="222" t="s">
        <v>202</v>
      </c>
      <c r="C60" s="229"/>
      <c r="D60" s="229"/>
      <c r="E60" s="223" t="s">
        <v>202</v>
      </c>
      <c r="F60" s="230" t="s">
        <v>22</v>
      </c>
      <c r="G60" s="231">
        <v>7.0000000000000007E-2</v>
      </c>
      <c r="H60" s="271">
        <v>0.03</v>
      </c>
      <c r="I60" s="229" t="s">
        <v>25</v>
      </c>
      <c r="J60" s="267"/>
      <c r="K60" s="267"/>
      <c r="L60" s="273"/>
      <c r="M60" s="271">
        <v>0.03</v>
      </c>
      <c r="N60" s="229" t="s">
        <v>25</v>
      </c>
      <c r="O60" s="267"/>
      <c r="P60" s="267"/>
      <c r="Q60" s="273"/>
      <c r="R60" s="271">
        <v>0.03</v>
      </c>
      <c r="S60" s="229" t="s">
        <v>25</v>
      </c>
      <c r="T60" s="267"/>
      <c r="U60" s="267"/>
      <c r="V60" s="273"/>
      <c r="W60" s="271">
        <v>0.03</v>
      </c>
      <c r="X60" s="229" t="s">
        <v>25</v>
      </c>
      <c r="Y60" s="267"/>
      <c r="Z60" s="267"/>
      <c r="AA60" s="273"/>
      <c r="AB60" s="271">
        <v>0.03</v>
      </c>
      <c r="AC60" s="229" t="s">
        <v>25</v>
      </c>
      <c r="AD60" s="267"/>
      <c r="AE60" s="267"/>
      <c r="AF60" s="273"/>
      <c r="AG60" s="271">
        <v>0.03</v>
      </c>
      <c r="AH60" s="229" t="s">
        <v>25</v>
      </c>
      <c r="AI60" s="267"/>
      <c r="AJ60" s="267"/>
      <c r="AK60" s="273"/>
      <c r="AL60" s="271">
        <v>0.03</v>
      </c>
      <c r="AM60" s="229" t="s">
        <v>25</v>
      </c>
      <c r="AN60" s="267"/>
      <c r="AO60" s="267"/>
      <c r="AP60" s="273"/>
      <c r="AQ60" s="309"/>
      <c r="AR60" s="298"/>
      <c r="AS60" s="310"/>
      <c r="AT60" s="310"/>
      <c r="AU60" s="311"/>
      <c r="AV60" s="271">
        <v>0.03</v>
      </c>
      <c r="AW60" s="229" t="s">
        <v>25</v>
      </c>
      <c r="AX60" s="267"/>
      <c r="AY60" s="267"/>
      <c r="AZ60" s="273"/>
      <c r="BB60" s="364" t="s">
        <v>81</v>
      </c>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0.3</v>
      </c>
      <c r="F62" s="230" t="s">
        <v>22</v>
      </c>
      <c r="G62" s="231">
        <v>0.3</v>
      </c>
      <c r="H62" s="271">
        <v>0.02</v>
      </c>
      <c r="I62" s="229" t="s">
        <v>25</v>
      </c>
      <c r="J62" s="267"/>
      <c r="K62" s="267"/>
      <c r="L62" s="273"/>
      <c r="M62" s="271">
        <v>0.02</v>
      </c>
      <c r="N62" s="229" t="s">
        <v>25</v>
      </c>
      <c r="O62" s="267"/>
      <c r="P62" s="267"/>
      <c r="Q62" s="273"/>
      <c r="R62" s="271">
        <v>0.02</v>
      </c>
      <c r="S62" s="229" t="s">
        <v>25</v>
      </c>
      <c r="T62" s="267"/>
      <c r="U62" s="267"/>
      <c r="V62" s="273"/>
      <c r="W62" s="271">
        <v>0.02</v>
      </c>
      <c r="X62" s="229" t="s">
        <v>25</v>
      </c>
      <c r="Y62" s="267"/>
      <c r="Z62" s="267"/>
      <c r="AA62" s="273"/>
      <c r="AB62" s="271">
        <v>0.02</v>
      </c>
      <c r="AC62" s="229" t="s">
        <v>25</v>
      </c>
      <c r="AD62" s="267"/>
      <c r="AE62" s="267"/>
      <c r="AF62" s="273"/>
      <c r="AG62" s="271">
        <v>0.02</v>
      </c>
      <c r="AH62" s="229" t="s">
        <v>25</v>
      </c>
      <c r="AI62" s="267"/>
      <c r="AJ62" s="267"/>
      <c r="AK62" s="273"/>
      <c r="AL62" s="271">
        <v>0.02</v>
      </c>
      <c r="AM62" s="229" t="s">
        <v>25</v>
      </c>
      <c r="AN62" s="267"/>
      <c r="AO62" s="267"/>
      <c r="AP62" s="273"/>
      <c r="AQ62" s="309"/>
      <c r="AR62" s="298"/>
      <c r="AS62" s="310"/>
      <c r="AT62" s="310"/>
      <c r="AU62" s="311"/>
      <c r="AV62" s="271">
        <v>0.02</v>
      </c>
      <c r="AW62" s="229" t="s">
        <v>25</v>
      </c>
      <c r="AX62" s="267"/>
      <c r="AY62" s="267"/>
      <c r="AZ62" s="273"/>
      <c r="BB62" s="111" t="s">
        <v>83</v>
      </c>
      <c r="BD62" s="214"/>
    </row>
    <row r="63" spans="1:5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363" t="s">
        <v>84</v>
      </c>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0.02</v>
      </c>
      <c r="I66" s="229" t="s">
        <v>25</v>
      </c>
      <c r="J66" s="267"/>
      <c r="K66" s="267"/>
      <c r="L66" s="273"/>
      <c r="M66" s="271">
        <v>0.02</v>
      </c>
      <c r="N66" s="229" t="s">
        <v>25</v>
      </c>
      <c r="O66" s="267"/>
      <c r="P66" s="267"/>
      <c r="Q66" s="273"/>
      <c r="R66" s="271">
        <v>0.02</v>
      </c>
      <c r="S66" s="229" t="s">
        <v>25</v>
      </c>
      <c r="T66" s="267"/>
      <c r="U66" s="267"/>
      <c r="V66" s="273"/>
      <c r="W66" s="271">
        <v>0.02</v>
      </c>
      <c r="X66" s="229" t="s">
        <v>25</v>
      </c>
      <c r="Y66" s="267"/>
      <c r="Z66" s="267"/>
      <c r="AA66" s="273"/>
      <c r="AB66" s="271">
        <v>0.02</v>
      </c>
      <c r="AC66" s="229" t="s">
        <v>25</v>
      </c>
      <c r="AD66" s="267"/>
      <c r="AE66" s="267"/>
      <c r="AF66" s="273"/>
      <c r="AG66" s="271">
        <v>0.02</v>
      </c>
      <c r="AH66" s="229" t="s">
        <v>25</v>
      </c>
      <c r="AI66" s="267"/>
      <c r="AJ66" s="267"/>
      <c r="AK66" s="273"/>
      <c r="AL66" s="271">
        <v>0.02</v>
      </c>
      <c r="AM66" s="229" t="s">
        <v>25</v>
      </c>
      <c r="AN66" s="267"/>
      <c r="AO66" s="267"/>
      <c r="AP66" s="273"/>
      <c r="AQ66" s="309"/>
      <c r="AR66" s="298"/>
      <c r="AS66" s="310"/>
      <c r="AT66" s="310"/>
      <c r="AU66" s="311"/>
      <c r="AV66" s="271">
        <v>0.02</v>
      </c>
      <c r="AW66" s="229" t="s">
        <v>25</v>
      </c>
      <c r="AX66" s="267"/>
      <c r="AY66" s="267"/>
      <c r="AZ66" s="273"/>
      <c r="BB66" s="111" t="s">
        <v>87</v>
      </c>
      <c r="BD66" s="214"/>
    </row>
    <row r="67" spans="1:56" s="214" customFormat="1" x14ac:dyDescent="0.25">
      <c r="A67" s="228" t="s">
        <v>88</v>
      </c>
      <c r="B67" s="222" t="s">
        <v>24</v>
      </c>
      <c r="C67" s="229"/>
      <c r="D67" s="229"/>
      <c r="E67" s="322">
        <v>0.2</v>
      </c>
      <c r="F67" s="239">
        <v>100</v>
      </c>
      <c r="G67" s="231" t="s">
        <v>22</v>
      </c>
      <c r="H67" s="271">
        <v>0.03</v>
      </c>
      <c r="I67" s="229" t="s">
        <v>25</v>
      </c>
      <c r="J67" s="267"/>
      <c r="K67" s="267"/>
      <c r="L67" s="273"/>
      <c r="M67" s="271">
        <v>0.03</v>
      </c>
      <c r="N67" s="229" t="s">
        <v>25</v>
      </c>
      <c r="O67" s="267"/>
      <c r="P67" s="267"/>
      <c r="Q67" s="273"/>
      <c r="R67" s="271">
        <v>0.03</v>
      </c>
      <c r="S67" s="229" t="s">
        <v>25</v>
      </c>
      <c r="T67" s="267"/>
      <c r="U67" s="267"/>
      <c r="V67" s="273"/>
      <c r="W67" s="271">
        <v>0.03</v>
      </c>
      <c r="X67" s="229" t="s">
        <v>25</v>
      </c>
      <c r="Y67" s="267"/>
      <c r="Z67" s="267"/>
      <c r="AA67" s="273"/>
      <c r="AB67" s="271">
        <v>0.03</v>
      </c>
      <c r="AC67" s="229" t="s">
        <v>25</v>
      </c>
      <c r="AD67" s="267"/>
      <c r="AE67" s="267"/>
      <c r="AF67" s="273"/>
      <c r="AG67" s="271">
        <v>0.03</v>
      </c>
      <c r="AH67" s="229" t="s">
        <v>25</v>
      </c>
      <c r="AI67" s="267"/>
      <c r="AJ67" s="267"/>
      <c r="AK67" s="273"/>
      <c r="AL67" s="271">
        <v>0.03</v>
      </c>
      <c r="AM67" s="229" t="s">
        <v>25</v>
      </c>
      <c r="AN67" s="267"/>
      <c r="AO67" s="267"/>
      <c r="AP67" s="273"/>
      <c r="AQ67" s="312"/>
      <c r="AR67" s="298"/>
      <c r="AS67" s="310"/>
      <c r="AT67" s="310"/>
      <c r="AU67" s="311"/>
      <c r="AV67" s="271">
        <v>0.03</v>
      </c>
      <c r="AW67" s="229" t="s">
        <v>25</v>
      </c>
      <c r="AX67" s="267"/>
      <c r="AY67" s="267"/>
      <c r="AZ67" s="273"/>
      <c r="BB67" s="363" t="s">
        <v>88</v>
      </c>
    </row>
    <row r="68" spans="1:56" x14ac:dyDescent="0.25">
      <c r="A68" s="228" t="s">
        <v>89</v>
      </c>
      <c r="B68" s="222" t="s">
        <v>202</v>
      </c>
      <c r="C68" s="229"/>
      <c r="D68" s="229"/>
      <c r="E68" s="223" t="s">
        <v>202</v>
      </c>
      <c r="F68" s="230" t="s">
        <v>22</v>
      </c>
      <c r="G68" s="231">
        <v>0.5</v>
      </c>
      <c r="H68" s="271">
        <v>0.5</v>
      </c>
      <c r="I68" s="229" t="s">
        <v>25</v>
      </c>
      <c r="J68" s="267"/>
      <c r="K68" s="267"/>
      <c r="L68" s="273"/>
      <c r="M68" s="271">
        <v>0.5</v>
      </c>
      <c r="N68" s="229" t="s">
        <v>25</v>
      </c>
      <c r="O68" s="267"/>
      <c r="P68" s="267"/>
      <c r="Q68" s="273"/>
      <c r="R68" s="271">
        <v>0.5</v>
      </c>
      <c r="S68" s="229" t="s">
        <v>25</v>
      </c>
      <c r="T68" s="267"/>
      <c r="U68" s="267"/>
      <c r="V68" s="273"/>
      <c r="W68" s="271">
        <v>0.5</v>
      </c>
      <c r="X68" s="229" t="s">
        <v>25</v>
      </c>
      <c r="Y68" s="267"/>
      <c r="Z68" s="267"/>
      <c r="AA68" s="273"/>
      <c r="AB68" s="271">
        <v>0.5</v>
      </c>
      <c r="AC68" s="229" t="s">
        <v>25</v>
      </c>
      <c r="AD68" s="267"/>
      <c r="AE68" s="267"/>
      <c r="AF68" s="273"/>
      <c r="AG68" s="271">
        <v>0.5</v>
      </c>
      <c r="AH68" s="229" t="s">
        <v>25</v>
      </c>
      <c r="AI68" s="267"/>
      <c r="AJ68" s="267"/>
      <c r="AK68" s="273"/>
      <c r="AL68" s="271">
        <v>0.5</v>
      </c>
      <c r="AM68" s="229" t="s">
        <v>25</v>
      </c>
      <c r="AN68" s="267"/>
      <c r="AO68" s="267"/>
      <c r="AP68" s="273"/>
      <c r="AQ68" s="312"/>
      <c r="AR68" s="298"/>
      <c r="AS68" s="310"/>
      <c r="AT68" s="310"/>
      <c r="AU68" s="311"/>
      <c r="AV68" s="2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s="214" customFormat="1" x14ac:dyDescent="0.25">
      <c r="A70" s="228" t="s">
        <v>91</v>
      </c>
      <c r="B70" s="222" t="s">
        <v>24</v>
      </c>
      <c r="C70" s="229"/>
      <c r="D70" s="229"/>
      <c r="E70" s="322">
        <v>1</v>
      </c>
      <c r="F70" s="230" t="s">
        <v>22</v>
      </c>
      <c r="G70" s="231">
        <v>7</v>
      </c>
      <c r="H70" s="271">
        <v>1</v>
      </c>
      <c r="I70" s="229" t="s">
        <v>25</v>
      </c>
      <c r="J70" s="267"/>
      <c r="K70" s="267"/>
      <c r="L70" s="273"/>
      <c r="M70" s="271">
        <v>1</v>
      </c>
      <c r="N70" s="229" t="s">
        <v>25</v>
      </c>
      <c r="O70" s="267"/>
      <c r="P70" s="267"/>
      <c r="Q70" s="273"/>
      <c r="R70" s="271">
        <v>1</v>
      </c>
      <c r="S70" s="229" t="s">
        <v>25</v>
      </c>
      <c r="T70" s="267"/>
      <c r="U70" s="267"/>
      <c r="V70" s="273"/>
      <c r="W70" s="271">
        <v>1</v>
      </c>
      <c r="X70" s="229" t="s">
        <v>25</v>
      </c>
      <c r="Y70" s="267"/>
      <c r="Z70" s="267"/>
      <c r="AA70" s="273"/>
      <c r="AB70" s="271">
        <v>1</v>
      </c>
      <c r="AC70" s="229" t="s">
        <v>25</v>
      </c>
      <c r="AD70" s="267"/>
      <c r="AE70" s="267"/>
      <c r="AF70" s="273"/>
      <c r="AG70" s="271">
        <v>1</v>
      </c>
      <c r="AH70" s="229" t="s">
        <v>25</v>
      </c>
      <c r="AI70" s="267"/>
      <c r="AJ70" s="267"/>
      <c r="AK70" s="273"/>
      <c r="AL70" s="271">
        <v>1</v>
      </c>
      <c r="AM70" s="229" t="s">
        <v>25</v>
      </c>
      <c r="AN70" s="267"/>
      <c r="AO70" s="267"/>
      <c r="AP70" s="273"/>
      <c r="AQ70" s="297"/>
      <c r="AR70" s="298"/>
      <c r="AS70" s="310"/>
      <c r="AT70" s="310"/>
      <c r="AU70" s="311"/>
      <c r="AV70" s="271">
        <v>1</v>
      </c>
      <c r="AW70" s="229" t="s">
        <v>25</v>
      </c>
      <c r="AX70" s="267"/>
      <c r="AY70" s="267"/>
      <c r="AZ70" s="273"/>
      <c r="BB70" s="363" t="s">
        <v>91</v>
      </c>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69">
        <v>0.02</v>
      </c>
      <c r="I72" s="229" t="s">
        <v>25</v>
      </c>
      <c r="J72" s="267"/>
      <c r="K72" s="267"/>
      <c r="L72" s="273"/>
      <c r="M72" s="369">
        <v>0.02</v>
      </c>
      <c r="N72" s="229" t="s">
        <v>25</v>
      </c>
      <c r="O72" s="267"/>
      <c r="P72" s="267"/>
      <c r="Q72" s="273"/>
      <c r="R72" s="295">
        <v>0.94</v>
      </c>
      <c r="S72" s="229"/>
      <c r="T72" s="267"/>
      <c r="U72" s="267"/>
      <c r="V72" s="273"/>
      <c r="W72" s="369">
        <v>0.02</v>
      </c>
      <c r="X72" s="229" t="s">
        <v>25</v>
      </c>
      <c r="Y72" s="267"/>
      <c r="Z72" s="267"/>
      <c r="AA72" s="273"/>
      <c r="AB72" s="295">
        <v>0.31</v>
      </c>
      <c r="AC72" s="229"/>
      <c r="AD72" s="267"/>
      <c r="AE72" s="267"/>
      <c r="AF72" s="273"/>
      <c r="AG72" s="369">
        <v>0.02</v>
      </c>
      <c r="AH72" s="229" t="s">
        <v>25</v>
      </c>
      <c r="AI72" s="267"/>
      <c r="AJ72" s="267"/>
      <c r="AK72" s="273"/>
      <c r="AL72" s="369">
        <v>0.02</v>
      </c>
      <c r="AM72" s="229" t="s">
        <v>25</v>
      </c>
      <c r="AN72" s="267"/>
      <c r="AO72" s="267"/>
      <c r="AP72" s="273"/>
      <c r="AQ72" s="312"/>
      <c r="AR72" s="298"/>
      <c r="AS72" s="310"/>
      <c r="AT72" s="310"/>
      <c r="AU72" s="311"/>
      <c r="AV72" s="369">
        <v>0.02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1">
        <v>0.03</v>
      </c>
      <c r="I73" s="229" t="s">
        <v>25</v>
      </c>
      <c r="J73" s="267"/>
      <c r="K73" s="267"/>
      <c r="L73" s="273"/>
      <c r="M73" s="271">
        <v>0.03</v>
      </c>
      <c r="N73" s="229" t="s">
        <v>25</v>
      </c>
      <c r="O73" s="267"/>
      <c r="P73" s="267"/>
      <c r="Q73" s="273"/>
      <c r="R73" s="271">
        <v>0.03</v>
      </c>
      <c r="S73" s="229" t="s">
        <v>25</v>
      </c>
      <c r="T73" s="267"/>
      <c r="U73" s="267"/>
      <c r="V73" s="273"/>
      <c r="W73" s="271">
        <v>0.03</v>
      </c>
      <c r="X73" s="229" t="s">
        <v>25</v>
      </c>
      <c r="Y73" s="267"/>
      <c r="Z73" s="267"/>
      <c r="AA73" s="273"/>
      <c r="AB73" s="271">
        <v>0.03</v>
      </c>
      <c r="AC73" s="229" t="s">
        <v>25</v>
      </c>
      <c r="AD73" s="267"/>
      <c r="AE73" s="267"/>
      <c r="AF73" s="273"/>
      <c r="AG73" s="271">
        <v>0.03</v>
      </c>
      <c r="AH73" s="229" t="s">
        <v>25</v>
      </c>
      <c r="AI73" s="267"/>
      <c r="AJ73" s="267"/>
      <c r="AK73" s="273"/>
      <c r="AL73" s="271">
        <v>0.03</v>
      </c>
      <c r="AM73" s="229" t="s">
        <v>25</v>
      </c>
      <c r="AN73" s="267"/>
      <c r="AO73" s="267"/>
      <c r="AP73" s="273"/>
      <c r="AQ73" s="313"/>
      <c r="AR73" s="298"/>
      <c r="AS73" s="310"/>
      <c r="AT73" s="310"/>
      <c r="AU73" s="311"/>
      <c r="AV73" s="271">
        <v>0.03</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0.02</v>
      </c>
      <c r="I74" s="229" t="s">
        <v>25</v>
      </c>
      <c r="J74" s="267"/>
      <c r="K74" s="267"/>
      <c r="L74" s="273"/>
      <c r="M74" s="369">
        <v>0.02</v>
      </c>
      <c r="N74" s="229" t="s">
        <v>25</v>
      </c>
      <c r="O74" s="267"/>
      <c r="P74" s="267"/>
      <c r="Q74" s="273"/>
      <c r="R74" s="369">
        <v>0.02</v>
      </c>
      <c r="S74" s="229" t="s">
        <v>25</v>
      </c>
      <c r="T74" s="267"/>
      <c r="U74" s="267"/>
      <c r="V74" s="273"/>
      <c r="W74" s="369">
        <v>0.02</v>
      </c>
      <c r="X74" s="229" t="s">
        <v>25</v>
      </c>
      <c r="Y74" s="267"/>
      <c r="Z74" s="267"/>
      <c r="AA74" s="273"/>
      <c r="AB74" s="369">
        <v>0.02</v>
      </c>
      <c r="AC74" s="229" t="s">
        <v>25</v>
      </c>
      <c r="AD74" s="267"/>
      <c r="AE74" s="267"/>
      <c r="AF74" s="273"/>
      <c r="AG74" s="369">
        <v>0.02</v>
      </c>
      <c r="AH74" s="229" t="s">
        <v>25</v>
      </c>
      <c r="AI74" s="267"/>
      <c r="AJ74" s="267"/>
      <c r="AK74" s="273"/>
      <c r="AL74" s="369">
        <v>0.02</v>
      </c>
      <c r="AM74" s="229" t="s">
        <v>25</v>
      </c>
      <c r="AN74" s="267"/>
      <c r="AO74" s="267"/>
      <c r="AP74" s="273"/>
      <c r="AQ74" s="300"/>
      <c r="AR74" s="298"/>
      <c r="AS74" s="310"/>
      <c r="AT74" s="310"/>
      <c r="AU74" s="311"/>
      <c r="AV74" s="369">
        <v>0.02</v>
      </c>
      <c r="AW74" s="229" t="s">
        <v>25</v>
      </c>
      <c r="AX74" s="267"/>
      <c r="AY74" s="267"/>
      <c r="AZ74" s="273"/>
      <c r="BB74" s="123" t="s">
        <v>95</v>
      </c>
      <c r="BD74" s="214"/>
    </row>
    <row r="75" spans="1:56" s="214" customFormat="1" x14ac:dyDescent="0.25">
      <c r="A75" s="228" t="s">
        <v>203</v>
      </c>
      <c r="B75" s="222" t="s">
        <v>24</v>
      </c>
      <c r="C75" s="229"/>
      <c r="D75" s="229"/>
      <c r="E75" s="322">
        <v>1</v>
      </c>
      <c r="F75" s="239">
        <v>700</v>
      </c>
      <c r="G75" s="231" t="s">
        <v>22</v>
      </c>
      <c r="H75" s="271">
        <v>1</v>
      </c>
      <c r="I75" s="229" t="s">
        <v>25</v>
      </c>
      <c r="J75" s="267"/>
      <c r="K75" s="267"/>
      <c r="L75" s="273"/>
      <c r="M75" s="271">
        <v>1</v>
      </c>
      <c r="N75" s="229" t="s">
        <v>25</v>
      </c>
      <c r="O75" s="267"/>
      <c r="P75" s="267"/>
      <c r="Q75" s="273"/>
      <c r="R75" s="271">
        <v>1</v>
      </c>
      <c r="S75" s="229" t="s">
        <v>25</v>
      </c>
      <c r="T75" s="267"/>
      <c r="U75" s="267"/>
      <c r="V75" s="273"/>
      <c r="W75" s="271">
        <v>1</v>
      </c>
      <c r="X75" s="229" t="s">
        <v>25</v>
      </c>
      <c r="Y75" s="267"/>
      <c r="Z75" s="267"/>
      <c r="AA75" s="273"/>
      <c r="AB75" s="271">
        <v>1</v>
      </c>
      <c r="AC75" s="229" t="s">
        <v>25</v>
      </c>
      <c r="AD75" s="267"/>
      <c r="AE75" s="267"/>
      <c r="AF75" s="273"/>
      <c r="AG75" s="271">
        <v>1</v>
      </c>
      <c r="AH75" s="229" t="s">
        <v>25</v>
      </c>
      <c r="AI75" s="267"/>
      <c r="AJ75" s="267"/>
      <c r="AK75" s="273"/>
      <c r="AL75" s="271">
        <v>1</v>
      </c>
      <c r="AM75" s="229" t="s">
        <v>25</v>
      </c>
      <c r="AN75" s="267"/>
      <c r="AO75" s="267"/>
      <c r="AP75" s="273"/>
      <c r="AQ75" s="314"/>
      <c r="AR75" s="298"/>
      <c r="AS75" s="310"/>
      <c r="AT75" s="310"/>
      <c r="AU75" s="311"/>
      <c r="AV75" s="271">
        <v>1</v>
      </c>
      <c r="AW75" s="229" t="s">
        <v>25</v>
      </c>
      <c r="AX75" s="267"/>
      <c r="AY75" s="267"/>
      <c r="AZ75" s="273"/>
      <c r="BB75" s="363" t="s">
        <v>96</v>
      </c>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s="214" customFormat="1" x14ac:dyDescent="0.25">
      <c r="A78" s="228" t="s">
        <v>195</v>
      </c>
      <c r="B78" s="222" t="s">
        <v>24</v>
      </c>
      <c r="C78" s="229"/>
      <c r="D78" s="229"/>
      <c r="E78" s="322">
        <v>3.5</v>
      </c>
      <c r="F78" s="230" t="s">
        <v>22</v>
      </c>
      <c r="G78" s="231">
        <v>5</v>
      </c>
      <c r="H78" s="271">
        <v>2</v>
      </c>
      <c r="I78" s="229" t="s">
        <v>25</v>
      </c>
      <c r="J78" s="267"/>
      <c r="K78" s="267"/>
      <c r="L78" s="273"/>
      <c r="M78" s="271">
        <v>2</v>
      </c>
      <c r="N78" s="229" t="s">
        <v>25</v>
      </c>
      <c r="O78" s="267"/>
      <c r="P78" s="267"/>
      <c r="Q78" s="273"/>
      <c r="R78" s="271">
        <v>2</v>
      </c>
      <c r="S78" s="229" t="s">
        <v>25</v>
      </c>
      <c r="T78" s="267"/>
      <c r="U78" s="267"/>
      <c r="V78" s="273"/>
      <c r="W78" s="271">
        <v>2</v>
      </c>
      <c r="X78" s="229" t="s">
        <v>25</v>
      </c>
      <c r="Y78" s="267"/>
      <c r="Z78" s="267"/>
      <c r="AA78" s="273"/>
      <c r="AB78" s="271">
        <v>2</v>
      </c>
      <c r="AC78" s="229" t="s">
        <v>25</v>
      </c>
      <c r="AD78" s="267"/>
      <c r="AE78" s="267"/>
      <c r="AF78" s="273"/>
      <c r="AG78" s="271">
        <v>2</v>
      </c>
      <c r="AH78" s="229" t="s">
        <v>25</v>
      </c>
      <c r="AI78" s="267"/>
      <c r="AJ78" s="267"/>
      <c r="AK78" s="273"/>
      <c r="AL78" s="271">
        <v>2</v>
      </c>
      <c r="AM78" s="229" t="s">
        <v>25</v>
      </c>
      <c r="AN78" s="267"/>
      <c r="AO78" s="267"/>
      <c r="AP78" s="273"/>
      <c r="AQ78" s="297"/>
      <c r="AR78" s="298"/>
      <c r="AS78" s="310"/>
      <c r="AT78" s="310"/>
      <c r="AU78" s="311"/>
      <c r="AV78" s="271">
        <v>2</v>
      </c>
      <c r="AW78" s="229" t="s">
        <v>25</v>
      </c>
      <c r="AX78" s="267"/>
      <c r="AY78" s="267"/>
      <c r="AZ78" s="273"/>
      <c r="BB78" s="363" t="s">
        <v>99</v>
      </c>
    </row>
    <row r="79" spans="1:56" s="214" customFormat="1" x14ac:dyDescent="0.25">
      <c r="A79" s="228" t="s">
        <v>100</v>
      </c>
      <c r="B79" s="222" t="s">
        <v>24</v>
      </c>
      <c r="C79" s="229"/>
      <c r="D79" s="229"/>
      <c r="E79" s="322">
        <v>1</v>
      </c>
      <c r="F79" s="230" t="s">
        <v>22</v>
      </c>
      <c r="G79" s="231" t="s">
        <v>22</v>
      </c>
      <c r="H79" s="271">
        <v>1</v>
      </c>
      <c r="I79" s="229" t="s">
        <v>25</v>
      </c>
      <c r="J79" s="267"/>
      <c r="K79" s="267"/>
      <c r="L79" s="273"/>
      <c r="M79" s="271">
        <v>1</v>
      </c>
      <c r="N79" s="229" t="s">
        <v>25</v>
      </c>
      <c r="O79" s="267"/>
      <c r="P79" s="267"/>
      <c r="Q79" s="273"/>
      <c r="R79" s="271">
        <v>1</v>
      </c>
      <c r="S79" s="229" t="s">
        <v>25</v>
      </c>
      <c r="T79" s="267"/>
      <c r="U79" s="267"/>
      <c r="V79" s="273"/>
      <c r="W79" s="271">
        <v>1</v>
      </c>
      <c r="X79" s="229" t="s">
        <v>25</v>
      </c>
      <c r="Y79" s="267"/>
      <c r="Z79" s="267"/>
      <c r="AA79" s="273"/>
      <c r="AB79" s="271">
        <v>1</v>
      </c>
      <c r="AC79" s="229" t="s">
        <v>25</v>
      </c>
      <c r="AD79" s="267"/>
      <c r="AE79" s="267"/>
      <c r="AF79" s="273"/>
      <c r="AG79" s="271">
        <v>1</v>
      </c>
      <c r="AH79" s="229" t="s">
        <v>25</v>
      </c>
      <c r="AI79" s="267"/>
      <c r="AJ79" s="267"/>
      <c r="AK79" s="273"/>
      <c r="AL79" s="271">
        <v>1</v>
      </c>
      <c r="AM79" s="229" t="s">
        <v>25</v>
      </c>
      <c r="AN79" s="267"/>
      <c r="AO79" s="267"/>
      <c r="AP79" s="273"/>
      <c r="AQ79" s="297"/>
      <c r="AR79" s="298"/>
      <c r="AS79" s="310"/>
      <c r="AT79" s="310"/>
      <c r="AU79" s="311"/>
      <c r="AV79" s="271">
        <v>1</v>
      </c>
      <c r="AW79" s="229" t="s">
        <v>25</v>
      </c>
      <c r="AX79" s="267"/>
      <c r="AY79" s="267"/>
      <c r="AZ79" s="273"/>
      <c r="BB79" s="364" t="s">
        <v>100</v>
      </c>
    </row>
    <row r="80" spans="1:56" s="214" customFormat="1" x14ac:dyDescent="0.25">
      <c r="A80" s="228" t="s">
        <v>101</v>
      </c>
      <c r="B80" s="222" t="s">
        <v>24</v>
      </c>
      <c r="C80" s="229"/>
      <c r="D80" s="229"/>
      <c r="E80" s="322">
        <v>1</v>
      </c>
      <c r="F80" s="239">
        <v>100</v>
      </c>
      <c r="G80" s="231" t="s">
        <v>22</v>
      </c>
      <c r="H80" s="271">
        <v>1</v>
      </c>
      <c r="I80" s="229" t="s">
        <v>25</v>
      </c>
      <c r="J80" s="267"/>
      <c r="K80" s="267"/>
      <c r="L80" s="273"/>
      <c r="M80" s="271">
        <v>1</v>
      </c>
      <c r="N80" s="229" t="s">
        <v>25</v>
      </c>
      <c r="O80" s="267"/>
      <c r="P80" s="267"/>
      <c r="Q80" s="273"/>
      <c r="R80" s="271">
        <v>1</v>
      </c>
      <c r="S80" s="229" t="s">
        <v>25</v>
      </c>
      <c r="T80" s="267"/>
      <c r="U80" s="267"/>
      <c r="V80" s="273"/>
      <c r="W80" s="271">
        <v>1</v>
      </c>
      <c r="X80" s="229" t="s">
        <v>25</v>
      </c>
      <c r="Y80" s="267"/>
      <c r="Z80" s="267"/>
      <c r="AA80" s="273"/>
      <c r="AB80" s="271">
        <v>1</v>
      </c>
      <c r="AC80" s="229" t="s">
        <v>25</v>
      </c>
      <c r="AD80" s="267"/>
      <c r="AE80" s="267"/>
      <c r="AF80" s="273"/>
      <c r="AG80" s="271">
        <v>1</v>
      </c>
      <c r="AH80" s="229" t="s">
        <v>25</v>
      </c>
      <c r="AI80" s="267"/>
      <c r="AJ80" s="267"/>
      <c r="AK80" s="273"/>
      <c r="AL80" s="271">
        <v>1</v>
      </c>
      <c r="AM80" s="229" t="s">
        <v>25</v>
      </c>
      <c r="AN80" s="267"/>
      <c r="AO80" s="267"/>
      <c r="AP80" s="273"/>
      <c r="AQ80" s="297"/>
      <c r="AR80" s="298"/>
      <c r="AS80" s="310"/>
      <c r="AT80" s="310"/>
      <c r="AU80" s="311"/>
      <c r="AV80" s="271">
        <v>1</v>
      </c>
      <c r="AW80" s="229" t="s">
        <v>25</v>
      </c>
      <c r="AX80" s="267"/>
      <c r="AY80" s="267"/>
      <c r="AZ80" s="273"/>
      <c r="BB80" s="363" t="s">
        <v>101</v>
      </c>
    </row>
    <row r="81" spans="1:56" x14ac:dyDescent="0.25">
      <c r="A81" s="228" t="s">
        <v>102</v>
      </c>
      <c r="B81" s="222" t="s">
        <v>202</v>
      </c>
      <c r="C81" s="229"/>
      <c r="D81" s="229"/>
      <c r="E81" s="223" t="s">
        <v>202</v>
      </c>
      <c r="F81" s="239">
        <v>5</v>
      </c>
      <c r="G81" s="231">
        <v>0.8</v>
      </c>
      <c r="H81" s="271">
        <v>0.02</v>
      </c>
      <c r="I81" s="229" t="s">
        <v>25</v>
      </c>
      <c r="J81" s="267"/>
      <c r="K81" s="267"/>
      <c r="L81" s="273"/>
      <c r="M81" s="271">
        <v>0.02</v>
      </c>
      <c r="N81" s="229" t="s">
        <v>25</v>
      </c>
      <c r="O81" s="267"/>
      <c r="P81" s="267"/>
      <c r="Q81" s="273"/>
      <c r="R81" s="271">
        <v>0.02</v>
      </c>
      <c r="S81" s="229" t="s">
        <v>25</v>
      </c>
      <c r="T81" s="267"/>
      <c r="U81" s="267"/>
      <c r="V81" s="273"/>
      <c r="W81" s="271">
        <v>0.02</v>
      </c>
      <c r="X81" s="229" t="s">
        <v>25</v>
      </c>
      <c r="Y81" s="267"/>
      <c r="Z81" s="267"/>
      <c r="AA81" s="273"/>
      <c r="AB81" s="271">
        <v>0.02</v>
      </c>
      <c r="AC81" s="229" t="s">
        <v>25</v>
      </c>
      <c r="AD81" s="267"/>
      <c r="AE81" s="267"/>
      <c r="AF81" s="273"/>
      <c r="AG81" s="271">
        <v>0.02</v>
      </c>
      <c r="AH81" s="229" t="s">
        <v>25</v>
      </c>
      <c r="AI81" s="267"/>
      <c r="AJ81" s="267"/>
      <c r="AK81" s="273"/>
      <c r="AL81" s="271">
        <v>0.02</v>
      </c>
      <c r="AM81" s="229" t="s">
        <v>25</v>
      </c>
      <c r="AN81" s="267"/>
      <c r="AO81" s="267"/>
      <c r="AP81" s="273"/>
      <c r="AQ81" s="312"/>
      <c r="AR81" s="298"/>
      <c r="AS81" s="310"/>
      <c r="AT81" s="310"/>
      <c r="AU81" s="311"/>
      <c r="AV81" s="271">
        <v>0.02</v>
      </c>
      <c r="AW81" s="229" t="s">
        <v>25</v>
      </c>
      <c r="AX81" s="267"/>
      <c r="AY81" s="267"/>
      <c r="AZ81" s="273"/>
      <c r="BB81" s="111" t="s">
        <v>102</v>
      </c>
      <c r="BD81" s="214"/>
    </row>
    <row r="82" spans="1:56" s="214" customFormat="1" x14ac:dyDescent="0.25">
      <c r="A82" s="228" t="s">
        <v>103</v>
      </c>
      <c r="B82" s="222" t="s">
        <v>24</v>
      </c>
      <c r="C82" s="229"/>
      <c r="D82" s="229"/>
      <c r="E82" s="322">
        <v>1</v>
      </c>
      <c r="F82" s="239">
        <v>1000</v>
      </c>
      <c r="G82" s="231" t="s">
        <v>22</v>
      </c>
      <c r="H82" s="271">
        <v>2</v>
      </c>
      <c r="I82" s="229" t="s">
        <v>25</v>
      </c>
      <c r="J82" s="267"/>
      <c r="K82" s="267"/>
      <c r="L82" s="273"/>
      <c r="M82" s="271">
        <v>2</v>
      </c>
      <c r="N82" s="229" t="s">
        <v>25</v>
      </c>
      <c r="O82" s="267"/>
      <c r="P82" s="267"/>
      <c r="Q82" s="273"/>
      <c r="R82" s="271">
        <v>2</v>
      </c>
      <c r="S82" s="229" t="s">
        <v>25</v>
      </c>
      <c r="T82" s="267"/>
      <c r="U82" s="267"/>
      <c r="V82" s="273"/>
      <c r="W82" s="271">
        <v>2</v>
      </c>
      <c r="X82" s="229" t="s">
        <v>25</v>
      </c>
      <c r="Y82" s="267"/>
      <c r="Z82" s="267"/>
      <c r="AA82" s="273"/>
      <c r="AB82" s="271">
        <v>2</v>
      </c>
      <c r="AC82" s="229" t="s">
        <v>25</v>
      </c>
      <c r="AD82" s="267"/>
      <c r="AE82" s="267"/>
      <c r="AF82" s="273"/>
      <c r="AG82" s="271">
        <v>2</v>
      </c>
      <c r="AH82" s="229" t="s">
        <v>25</v>
      </c>
      <c r="AI82" s="267"/>
      <c r="AJ82" s="267"/>
      <c r="AK82" s="273"/>
      <c r="AL82" s="271">
        <v>2</v>
      </c>
      <c r="AM82" s="229" t="s">
        <v>25</v>
      </c>
      <c r="AN82" s="267"/>
      <c r="AO82" s="267"/>
      <c r="AP82" s="273"/>
      <c r="AQ82" s="297"/>
      <c r="AR82" s="298"/>
      <c r="AS82" s="310"/>
      <c r="AT82" s="310"/>
      <c r="AU82" s="311"/>
      <c r="AV82" s="271">
        <v>2</v>
      </c>
      <c r="AW82" s="229" t="s">
        <v>25</v>
      </c>
      <c r="AX82" s="267"/>
      <c r="AY82" s="267"/>
      <c r="AZ82" s="273"/>
      <c r="BB82" s="363" t="s">
        <v>103</v>
      </c>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71">
        <v>0.02</v>
      </c>
      <c r="I84" s="229" t="s">
        <v>25</v>
      </c>
      <c r="J84" s="267"/>
      <c r="K84" s="267"/>
      <c r="L84" s="273"/>
      <c r="M84" s="271">
        <v>0.02</v>
      </c>
      <c r="N84" s="229" t="s">
        <v>25</v>
      </c>
      <c r="O84" s="267"/>
      <c r="P84" s="267"/>
      <c r="Q84" s="273"/>
      <c r="R84" s="271">
        <v>0.02</v>
      </c>
      <c r="S84" s="229" t="s">
        <v>25</v>
      </c>
      <c r="T84" s="267"/>
      <c r="U84" s="267"/>
      <c r="V84" s="273"/>
      <c r="W84" s="271">
        <v>0.02</v>
      </c>
      <c r="X84" s="229" t="s">
        <v>25</v>
      </c>
      <c r="Y84" s="267"/>
      <c r="Z84" s="267"/>
      <c r="AA84" s="273"/>
      <c r="AB84" s="271">
        <v>0.02</v>
      </c>
      <c r="AC84" s="229" t="s">
        <v>25</v>
      </c>
      <c r="AD84" s="267"/>
      <c r="AE84" s="267"/>
      <c r="AF84" s="273"/>
      <c r="AG84" s="271">
        <v>0.02</v>
      </c>
      <c r="AH84" s="229" t="s">
        <v>25</v>
      </c>
      <c r="AI84" s="267"/>
      <c r="AJ84" s="267"/>
      <c r="AK84" s="273"/>
      <c r="AL84" s="271">
        <v>0.02</v>
      </c>
      <c r="AM84" s="229" t="s">
        <v>25</v>
      </c>
      <c r="AN84" s="267"/>
      <c r="AO84" s="267"/>
      <c r="AP84" s="273"/>
      <c r="AQ84" s="312"/>
      <c r="AR84" s="298"/>
      <c r="AS84" s="310"/>
      <c r="AT84" s="310"/>
      <c r="AU84" s="311"/>
      <c r="AV84" s="271">
        <v>0.02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2</v>
      </c>
      <c r="I85" s="229" t="s">
        <v>25</v>
      </c>
      <c r="J85" s="267"/>
      <c r="K85" s="267"/>
      <c r="L85" s="273"/>
      <c r="M85" s="370">
        <v>2</v>
      </c>
      <c r="N85" s="229" t="s">
        <v>25</v>
      </c>
      <c r="O85" s="267"/>
      <c r="P85" s="267"/>
      <c r="Q85" s="273"/>
      <c r="R85" s="370">
        <v>2</v>
      </c>
      <c r="S85" s="229" t="s">
        <v>25</v>
      </c>
      <c r="T85" s="267"/>
      <c r="U85" s="267"/>
      <c r="V85" s="273"/>
      <c r="W85" s="370">
        <v>2</v>
      </c>
      <c r="X85" s="229" t="s">
        <v>25</v>
      </c>
      <c r="Y85" s="267"/>
      <c r="Z85" s="267"/>
      <c r="AA85" s="273"/>
      <c r="AB85" s="370">
        <v>2</v>
      </c>
      <c r="AC85" s="229" t="s">
        <v>25</v>
      </c>
      <c r="AD85" s="267"/>
      <c r="AE85" s="267"/>
      <c r="AF85" s="273"/>
      <c r="AG85" s="370">
        <v>2</v>
      </c>
      <c r="AH85" s="229" t="s">
        <v>25</v>
      </c>
      <c r="AI85" s="267"/>
      <c r="AJ85" s="267"/>
      <c r="AK85" s="273"/>
      <c r="AL85" s="370">
        <v>2</v>
      </c>
      <c r="AM85" s="229" t="s">
        <v>25</v>
      </c>
      <c r="AN85" s="267"/>
      <c r="AO85" s="267"/>
      <c r="AP85" s="273"/>
      <c r="AQ85" s="297"/>
      <c r="AR85" s="298"/>
      <c r="AS85" s="310"/>
      <c r="AT85" s="310"/>
      <c r="AU85" s="311"/>
      <c r="AV85" s="370">
        <v>2</v>
      </c>
      <c r="AW85" s="229" t="s">
        <v>25</v>
      </c>
      <c r="AX85" s="267"/>
      <c r="AY85" s="267"/>
      <c r="AZ85" s="273"/>
      <c r="BB85" s="123" t="s">
        <v>106</v>
      </c>
      <c r="BD85" s="214"/>
    </row>
    <row r="86" spans="1:56" s="214" customFormat="1" x14ac:dyDescent="0.25">
      <c r="A86" s="228" t="s">
        <v>107</v>
      </c>
      <c r="B86" s="448" t="s">
        <v>202</v>
      </c>
      <c r="C86" s="229"/>
      <c r="D86" s="229"/>
      <c r="E86" s="375" t="s">
        <v>202</v>
      </c>
      <c r="F86" s="239">
        <v>5</v>
      </c>
      <c r="G86" s="231">
        <v>3</v>
      </c>
      <c r="H86" s="271">
        <v>1</v>
      </c>
      <c r="I86" s="229" t="s">
        <v>25</v>
      </c>
      <c r="J86" s="267"/>
      <c r="K86" s="267"/>
      <c r="L86" s="273"/>
      <c r="M86" s="271">
        <v>1</v>
      </c>
      <c r="N86" s="229" t="s">
        <v>25</v>
      </c>
      <c r="O86" s="267"/>
      <c r="P86" s="267"/>
      <c r="Q86" s="273"/>
      <c r="R86" s="271">
        <v>1</v>
      </c>
      <c r="S86" s="229" t="s">
        <v>25</v>
      </c>
      <c r="T86" s="267"/>
      <c r="U86" s="267"/>
      <c r="V86" s="273"/>
      <c r="W86" s="271">
        <v>1</v>
      </c>
      <c r="X86" s="229" t="s">
        <v>25</v>
      </c>
      <c r="Y86" s="267"/>
      <c r="Z86" s="267"/>
      <c r="AA86" s="273"/>
      <c r="AB86" s="271">
        <v>1</v>
      </c>
      <c r="AC86" s="229" t="s">
        <v>25</v>
      </c>
      <c r="AD86" s="267"/>
      <c r="AE86" s="267"/>
      <c r="AF86" s="273"/>
      <c r="AG86" s="271">
        <v>1</v>
      </c>
      <c r="AH86" s="229" t="s">
        <v>25</v>
      </c>
      <c r="AI86" s="267"/>
      <c r="AJ86" s="267"/>
      <c r="AK86" s="273"/>
      <c r="AL86" s="271">
        <v>1</v>
      </c>
      <c r="AM86" s="229" t="s">
        <v>25</v>
      </c>
      <c r="AN86" s="267"/>
      <c r="AO86" s="267"/>
      <c r="AP86" s="273"/>
      <c r="AQ86" s="297"/>
      <c r="AR86" s="298"/>
      <c r="AS86" s="310"/>
      <c r="AT86" s="310"/>
      <c r="AU86" s="311"/>
      <c r="AV86" s="271">
        <v>1</v>
      </c>
      <c r="AW86" s="229" t="s">
        <v>25</v>
      </c>
      <c r="AX86" s="267"/>
      <c r="AY86" s="267"/>
      <c r="AZ86" s="273"/>
      <c r="BB86" s="364" t="s">
        <v>107</v>
      </c>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s="214" customFormat="1" ht="15.75" thickBot="1" x14ac:dyDescent="0.3">
      <c r="A89" s="376" t="s">
        <v>110</v>
      </c>
      <c r="B89" s="275" t="s">
        <v>24</v>
      </c>
      <c r="C89" s="263"/>
      <c r="D89" s="263"/>
      <c r="E89" s="323">
        <v>0.01</v>
      </c>
      <c r="F89" s="281">
        <v>2</v>
      </c>
      <c r="G89" s="282">
        <v>0.02</v>
      </c>
      <c r="H89" s="274">
        <v>0.01</v>
      </c>
      <c r="I89" s="263" t="s">
        <v>25</v>
      </c>
      <c r="J89" s="275"/>
      <c r="K89" s="275"/>
      <c r="L89" s="276"/>
      <c r="M89" s="274">
        <v>0.01</v>
      </c>
      <c r="N89" s="263" t="s">
        <v>25</v>
      </c>
      <c r="O89" s="275"/>
      <c r="P89" s="275"/>
      <c r="Q89" s="276"/>
      <c r="R89" s="274">
        <v>0.88</v>
      </c>
      <c r="S89" s="263"/>
      <c r="T89" s="275"/>
      <c r="U89" s="275" t="s">
        <v>15</v>
      </c>
      <c r="V89" s="276" t="s">
        <v>247</v>
      </c>
      <c r="W89" s="274">
        <v>0.01</v>
      </c>
      <c r="X89" s="263" t="s">
        <v>25</v>
      </c>
      <c r="Y89" s="275"/>
      <c r="Z89" s="275"/>
      <c r="AA89" s="276"/>
      <c r="AB89" s="274">
        <v>5.44</v>
      </c>
      <c r="AC89" s="263"/>
      <c r="AD89" s="275" t="s">
        <v>16</v>
      </c>
      <c r="AE89" s="275" t="s">
        <v>15</v>
      </c>
      <c r="AF89" s="276" t="s">
        <v>247</v>
      </c>
      <c r="AG89" s="274">
        <v>0.01</v>
      </c>
      <c r="AH89" s="263" t="s">
        <v>25</v>
      </c>
      <c r="AI89" s="275"/>
      <c r="AJ89" s="275"/>
      <c r="AK89" s="276"/>
      <c r="AL89" s="274">
        <v>0.01</v>
      </c>
      <c r="AM89" s="263" t="s">
        <v>25</v>
      </c>
      <c r="AN89" s="275"/>
      <c r="AO89" s="275"/>
      <c r="AP89" s="276"/>
      <c r="AQ89" s="315"/>
      <c r="AR89" s="303"/>
      <c r="AS89" s="316"/>
      <c r="AT89" s="316"/>
      <c r="AU89" s="317"/>
      <c r="AV89" s="274">
        <v>0.01</v>
      </c>
      <c r="AW89" s="263" t="s">
        <v>25</v>
      </c>
      <c r="AX89" s="275"/>
      <c r="AY89" s="275"/>
      <c r="AZ89" s="276"/>
      <c r="BB89" s="365" t="s">
        <v>110</v>
      </c>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 ref="A1:AZ1"/>
    <mergeCell ref="A2:AZ2"/>
    <mergeCell ref="B4:B6"/>
    <mergeCell ref="C4:C6"/>
    <mergeCell ref="D4:D6"/>
    <mergeCell ref="E4:E6"/>
    <mergeCell ref="G4:G6"/>
    <mergeCell ref="H4:AP4"/>
    <mergeCell ref="AQ4:AZ4"/>
    <mergeCell ref="H5:L5"/>
  </mergeCells>
  <conditionalFormatting sqref="AV10">
    <cfRule type="cellIs" dxfId="1533" priority="299" operator="greaterThan">
      <formula>$E$10</formula>
    </cfRule>
  </conditionalFormatting>
  <conditionalFormatting sqref="AV11">
    <cfRule type="cellIs" dxfId="1532" priority="298" operator="greaterThan">
      <formula>$E$11</formula>
    </cfRule>
  </conditionalFormatting>
  <conditionalFormatting sqref="AV12">
    <cfRule type="cellIs" dxfId="1531" priority="297" operator="greaterThan">
      <formula>$E$12</formula>
    </cfRule>
  </conditionalFormatting>
  <conditionalFormatting sqref="AV13:AV14">
    <cfRule type="cellIs" dxfId="1530" priority="295" operator="greaterThan">
      <formula>$E13</formula>
    </cfRule>
    <cfRule type="cellIs" dxfId="1529" priority="296" operator="greaterThan">
      <formula>$G13</formula>
    </cfRule>
  </conditionalFormatting>
  <conditionalFormatting sqref="AV14">
    <cfRule type="cellIs" dxfId="1528" priority="293" operator="greaterThan">
      <formula>$E$14</formula>
    </cfRule>
    <cfRule type="cellIs" dxfId="1527" priority="294" operator="greaterThan">
      <formula>$G$14</formula>
    </cfRule>
  </conditionalFormatting>
  <conditionalFormatting sqref="AV15">
    <cfRule type="cellIs" dxfId="1526" priority="292" operator="greaterThan">
      <formula>$E$15</formula>
    </cfRule>
  </conditionalFormatting>
  <conditionalFormatting sqref="AV19">
    <cfRule type="cellIs" dxfId="1525" priority="291" operator="greaterThan">
      <formula>$E$19</formula>
    </cfRule>
  </conditionalFormatting>
  <conditionalFormatting sqref="AV23">
    <cfRule type="cellIs" dxfId="1524" priority="290" operator="greaterThan">
      <formula>$E$23</formula>
    </cfRule>
  </conditionalFormatting>
  <conditionalFormatting sqref="AV8">
    <cfRule type="cellIs" dxfId="1523" priority="289" operator="greaterThan">
      <formula>$E$8</formula>
    </cfRule>
  </conditionalFormatting>
  <conditionalFormatting sqref="AV9">
    <cfRule type="cellIs" dxfId="1522" priority="288" operator="greaterThan">
      <formula>$E$9</formula>
    </cfRule>
  </conditionalFormatting>
  <conditionalFormatting sqref="AV18">
    <cfRule type="cellIs" dxfId="1521" priority="284" operator="lessThan">
      <formula>$BC$18</formula>
    </cfRule>
    <cfRule type="cellIs" dxfId="1520" priority="285" operator="greaterThan">
      <formula>$BD$18</formula>
    </cfRule>
    <cfRule type="cellIs" dxfId="1519" priority="286" operator="lessThan">
      <formula>$BA$18</formula>
    </cfRule>
    <cfRule type="cellIs" dxfId="1518" priority="287" operator="greaterThan">
      <formula>$BB$18</formula>
    </cfRule>
  </conditionalFormatting>
  <conditionalFormatting sqref="AQ27">
    <cfRule type="cellIs" dxfId="1517" priority="282" operator="greaterThan">
      <formula>$E$27</formula>
    </cfRule>
    <cfRule type="cellIs" dxfId="1516" priority="283" operator="greaterThan">
      <formula>$G$27</formula>
    </cfRule>
  </conditionalFormatting>
  <conditionalFormatting sqref="AQ28">
    <cfRule type="cellIs" dxfId="1515" priority="280" operator="greaterThan">
      <formula>$E$28</formula>
    </cfRule>
    <cfRule type="cellIs" dxfId="1514" priority="281" operator="greaterThan">
      <formula>$G$28</formula>
    </cfRule>
  </conditionalFormatting>
  <conditionalFormatting sqref="AQ30">
    <cfRule type="cellIs" dxfId="1513" priority="278" operator="greaterThan">
      <formula>$E$30</formula>
    </cfRule>
    <cfRule type="cellIs" dxfId="1512" priority="279" operator="greaterThan">
      <formula>$G$30</formula>
    </cfRule>
  </conditionalFormatting>
  <conditionalFormatting sqref="AQ31">
    <cfRule type="cellIs" dxfId="1511" priority="277" operator="greaterThan">
      <formula>$E$31</formula>
    </cfRule>
  </conditionalFormatting>
  <conditionalFormatting sqref="AQ32">
    <cfRule type="cellIs" dxfId="1510" priority="275" operator="greaterThan">
      <formula>$E$32</formula>
    </cfRule>
    <cfRule type="cellIs" dxfId="1509" priority="276" operator="greaterThan">
      <formula>$G$32</formula>
    </cfRule>
  </conditionalFormatting>
  <conditionalFormatting sqref="AQ33">
    <cfRule type="cellIs" dxfId="1508" priority="273" operator="greaterThan">
      <formula>$E$33</formula>
    </cfRule>
    <cfRule type="cellIs" dxfId="1507" priority="274" operator="greaterThan">
      <formula>$G$33</formula>
    </cfRule>
  </conditionalFormatting>
  <conditionalFormatting sqref="AQ34">
    <cfRule type="cellIs" dxfId="1506" priority="270" operator="greaterThan">
      <formula>$E$34</formula>
    </cfRule>
    <cfRule type="cellIs" dxfId="1505" priority="271" operator="greaterThan">
      <formula>$G$34</formula>
    </cfRule>
    <cfRule type="cellIs" dxfId="1504" priority="272" operator="greaterThan">
      <formula>$F$34</formula>
    </cfRule>
  </conditionalFormatting>
  <conditionalFormatting sqref="AQ35">
    <cfRule type="cellIs" dxfId="1503" priority="268" operator="greaterThan">
      <formula>$E$35</formula>
    </cfRule>
    <cfRule type="cellIs" dxfId="1502" priority="269" operator="greaterThan">
      <formula>$G$35</formula>
    </cfRule>
  </conditionalFormatting>
  <conditionalFormatting sqref="AQ36">
    <cfRule type="cellIs" dxfId="1501" priority="266" operator="greaterThan">
      <formula>$E$36</formula>
    </cfRule>
    <cfRule type="cellIs" dxfId="1500" priority="267" operator="greaterThan">
      <formula>$G$36</formula>
    </cfRule>
  </conditionalFormatting>
  <conditionalFormatting sqref="AQ37">
    <cfRule type="cellIs" dxfId="1499" priority="265" operator="greaterThan">
      <formula>$E$37</formula>
    </cfRule>
  </conditionalFormatting>
  <conditionalFormatting sqref="AQ38">
    <cfRule type="cellIs" dxfId="1498" priority="263" operator="greaterThan">
      <formula>$E$38</formula>
    </cfRule>
    <cfRule type="cellIs" dxfId="1497" priority="264" operator="greaterThan">
      <formula>$G$38</formula>
    </cfRule>
  </conditionalFormatting>
  <conditionalFormatting sqref="AQ39">
    <cfRule type="cellIs" dxfId="1496" priority="261" operator="greaterThan">
      <formula>$E$39</formula>
    </cfRule>
    <cfRule type="cellIs" dxfId="1495" priority="262" operator="greaterThan">
      <formula>$G$39</formula>
    </cfRule>
  </conditionalFormatting>
  <conditionalFormatting sqref="AQ40">
    <cfRule type="cellIs" dxfId="1494" priority="259" operator="greaterThan">
      <formula>$E$40</formula>
    </cfRule>
    <cfRule type="cellIs" dxfId="1493" priority="260" operator="greaterThan">
      <formula>$G$40</formula>
    </cfRule>
  </conditionalFormatting>
  <conditionalFormatting sqref="AQ41">
    <cfRule type="cellIs" dxfId="1492" priority="257" operator="greaterThan">
      <formula>$E$41</formula>
    </cfRule>
    <cfRule type="cellIs" dxfId="1491" priority="258" operator="greaterThan">
      <formula>$G$41</formula>
    </cfRule>
  </conditionalFormatting>
  <conditionalFormatting sqref="AQ37">
    <cfRule type="cellIs" dxfId="1490" priority="256" operator="greaterThan">
      <formula>$G$37</formula>
    </cfRule>
  </conditionalFormatting>
  <conditionalFormatting sqref="AQ72">
    <cfRule type="cellIs" dxfId="1489" priority="255" operator="greaterThan">
      <formula>$F$72</formula>
    </cfRule>
  </conditionalFormatting>
  <conditionalFormatting sqref="AQ55">
    <cfRule type="cellIs" dxfId="1488" priority="254" operator="greaterThan">
      <formula>$G$55</formula>
    </cfRule>
  </conditionalFormatting>
  <conditionalFormatting sqref="AQ60">
    <cfRule type="cellIs" dxfId="1487" priority="253" operator="greaterThan">
      <formula>$G$60</formula>
    </cfRule>
  </conditionalFormatting>
  <conditionalFormatting sqref="AQ63">
    <cfRule type="cellIs" dxfId="1486" priority="252" operator="greaterThan">
      <formula>$G$63</formula>
    </cfRule>
  </conditionalFormatting>
  <conditionalFormatting sqref="AQ66">
    <cfRule type="cellIs" dxfId="1485" priority="250" operator="greaterThan">
      <formula>$G$66</formula>
    </cfRule>
    <cfRule type="cellIs" dxfId="1484" priority="251" operator="greaterThan">
      <formula>$F$66</formula>
    </cfRule>
  </conditionalFormatting>
  <conditionalFormatting sqref="AQ53">
    <cfRule type="cellIs" dxfId="1483" priority="249" operator="greaterThan">
      <formula>$F$53</formula>
    </cfRule>
  </conditionalFormatting>
  <conditionalFormatting sqref="AQ52">
    <cfRule type="cellIs" dxfId="1482" priority="247" operator="greaterThan">
      <formula>$F$52</formula>
    </cfRule>
  </conditionalFormatting>
  <conditionalFormatting sqref="AQ61">
    <cfRule type="cellIs" dxfId="1481" priority="244" operator="greaterThan">
      <formula>$F$61</formula>
    </cfRule>
  </conditionalFormatting>
  <conditionalFormatting sqref="AQ62">
    <cfRule type="cellIs" dxfId="1480" priority="242" operator="greaterThan">
      <formula>$G$62</formula>
    </cfRule>
  </conditionalFormatting>
  <conditionalFormatting sqref="AQ54">
    <cfRule type="cellIs" dxfId="1479" priority="245" operator="greaterThan">
      <formula>$G$54</formula>
    </cfRule>
    <cfRule type="cellIs" dxfId="1478" priority="246" operator="greaterThan">
      <formula>$F$54</formula>
    </cfRule>
  </conditionalFormatting>
  <conditionalFormatting sqref="AQ61">
    <cfRule type="cellIs" dxfId="1477" priority="243" operator="greaterThan">
      <formula>$G$61</formula>
    </cfRule>
  </conditionalFormatting>
  <conditionalFormatting sqref="AQ67">
    <cfRule type="cellIs" dxfId="1476" priority="241" operator="greaterThan">
      <formula>$F$67</formula>
    </cfRule>
  </conditionalFormatting>
  <conditionalFormatting sqref="AQ68">
    <cfRule type="cellIs" dxfId="1475" priority="240" operator="greaterThan">
      <formula>$G$68</formula>
    </cfRule>
  </conditionalFormatting>
  <conditionalFormatting sqref="AQ70">
    <cfRule type="cellIs" dxfId="1474" priority="239" operator="greaterThan">
      <formula>$G$70</formula>
    </cfRule>
  </conditionalFormatting>
  <conditionalFormatting sqref="AQ73">
    <cfRule type="cellIs" dxfId="1473" priority="238" operator="greaterThan">
      <formula>$G$73</formula>
    </cfRule>
  </conditionalFormatting>
  <conditionalFormatting sqref="AQ75">
    <cfRule type="cellIs" dxfId="1472" priority="237" operator="greaterThan">
      <formula>$F$75</formula>
    </cfRule>
  </conditionalFormatting>
  <conditionalFormatting sqref="AQ76">
    <cfRule type="cellIs" dxfId="1471" priority="236" operator="greaterThan">
      <formula>$F$76</formula>
    </cfRule>
  </conditionalFormatting>
  <conditionalFormatting sqref="AQ78">
    <cfRule type="cellIs" dxfId="1470" priority="235" operator="greaterThan">
      <formula>$G$78</formula>
    </cfRule>
  </conditionalFormatting>
  <conditionalFormatting sqref="AQ80">
    <cfRule type="cellIs" dxfId="1469" priority="234" operator="greaterThan">
      <formula>$F$80</formula>
    </cfRule>
  </conditionalFormatting>
  <conditionalFormatting sqref="AQ82">
    <cfRule type="cellIs" dxfId="1468" priority="233" operator="greaterThan">
      <formula>$F$82</formula>
    </cfRule>
  </conditionalFormatting>
  <conditionalFormatting sqref="AQ81">
    <cfRule type="cellIs" dxfId="1467" priority="231" operator="greaterThan">
      <formula>$G$81</formula>
    </cfRule>
    <cfRule type="cellIs" dxfId="1466" priority="232" operator="greaterThan">
      <formula>$F$81</formula>
    </cfRule>
  </conditionalFormatting>
  <conditionalFormatting sqref="AQ84">
    <cfRule type="cellIs" dxfId="1465" priority="230" operator="greaterThan">
      <formula>$G$84</formula>
    </cfRule>
  </conditionalFormatting>
  <conditionalFormatting sqref="AQ86">
    <cfRule type="cellIs" dxfId="1464" priority="228" operator="greaterThan">
      <formula>$G$86</formula>
    </cfRule>
    <cfRule type="cellIs" dxfId="1463" priority="229" operator="greaterThan">
      <formula>$F$86</formula>
    </cfRule>
  </conditionalFormatting>
  <conditionalFormatting sqref="AQ89">
    <cfRule type="cellIs" dxfId="1462" priority="226" operator="greaterThan">
      <formula>$G$89</formula>
    </cfRule>
    <cfRule type="cellIs" dxfId="1461" priority="227" operator="greaterThan">
      <formula>$F$89</formula>
    </cfRule>
  </conditionalFormatting>
  <conditionalFormatting sqref="AQ53">
    <cfRule type="cellIs" dxfId="1460" priority="248" operator="greaterThan">
      <formula>$G$53</formula>
    </cfRule>
  </conditionalFormatting>
  <conditionalFormatting sqref="AQ29">
    <cfRule type="cellIs" dxfId="1459" priority="224" operator="greaterThan">
      <formula>$E$29</formula>
    </cfRule>
  </conditionalFormatting>
  <conditionalFormatting sqref="AQ29">
    <cfRule type="cellIs" dxfId="1458" priority="225" operator="greaterThan">
      <formula>$G$29</formula>
    </cfRule>
  </conditionalFormatting>
  <conditionalFormatting sqref="AQ10">
    <cfRule type="cellIs" dxfId="1457" priority="223" operator="greaterThan">
      <formula>$E$10</formula>
    </cfRule>
  </conditionalFormatting>
  <conditionalFormatting sqref="AQ11">
    <cfRule type="cellIs" dxfId="1456" priority="222" operator="greaterThan">
      <formula>$E$11</formula>
    </cfRule>
  </conditionalFormatting>
  <conditionalFormatting sqref="AQ12">
    <cfRule type="cellIs" dxfId="1455" priority="221" operator="greaterThan">
      <formula>$E$12</formula>
    </cfRule>
  </conditionalFormatting>
  <conditionalFormatting sqref="AQ13">
    <cfRule type="cellIs" dxfId="1454" priority="219" operator="greaterThan">
      <formula>$E$13</formula>
    </cfRule>
    <cfRule type="cellIs" dxfId="1453" priority="220" operator="greaterThan">
      <formula>$G$13</formula>
    </cfRule>
  </conditionalFormatting>
  <conditionalFormatting sqref="AQ14">
    <cfRule type="cellIs" dxfId="1452" priority="217" operator="greaterThan">
      <formula>$E$14</formula>
    </cfRule>
    <cfRule type="cellIs" dxfId="1451" priority="218" operator="greaterThan">
      <formula>$G$14</formula>
    </cfRule>
  </conditionalFormatting>
  <conditionalFormatting sqref="AQ15">
    <cfRule type="cellIs" dxfId="1450" priority="216" operator="greaterThan">
      <formula>$E$15</formula>
    </cfRule>
  </conditionalFormatting>
  <conditionalFormatting sqref="AQ16">
    <cfRule type="cellIs" dxfId="1449" priority="215" operator="greaterThan">
      <formula>$E$16</formula>
    </cfRule>
  </conditionalFormatting>
  <conditionalFormatting sqref="AQ16">
    <cfRule type="cellIs" dxfId="1448" priority="214" operator="greaterThan">
      <formula>$G$16</formula>
    </cfRule>
  </conditionalFormatting>
  <conditionalFormatting sqref="AQ17">
    <cfRule type="cellIs" dxfId="1447" priority="212" operator="greaterThan">
      <formula>$E$17</formula>
    </cfRule>
  </conditionalFormatting>
  <conditionalFormatting sqref="AQ17">
    <cfRule type="cellIs" dxfId="1446" priority="213" operator="greaterThan">
      <formula>$G$17</formula>
    </cfRule>
  </conditionalFormatting>
  <conditionalFormatting sqref="AQ19">
    <cfRule type="cellIs" dxfId="1445" priority="211" operator="greaterThan">
      <formula>$E$19</formula>
    </cfRule>
  </conditionalFormatting>
  <conditionalFormatting sqref="AQ20">
    <cfRule type="cellIs" dxfId="1444" priority="209" operator="greaterThan">
      <formula>$E$20</formula>
    </cfRule>
    <cfRule type="cellIs" dxfId="1443" priority="210" operator="greaterThan">
      <formula>$G$20</formula>
    </cfRule>
  </conditionalFormatting>
  <conditionalFormatting sqref="AQ21">
    <cfRule type="cellIs" dxfId="1442" priority="207" operator="greaterThan">
      <formula>$E$21</formula>
    </cfRule>
    <cfRule type="cellIs" dxfId="1441" priority="208" operator="greaterThan">
      <formula>$G$21</formula>
    </cfRule>
  </conditionalFormatting>
  <conditionalFormatting sqref="AQ22">
    <cfRule type="cellIs" dxfId="1440" priority="205" operator="greaterThan">
      <formula>$E$22</formula>
    </cfRule>
    <cfRule type="cellIs" dxfId="1439" priority="206" operator="greaterThan">
      <formula>$G$22</formula>
    </cfRule>
  </conditionalFormatting>
  <conditionalFormatting sqref="AQ23">
    <cfRule type="cellIs" dxfId="1438" priority="204" operator="greaterThan">
      <formula>$E$23</formula>
    </cfRule>
  </conditionalFormatting>
  <conditionalFormatting sqref="AQ9">
    <cfRule type="cellIs" dxfId="1437" priority="203" operator="greaterThan">
      <formula>$E$9</formula>
    </cfRule>
  </conditionalFormatting>
  <conditionalFormatting sqref="AQ18">
    <cfRule type="cellIs" dxfId="1436" priority="199" operator="lessThan">
      <formula>$AS$18</formula>
    </cfRule>
    <cfRule type="cellIs" dxfId="1435" priority="200" operator="greaterThan">
      <formula>$AT$18</formula>
    </cfRule>
    <cfRule type="cellIs" dxfId="1434" priority="201" operator="lessThan">
      <formula>$AQ$18</formula>
    </cfRule>
    <cfRule type="cellIs" dxfId="1433" priority="202" operator="greaterThan">
      <formula>$AR$18</formula>
    </cfRule>
  </conditionalFormatting>
  <conditionalFormatting sqref="M45">
    <cfRule type="cellIs" dxfId="1432" priority="198" operator="greaterThan">
      <formula>$F$45</formula>
    </cfRule>
  </conditionalFormatting>
  <conditionalFormatting sqref="AL45 AG45 AB45 W45">
    <cfRule type="cellIs" dxfId="1431" priority="197" operator="greaterThan">
      <formula>$F$45</formula>
    </cfRule>
  </conditionalFormatting>
  <conditionalFormatting sqref="AV45 AQ45">
    <cfRule type="cellIs" dxfId="1430" priority="196" operator="greaterThan">
      <formula>$F$45</formula>
    </cfRule>
  </conditionalFormatting>
  <conditionalFormatting sqref="AQ46">
    <cfRule type="cellIs" dxfId="1429" priority="195" operator="greaterThan">
      <formula>$G$46</formula>
    </cfRule>
  </conditionalFormatting>
  <conditionalFormatting sqref="AQ26">
    <cfRule type="cellIs" dxfId="1428" priority="194" operator="greaterThan">
      <formula>$E$9</formula>
    </cfRule>
  </conditionalFormatting>
  <conditionalFormatting sqref="AQ44">
    <cfRule type="cellIs" dxfId="1427" priority="193" operator="greaterThan">
      <formula>$E$9</formula>
    </cfRule>
  </conditionalFormatting>
  <conditionalFormatting sqref="AQ49">
    <cfRule type="cellIs" dxfId="1426" priority="192" operator="greaterThan">
      <formula>$E$9</formula>
    </cfRule>
  </conditionalFormatting>
  <conditionalFormatting sqref="AV20:AV22 AV16:AV17">
    <cfRule type="cellIs" dxfId="1425" priority="190" operator="greaterThan">
      <formula>$E16</formula>
    </cfRule>
    <cfRule type="cellIs" dxfId="1424" priority="191" operator="greaterThan">
      <formula>$G16</formula>
    </cfRule>
  </conditionalFormatting>
  <conditionalFormatting sqref="AL10">
    <cfRule type="cellIs" dxfId="1423" priority="189" operator="greaterThan">
      <formula>$E$10</formula>
    </cfRule>
  </conditionalFormatting>
  <conditionalFormatting sqref="AL11">
    <cfRule type="cellIs" dxfId="1422" priority="188" operator="greaterThan">
      <formula>$E$11</formula>
    </cfRule>
  </conditionalFormatting>
  <conditionalFormatting sqref="AL12">
    <cfRule type="cellIs" dxfId="1421" priority="187" operator="greaterThan">
      <formula>$E$12</formula>
    </cfRule>
  </conditionalFormatting>
  <conditionalFormatting sqref="AL13:AL14">
    <cfRule type="cellIs" dxfId="1420" priority="185" operator="greaterThan">
      <formula>$E13</formula>
    </cfRule>
    <cfRule type="cellIs" dxfId="1419" priority="186" operator="greaterThan">
      <formula>$G13</formula>
    </cfRule>
  </conditionalFormatting>
  <conditionalFormatting sqref="AL14">
    <cfRule type="cellIs" dxfId="1418" priority="183" operator="greaterThan">
      <formula>$E$14</formula>
    </cfRule>
    <cfRule type="cellIs" dxfId="1417" priority="184" operator="greaterThan">
      <formula>$G$14</formula>
    </cfRule>
  </conditionalFormatting>
  <conditionalFormatting sqref="AL15">
    <cfRule type="cellIs" dxfId="1416" priority="182" operator="greaterThan">
      <formula>$E$15</formula>
    </cfRule>
  </conditionalFormatting>
  <conditionalFormatting sqref="AL19">
    <cfRule type="cellIs" dxfId="1415" priority="181" operator="greaterThan">
      <formula>$E$19</formula>
    </cfRule>
  </conditionalFormatting>
  <conditionalFormatting sqref="AL23">
    <cfRule type="cellIs" dxfId="1414" priority="180" operator="greaterThan">
      <formula>$E$23</formula>
    </cfRule>
  </conditionalFormatting>
  <conditionalFormatting sqref="AL8">
    <cfRule type="cellIs" dxfId="1413" priority="179" operator="greaterThan">
      <formula>$E$8</formula>
    </cfRule>
  </conditionalFormatting>
  <conditionalFormatting sqref="AL9">
    <cfRule type="cellIs" dxfId="1412" priority="178" operator="greaterThan">
      <formula>$E$9</formula>
    </cfRule>
  </conditionalFormatting>
  <conditionalFormatting sqref="AL18">
    <cfRule type="cellIs" dxfId="1411" priority="174" operator="lessThan">
      <formula>$BC$18</formula>
    </cfRule>
    <cfRule type="cellIs" dxfId="1410" priority="175" operator="greaterThan">
      <formula>$BD$18</formula>
    </cfRule>
    <cfRule type="cellIs" dxfId="1409" priority="176" operator="lessThan">
      <formula>$BA$18</formula>
    </cfRule>
    <cfRule type="cellIs" dxfId="1408" priority="177" operator="greaterThan">
      <formula>$BB$18</formula>
    </cfRule>
  </conditionalFormatting>
  <conditionalFormatting sqref="AL20:AL22 AL16:AL17">
    <cfRule type="cellIs" dxfId="1407" priority="172" operator="greaterThan">
      <formula>$E16</formula>
    </cfRule>
    <cfRule type="cellIs" dxfId="1406" priority="173" operator="greaterThan">
      <formula>$G16</formula>
    </cfRule>
  </conditionalFormatting>
  <conditionalFormatting sqref="AG10">
    <cfRule type="cellIs" dxfId="1405" priority="171" operator="greaterThan">
      <formula>$E$10</formula>
    </cfRule>
  </conditionalFormatting>
  <conditionalFormatting sqref="AG11">
    <cfRule type="cellIs" dxfId="1404" priority="170" operator="greaterThan">
      <formula>$E$11</formula>
    </cfRule>
  </conditionalFormatting>
  <conditionalFormatting sqref="AG12">
    <cfRule type="cellIs" dxfId="1403" priority="169" operator="greaterThan">
      <formula>$E$12</formula>
    </cfRule>
  </conditionalFormatting>
  <conditionalFormatting sqref="AG13:AG14">
    <cfRule type="cellIs" dxfId="1402" priority="167" operator="greaterThan">
      <formula>$E13</formula>
    </cfRule>
    <cfRule type="cellIs" dxfId="1401" priority="168" operator="greaterThan">
      <formula>$G13</formula>
    </cfRule>
  </conditionalFormatting>
  <conditionalFormatting sqref="AG14">
    <cfRule type="cellIs" dxfId="1400" priority="165" operator="greaterThan">
      <formula>$E$14</formula>
    </cfRule>
    <cfRule type="cellIs" dxfId="1399" priority="166" operator="greaterThan">
      <formula>$G$14</formula>
    </cfRule>
  </conditionalFormatting>
  <conditionalFormatting sqref="AG15">
    <cfRule type="cellIs" dxfId="1398" priority="164" operator="greaterThan">
      <formula>$E$15</formula>
    </cfRule>
  </conditionalFormatting>
  <conditionalFormatting sqref="AG19">
    <cfRule type="cellIs" dxfId="1397" priority="163" operator="greaterThan">
      <formula>$E$19</formula>
    </cfRule>
  </conditionalFormatting>
  <conditionalFormatting sqref="AG23">
    <cfRule type="cellIs" dxfId="1396" priority="162" operator="greaterThan">
      <formula>$E$23</formula>
    </cfRule>
  </conditionalFormatting>
  <conditionalFormatting sqref="AG8">
    <cfRule type="cellIs" dxfId="1395" priority="161" operator="greaterThan">
      <formula>$E$8</formula>
    </cfRule>
  </conditionalFormatting>
  <conditionalFormatting sqref="AG9">
    <cfRule type="cellIs" dxfId="1394" priority="160" operator="greaterThan">
      <formula>$E$9</formula>
    </cfRule>
  </conditionalFormatting>
  <conditionalFormatting sqref="AG18">
    <cfRule type="cellIs" dxfId="1393" priority="156" operator="lessThan">
      <formula>$BC$18</formula>
    </cfRule>
    <cfRule type="cellIs" dxfId="1392" priority="157" operator="greaterThan">
      <formula>$BD$18</formula>
    </cfRule>
    <cfRule type="cellIs" dxfId="1391" priority="158" operator="lessThan">
      <formula>$BA$18</formula>
    </cfRule>
    <cfRule type="cellIs" dxfId="1390" priority="159" operator="greaterThan">
      <formula>$BB$18</formula>
    </cfRule>
  </conditionalFormatting>
  <conditionalFormatting sqref="AG20:AG22 AG16:AG17">
    <cfRule type="cellIs" dxfId="1389" priority="154" operator="greaterThan">
      <formula>$E16</formula>
    </cfRule>
    <cfRule type="cellIs" dxfId="1388" priority="155" operator="greaterThan">
      <formula>$G16</formula>
    </cfRule>
  </conditionalFormatting>
  <conditionalFormatting sqref="AB10">
    <cfRule type="cellIs" dxfId="1387" priority="153" operator="greaterThan">
      <formula>$E$10</formula>
    </cfRule>
  </conditionalFormatting>
  <conditionalFormatting sqref="AB11">
    <cfRule type="cellIs" dxfId="1386" priority="152" operator="greaterThan">
      <formula>$E$11</formula>
    </cfRule>
  </conditionalFormatting>
  <conditionalFormatting sqref="AB12">
    <cfRule type="cellIs" dxfId="1385" priority="151" operator="greaterThan">
      <formula>$E$12</formula>
    </cfRule>
  </conditionalFormatting>
  <conditionalFormatting sqref="AB14">
    <cfRule type="cellIs" dxfId="1384" priority="149" operator="greaterThan">
      <formula>$E$14</formula>
    </cfRule>
    <cfRule type="cellIs" dxfId="1383" priority="150" operator="greaterThan">
      <formula>$G14</formula>
    </cfRule>
  </conditionalFormatting>
  <conditionalFormatting sqref="AB15">
    <cfRule type="cellIs" dxfId="1382" priority="148" operator="greaterThan">
      <formula>$E$15</formula>
    </cfRule>
  </conditionalFormatting>
  <conditionalFormatting sqref="AB19">
    <cfRule type="cellIs" dxfId="1381" priority="147" operator="greaterThan">
      <formula>$E$19</formula>
    </cfRule>
  </conditionalFormatting>
  <conditionalFormatting sqref="AB23">
    <cfRule type="cellIs" dxfId="1380" priority="146" operator="greaterThan">
      <formula>$E$23</formula>
    </cfRule>
  </conditionalFormatting>
  <conditionalFormatting sqref="AB8">
    <cfRule type="cellIs" dxfId="1379" priority="145" operator="greaterThan">
      <formula>$E$8</formula>
    </cfRule>
  </conditionalFormatting>
  <conditionalFormatting sqref="AB9">
    <cfRule type="cellIs" dxfId="1378" priority="144" operator="greaterThan">
      <formula>$E$9</formula>
    </cfRule>
  </conditionalFormatting>
  <conditionalFormatting sqref="AB18">
    <cfRule type="cellIs" dxfId="1377" priority="140" operator="lessThan">
      <formula>$BC$18</formula>
    </cfRule>
    <cfRule type="cellIs" dxfId="1376" priority="141" operator="greaterThan">
      <formula>$BD$18</formula>
    </cfRule>
    <cfRule type="cellIs" dxfId="1375" priority="142" operator="lessThan">
      <formula>$BA$18</formula>
    </cfRule>
    <cfRule type="cellIs" dxfId="1374" priority="143" operator="greaterThan">
      <formula>$BB$18</formula>
    </cfRule>
  </conditionalFormatting>
  <conditionalFormatting sqref="AB20:AB22 AB16:AB17">
    <cfRule type="cellIs" dxfId="1373" priority="138" operator="greaterThan">
      <formula>$E16</formula>
    </cfRule>
    <cfRule type="cellIs" dxfId="1372" priority="139" operator="greaterThan">
      <formula>$G16</formula>
    </cfRule>
  </conditionalFormatting>
  <conditionalFormatting sqref="W10">
    <cfRule type="cellIs" dxfId="1371" priority="137" operator="greaterThan">
      <formula>$E$10</formula>
    </cfRule>
  </conditionalFormatting>
  <conditionalFormatting sqref="W11">
    <cfRule type="cellIs" dxfId="1370" priority="136" operator="greaterThan">
      <formula>$E$11</formula>
    </cfRule>
  </conditionalFormatting>
  <conditionalFormatting sqref="W12">
    <cfRule type="cellIs" dxfId="1369" priority="135" operator="greaterThan">
      <formula>$E$12</formula>
    </cfRule>
  </conditionalFormatting>
  <conditionalFormatting sqref="W13:W14">
    <cfRule type="cellIs" dxfId="1368" priority="133" operator="greaterThan">
      <formula>$E13</formula>
    </cfRule>
    <cfRule type="cellIs" dxfId="1367" priority="134" operator="greaterThan">
      <formula>$G13</formula>
    </cfRule>
  </conditionalFormatting>
  <conditionalFormatting sqref="W14">
    <cfRule type="cellIs" dxfId="1366" priority="131" operator="greaterThan">
      <formula>$E$14</formula>
    </cfRule>
    <cfRule type="cellIs" dxfId="1365" priority="132" operator="greaterThan">
      <formula>$G$14</formula>
    </cfRule>
  </conditionalFormatting>
  <conditionalFormatting sqref="W15">
    <cfRule type="cellIs" dxfId="1364" priority="130" operator="greaterThan">
      <formula>$E$15</formula>
    </cfRule>
  </conditionalFormatting>
  <conditionalFormatting sqref="W19">
    <cfRule type="cellIs" dxfId="1363" priority="129" operator="greaterThan">
      <formula>$E$19</formula>
    </cfRule>
  </conditionalFormatting>
  <conditionalFormatting sqref="W23">
    <cfRule type="cellIs" dxfId="1362" priority="128" operator="greaterThan">
      <formula>$E$23</formula>
    </cfRule>
  </conditionalFormatting>
  <conditionalFormatting sqref="W8">
    <cfRule type="cellIs" dxfId="1361" priority="127" operator="greaterThan">
      <formula>$E$8</formula>
    </cfRule>
  </conditionalFormatting>
  <conditionalFormatting sqref="W9">
    <cfRule type="cellIs" dxfId="1360" priority="126" operator="greaterThan">
      <formula>$E$9</formula>
    </cfRule>
  </conditionalFormatting>
  <conditionalFormatting sqref="W18">
    <cfRule type="cellIs" dxfId="1359" priority="122" operator="lessThan">
      <formula>$BC$18</formula>
    </cfRule>
    <cfRule type="cellIs" dxfId="1358" priority="123" operator="greaterThan">
      <formula>$BD$18</formula>
    </cfRule>
    <cfRule type="cellIs" dxfId="1357" priority="124" operator="lessThan">
      <formula>$BA$18</formula>
    </cfRule>
    <cfRule type="cellIs" dxfId="1356" priority="125" operator="greaterThan">
      <formula>$BB$18</formula>
    </cfRule>
  </conditionalFormatting>
  <conditionalFormatting sqref="W20:W22 W16:W17">
    <cfRule type="cellIs" dxfId="1355" priority="120" operator="greaterThan">
      <formula>$E16</formula>
    </cfRule>
    <cfRule type="cellIs" dxfId="1354" priority="121" operator="greaterThan">
      <formula>$G16</formula>
    </cfRule>
  </conditionalFormatting>
  <conditionalFormatting sqref="R10">
    <cfRule type="cellIs" dxfId="1353" priority="119" operator="greaterThan">
      <formula>$E$10</formula>
    </cfRule>
  </conditionalFormatting>
  <conditionalFormatting sqref="R11">
    <cfRule type="cellIs" dxfId="1352" priority="118" operator="greaterThan">
      <formula>$E$11</formula>
    </cfRule>
  </conditionalFormatting>
  <conditionalFormatting sqref="R12">
    <cfRule type="cellIs" dxfId="1351" priority="117" operator="greaterThan">
      <formula>$E$12</formula>
    </cfRule>
  </conditionalFormatting>
  <conditionalFormatting sqref="R13:R14">
    <cfRule type="cellIs" dxfId="1350" priority="115" operator="greaterThan">
      <formula>$E13</formula>
    </cfRule>
    <cfRule type="cellIs" dxfId="1349" priority="116" operator="greaterThan">
      <formula>$G13</formula>
    </cfRule>
  </conditionalFormatting>
  <conditionalFormatting sqref="R14">
    <cfRule type="cellIs" dxfId="1348" priority="113" operator="greaterThan">
      <formula>$E$14</formula>
    </cfRule>
    <cfRule type="cellIs" dxfId="1347" priority="114" operator="greaterThan">
      <formula>$G$14</formula>
    </cfRule>
  </conditionalFormatting>
  <conditionalFormatting sqref="R15">
    <cfRule type="cellIs" dxfId="1346" priority="112" operator="greaterThan">
      <formula>$E$15</formula>
    </cfRule>
  </conditionalFormatting>
  <conditionalFormatting sqref="R19">
    <cfRule type="cellIs" dxfId="1345" priority="111" operator="greaterThan">
      <formula>$E$19</formula>
    </cfRule>
  </conditionalFormatting>
  <conditionalFormatting sqref="R23">
    <cfRule type="cellIs" dxfId="1344" priority="110" operator="greaterThan">
      <formula>$E$23</formula>
    </cfRule>
  </conditionalFormatting>
  <conditionalFormatting sqref="R9">
    <cfRule type="cellIs" dxfId="1343" priority="109" operator="greaterThan">
      <formula>$E$9</formula>
    </cfRule>
  </conditionalFormatting>
  <conditionalFormatting sqref="R18">
    <cfRule type="cellIs" dxfId="1342" priority="105" operator="lessThan">
      <formula>$BC$18</formula>
    </cfRule>
    <cfRule type="cellIs" dxfId="1341" priority="106" operator="greaterThan">
      <formula>$BD$18</formula>
    </cfRule>
    <cfRule type="cellIs" dxfId="1340" priority="107" operator="lessThan">
      <formula>$BA$18</formula>
    </cfRule>
    <cfRule type="cellIs" dxfId="1339" priority="108" operator="greaterThan">
      <formula>$BB$18</formula>
    </cfRule>
  </conditionalFormatting>
  <conditionalFormatting sqref="R20:R22 R16:R17">
    <cfRule type="cellIs" dxfId="1338" priority="103" operator="greaterThan">
      <formula>$E16</formula>
    </cfRule>
    <cfRule type="cellIs" dxfId="1337" priority="104" operator="greaterThan">
      <formula>$G16</formula>
    </cfRule>
  </conditionalFormatting>
  <conditionalFormatting sqref="M10">
    <cfRule type="cellIs" dxfId="1336" priority="102" operator="greaterThan">
      <formula>$E$10</formula>
    </cfRule>
  </conditionalFormatting>
  <conditionalFormatting sqref="M11">
    <cfRule type="cellIs" dxfId="1335" priority="101" operator="greaterThan">
      <formula>$E$11</formula>
    </cfRule>
  </conditionalFormatting>
  <conditionalFormatting sqref="M12">
    <cfRule type="cellIs" dxfId="1334" priority="100" operator="greaterThan">
      <formula>$E$12</formula>
    </cfRule>
  </conditionalFormatting>
  <conditionalFormatting sqref="M13:M14">
    <cfRule type="cellIs" dxfId="1333" priority="98" operator="greaterThan">
      <formula>$E13</formula>
    </cfRule>
    <cfRule type="cellIs" dxfId="1332" priority="99" operator="greaterThan">
      <formula>$G13</formula>
    </cfRule>
  </conditionalFormatting>
  <conditionalFormatting sqref="M14">
    <cfRule type="cellIs" dxfId="1331" priority="96" operator="greaterThan">
      <formula>$E$14</formula>
    </cfRule>
    <cfRule type="cellIs" dxfId="1330" priority="97" operator="greaterThan">
      <formula>$G$14</formula>
    </cfRule>
  </conditionalFormatting>
  <conditionalFormatting sqref="M15">
    <cfRule type="cellIs" dxfId="1329" priority="95" operator="greaterThan">
      <formula>$E$15</formula>
    </cfRule>
  </conditionalFormatting>
  <conditionalFormatting sqref="M19">
    <cfRule type="cellIs" dxfId="1328" priority="94" operator="greaterThan">
      <formula>$E$19</formula>
    </cfRule>
  </conditionalFormatting>
  <conditionalFormatting sqref="M23">
    <cfRule type="cellIs" dxfId="1327" priority="93" operator="greaterThan">
      <formula>$E$23</formula>
    </cfRule>
  </conditionalFormatting>
  <conditionalFormatting sqref="M8">
    <cfRule type="cellIs" dxfId="1326" priority="92" operator="greaterThan">
      <formula>$E$8</formula>
    </cfRule>
  </conditionalFormatting>
  <conditionalFormatting sqref="M9">
    <cfRule type="cellIs" dxfId="1325" priority="91" operator="greaterThan">
      <formula>$E$9</formula>
    </cfRule>
  </conditionalFormatting>
  <conditionalFormatting sqref="M18">
    <cfRule type="cellIs" dxfId="1324" priority="87" operator="lessThan">
      <formula>$BC$18</formula>
    </cfRule>
    <cfRule type="cellIs" dxfId="1323" priority="88" operator="greaterThan">
      <formula>$BD$18</formula>
    </cfRule>
    <cfRule type="cellIs" dxfId="1322" priority="89" operator="lessThan">
      <formula>$BA$18</formula>
    </cfRule>
    <cfRule type="cellIs" dxfId="1321" priority="90" operator="greaterThan">
      <formula>$BB$18</formula>
    </cfRule>
  </conditionalFormatting>
  <conditionalFormatting sqref="M20:M22 M16:M17">
    <cfRule type="cellIs" dxfId="1320" priority="85" operator="greaterThan">
      <formula>$E16</formula>
    </cfRule>
    <cfRule type="cellIs" dxfId="1319" priority="86" operator="greaterThan">
      <formula>$G16</formula>
    </cfRule>
  </conditionalFormatting>
  <conditionalFormatting sqref="H10">
    <cfRule type="cellIs" dxfId="1318" priority="84" operator="greaterThan">
      <formula>$E$10</formula>
    </cfRule>
  </conditionalFormatting>
  <conditionalFormatting sqref="H11">
    <cfRule type="cellIs" dxfId="1317" priority="83" operator="greaterThan">
      <formula>$E$11</formula>
    </cfRule>
  </conditionalFormatting>
  <conditionalFormatting sqref="H12">
    <cfRule type="cellIs" dxfId="1316" priority="82" operator="greaterThan">
      <formula>$E$12</formula>
    </cfRule>
  </conditionalFormatting>
  <conditionalFormatting sqref="H13:H14">
    <cfRule type="cellIs" dxfId="1315" priority="80" operator="greaterThan">
      <formula>$E13</formula>
    </cfRule>
    <cfRule type="cellIs" dxfId="1314" priority="81" operator="greaterThan">
      <formula>$G13</formula>
    </cfRule>
  </conditionalFormatting>
  <conditionalFormatting sqref="H14">
    <cfRule type="cellIs" dxfId="1313" priority="78" operator="greaterThan">
      <formula>$E$14</formula>
    </cfRule>
    <cfRule type="cellIs" dxfId="1312" priority="79" operator="greaterThan">
      <formula>$G$14</formula>
    </cfRule>
  </conditionalFormatting>
  <conditionalFormatting sqref="H15">
    <cfRule type="cellIs" dxfId="1311" priority="77" operator="greaterThan">
      <formula>$E$15</formula>
    </cfRule>
  </conditionalFormatting>
  <conditionalFormatting sqref="H19">
    <cfRule type="cellIs" dxfId="1310" priority="76" operator="greaterThan">
      <formula>$E$19</formula>
    </cfRule>
  </conditionalFormatting>
  <conditionalFormatting sqref="H23">
    <cfRule type="cellIs" dxfId="1309" priority="75" operator="greaterThan">
      <formula>$E$23</formula>
    </cfRule>
  </conditionalFormatting>
  <conditionalFormatting sqref="H20:H22 H16:H17">
    <cfRule type="cellIs" dxfId="1308" priority="73" operator="greaterThan">
      <formula>$E16</formula>
    </cfRule>
    <cfRule type="cellIs" dxfId="1307" priority="74" operator="greaterThan">
      <formula>$G16</formula>
    </cfRule>
  </conditionalFormatting>
  <conditionalFormatting sqref="H31">
    <cfRule type="cellIs" dxfId="1306" priority="70" operator="greaterThan">
      <formula>$E19</formula>
    </cfRule>
  </conditionalFormatting>
  <conditionalFormatting sqref="H27:H30">
    <cfRule type="cellIs" dxfId="1305" priority="71" operator="greaterThan">
      <formula>$E27</formula>
    </cfRule>
    <cfRule type="cellIs" dxfId="1304" priority="72" operator="greaterThan">
      <formula>$G27</formula>
    </cfRule>
  </conditionalFormatting>
  <conditionalFormatting sqref="H41 H32:H39">
    <cfRule type="cellIs" dxfId="1303" priority="68" operator="greaterThan">
      <formula>$E32</formula>
    </cfRule>
    <cfRule type="cellIs" dxfId="1302" priority="69" operator="greaterThan">
      <formula>$G32</formula>
    </cfRule>
  </conditionalFormatting>
  <conditionalFormatting sqref="M31">
    <cfRule type="cellIs" dxfId="1301" priority="65" operator="greaterThan">
      <formula>$E19</formula>
    </cfRule>
  </conditionalFormatting>
  <conditionalFormatting sqref="M25:M30">
    <cfRule type="cellIs" dxfId="1300" priority="66" operator="greaterThan">
      <formula>$E25</formula>
    </cfRule>
    <cfRule type="cellIs" dxfId="1299" priority="67" operator="greaterThan">
      <formula>$G25</formula>
    </cfRule>
  </conditionalFormatting>
  <conditionalFormatting sqref="M26">
    <cfRule type="cellIs" dxfId="1298" priority="63" operator="greaterThan">
      <formula>$E26</formula>
    </cfRule>
    <cfRule type="cellIs" dxfId="1297" priority="64" operator="greaterThan">
      <formula>$G26</formula>
    </cfRule>
  </conditionalFormatting>
  <conditionalFormatting sqref="M41 M32:M39">
    <cfRule type="cellIs" dxfId="1296" priority="61" operator="greaterThan">
      <formula>$E32</formula>
    </cfRule>
    <cfRule type="cellIs" dxfId="1295" priority="62" operator="greaterThan">
      <formula>$G32</formula>
    </cfRule>
  </conditionalFormatting>
  <conditionalFormatting sqref="AV31 AL31 AG31 AB31 W31 R31">
    <cfRule type="cellIs" dxfId="1294" priority="58" operator="greaterThan">
      <formula>$E19</formula>
    </cfRule>
  </conditionalFormatting>
  <conditionalFormatting sqref="AV25:AV30 AL25:AL30 AG25:AG30 AB25:AB30 W25:W30 R26:R30">
    <cfRule type="cellIs" dxfId="1293" priority="59" operator="greaterThan">
      <formula>$E25</formula>
    </cfRule>
    <cfRule type="cellIs" dxfId="1292" priority="60" operator="greaterThan">
      <formula>$G25</formula>
    </cfRule>
  </conditionalFormatting>
  <conditionalFormatting sqref="AV26 AL26 AG26 AB26 W26 R26">
    <cfRule type="cellIs" dxfId="1291" priority="56" operator="greaterThan">
      <formula>$E26</formula>
    </cfRule>
    <cfRule type="cellIs" dxfId="1290" priority="57" operator="greaterThan">
      <formula>$G26</formula>
    </cfRule>
  </conditionalFormatting>
  <conditionalFormatting sqref="AV41 AV32:AV39 AL41 AL32:AL39 AG41 AG32:AG39 AB41 AB32:AB39 W41 W32:W39 R41 R32:R39">
    <cfRule type="cellIs" dxfId="1289" priority="54" operator="greaterThan">
      <formula>$E32</formula>
    </cfRule>
    <cfRule type="cellIs" dxfId="1288" priority="55" operator="greaterThan">
      <formula>$G32</formula>
    </cfRule>
  </conditionalFormatting>
  <conditionalFormatting sqref="R8">
    <cfRule type="cellIs" dxfId="1287" priority="53" operator="greaterThan">
      <formula>$E$8</formula>
    </cfRule>
  </conditionalFormatting>
  <conditionalFormatting sqref="R25">
    <cfRule type="cellIs" dxfId="1286" priority="51" operator="greaterThan">
      <formula>$E25</formula>
    </cfRule>
    <cfRule type="cellIs" dxfId="1285" priority="52" operator="greaterThan">
      <formula>$G25</formula>
    </cfRule>
  </conditionalFormatting>
  <conditionalFormatting sqref="R45">
    <cfRule type="cellIs" dxfId="1284" priority="50" operator="greaterThan">
      <formula>$F$45</formula>
    </cfRule>
  </conditionalFormatting>
  <conditionalFormatting sqref="AV48 AL48 AG48 AB48 W48 R48 M48">
    <cfRule type="cellIs" dxfId="1283" priority="48" operator="greaterThan">
      <formula>$F$48</formula>
    </cfRule>
  </conditionalFormatting>
  <conditionalFormatting sqref="AV76 AL76 AG76 AB76 W76 R76 M76">
    <cfRule type="cellIs" dxfId="1282" priority="49" operator="greaterThan">
      <formula>$F$76</formula>
    </cfRule>
  </conditionalFormatting>
  <conditionalFormatting sqref="AV72 AL72 AG72 AB72 W72 R72 M72">
    <cfRule type="expression" dxfId="1281" priority="47">
      <formula>$W$72&gt;$E$72</formula>
    </cfRule>
  </conditionalFormatting>
  <conditionalFormatting sqref="AV43 AL43 AG43 AB43 W43 R43 M43">
    <cfRule type="cellIs" dxfId="1280" priority="46" operator="greaterThan">
      <formula>$G43</formula>
    </cfRule>
  </conditionalFormatting>
  <conditionalFormatting sqref="AV50 AL50 AG50 AB50 W50 R50 M50">
    <cfRule type="cellIs" dxfId="1279" priority="45" operator="greaterThan">
      <formula>$G50</formula>
    </cfRule>
  </conditionalFormatting>
  <conditionalFormatting sqref="AV51 AL51 AG51 AB51 W51 R51 M51">
    <cfRule type="expression" priority="43" stopIfTrue="1">
      <formula>N$51="U"</formula>
    </cfRule>
    <cfRule type="cellIs" dxfId="1278" priority="44" operator="greaterThan">
      <formula>$G51</formula>
    </cfRule>
  </conditionalFormatting>
  <conditionalFormatting sqref="AV60 AL60 AG60 AB60 W60 R60 M60 AV53 AL53 AG53 AB53 W53 R53 M53 M63 R63 W63 AB63 AG63 AL63 AV63">
    <cfRule type="cellIs" dxfId="1277" priority="42" operator="greaterThan">
      <formula>$G53</formula>
    </cfRule>
  </conditionalFormatting>
  <conditionalFormatting sqref="AV84 AL84 AG84 AB84 W84 R84 M84 AV81 AL81 AG81 AB81 W81 R81 M81 AV73 AL73 AG73 AB73 W73 R73 M73 AV68 AL68 AG68 AB68 W68 R68 M68 AV66 AL66 AG66 AB66 W66 R66 M66">
    <cfRule type="cellIs" dxfId="1276" priority="41" operator="greaterThan">
      <formula>$G66</formula>
    </cfRule>
  </conditionalFormatting>
  <conditionalFormatting sqref="AV46 AL46 AG46 AB46 W46 R46 M46">
    <cfRule type="cellIs" dxfId="1275" priority="39" operator="greaterThan">
      <formula>$E46</formula>
    </cfRule>
    <cfRule type="cellIs" dxfId="1274" priority="40" operator="greaterThan">
      <formula>$G46</formula>
    </cfRule>
  </conditionalFormatting>
  <conditionalFormatting sqref="AV54:AV55 AL54:AL55 AG54:AG55 AB54:AB55 W54:W55 R54:R55 M54:M55">
    <cfRule type="cellIs" dxfId="1273" priority="37" operator="greaterThan">
      <formula>$E54</formula>
    </cfRule>
    <cfRule type="cellIs" dxfId="1272" priority="38" operator="greaterThan">
      <formula>$G54</formula>
    </cfRule>
  </conditionalFormatting>
  <conditionalFormatting sqref="AV61:AV62 AL61:AL62 AG61:AG62 AB61:AB62 W61:W62 R61:R62 M61:M62">
    <cfRule type="cellIs" dxfId="1271" priority="35" operator="greaterThan">
      <formula>$E61</formula>
    </cfRule>
    <cfRule type="cellIs" dxfId="1270" priority="36" operator="greaterThan">
      <formula>$G61</formula>
    </cfRule>
  </conditionalFormatting>
  <conditionalFormatting sqref="AV89 AL89 AB89 W89 R89 M89 AV86 AL86 AG86 AB86 W86 R86 M86 AV78 AL78 AG78 AB78 W78 R78 M78 AV70 AL70 AG70 AB70 W70 R70 M70">
    <cfRule type="cellIs" dxfId="1269" priority="33" operator="greaterThan">
      <formula>$E70</formula>
    </cfRule>
    <cfRule type="cellIs" dxfId="1268" priority="34" operator="greaterThan">
      <formula>$G70</formula>
    </cfRule>
  </conditionalFormatting>
  <conditionalFormatting sqref="AV52 AL52 AG52 AB52 W52 R52 M52">
    <cfRule type="cellIs" dxfId="1267" priority="32" operator="greaterThan">
      <formula>$E52</formula>
    </cfRule>
  </conditionalFormatting>
  <conditionalFormatting sqref="AV79:AV80 AL79:AL80 AG79:AG80 AB79:AB80 W79:W80 R79:R80 M79:M80 AV75 AL75 AG75 AB75 W75 R75 M75 AV67 AL67 AG67 AB67 W67 R67 M67 M82 R82 W82 AB82 AG82 AL82 AV82">
    <cfRule type="cellIs" dxfId="1266" priority="31" operator="greaterThan">
      <formula>$E67</formula>
    </cfRule>
  </conditionalFormatting>
  <conditionalFormatting sqref="AV82 AL82 AG82 AB82 W82 R82 M82">
    <cfRule type="expression" priority="30" stopIfTrue="1">
      <formula>N$82="U"</formula>
    </cfRule>
  </conditionalFormatting>
  <conditionalFormatting sqref="H8">
    <cfRule type="cellIs" dxfId="1265" priority="29" operator="greaterThan">
      <formula>$E$8</formula>
    </cfRule>
  </conditionalFormatting>
  <conditionalFormatting sqref="H9">
    <cfRule type="cellIs" dxfId="1264" priority="28" operator="greaterThan">
      <formula>$E$9</formula>
    </cfRule>
  </conditionalFormatting>
  <conditionalFormatting sqref="H25:H26">
    <cfRule type="cellIs" dxfId="1263" priority="26" operator="greaterThan">
      <formula>$E25</formula>
    </cfRule>
    <cfRule type="cellIs" dxfId="1262" priority="27" operator="greaterThan">
      <formula>$G25</formula>
    </cfRule>
  </conditionalFormatting>
  <conditionalFormatting sqref="H26">
    <cfRule type="cellIs" dxfId="1261" priority="24" operator="greaterThan">
      <formula>$E26</formula>
    </cfRule>
    <cfRule type="cellIs" dxfId="1260" priority="25" operator="greaterThan">
      <formula>$G26</formula>
    </cfRule>
  </conditionalFormatting>
  <conditionalFormatting sqref="H45">
    <cfRule type="cellIs" dxfId="1259" priority="23" operator="greaterThan">
      <formula>$F$45</formula>
    </cfRule>
  </conditionalFormatting>
  <conditionalFormatting sqref="H43">
    <cfRule type="cellIs" dxfId="1258" priority="22" operator="greaterThan">
      <formula>$G43</formula>
    </cfRule>
  </conditionalFormatting>
  <conditionalFormatting sqref="H46">
    <cfRule type="cellIs" dxfId="1257" priority="20" operator="greaterThan">
      <formula>$E46</formula>
    </cfRule>
    <cfRule type="cellIs" dxfId="1256" priority="21" operator="greaterThan">
      <formula>$G46</formula>
    </cfRule>
  </conditionalFormatting>
  <conditionalFormatting sqref="H48">
    <cfRule type="cellIs" dxfId="1255" priority="18" operator="greaterThan">
      <formula>$F$48</formula>
    </cfRule>
  </conditionalFormatting>
  <conditionalFormatting sqref="H76">
    <cfRule type="cellIs" dxfId="1254" priority="19" operator="greaterThan">
      <formula>$F$76</formula>
    </cfRule>
  </conditionalFormatting>
  <conditionalFormatting sqref="H72">
    <cfRule type="expression" dxfId="1253" priority="17">
      <formula>$W$72&gt;$E$72</formula>
    </cfRule>
  </conditionalFormatting>
  <conditionalFormatting sqref="H50">
    <cfRule type="cellIs" dxfId="1252" priority="16" operator="greaterThan">
      <formula>$G50</formula>
    </cfRule>
  </conditionalFormatting>
  <conditionalFormatting sqref="H51">
    <cfRule type="expression" priority="14" stopIfTrue="1">
      <formula>I$51="U"</formula>
    </cfRule>
    <cfRule type="cellIs" dxfId="1251" priority="15" operator="greaterThan">
      <formula>$G51</formula>
    </cfRule>
  </conditionalFormatting>
  <conditionalFormatting sqref="H60 H53 H63">
    <cfRule type="cellIs" dxfId="1250" priority="13" operator="greaterThan">
      <formula>$G53</formula>
    </cfRule>
  </conditionalFormatting>
  <conditionalFormatting sqref="H84 H81 H73 H68 H66">
    <cfRule type="cellIs" dxfId="1249" priority="12" operator="greaterThan">
      <formula>$G66</formula>
    </cfRule>
  </conditionalFormatting>
  <conditionalFormatting sqref="H54:H55">
    <cfRule type="cellIs" dxfId="1248" priority="10" operator="greaterThan">
      <formula>$E54</formula>
    </cfRule>
    <cfRule type="cellIs" dxfId="1247" priority="11" operator="greaterThan">
      <formula>$G54</formula>
    </cfRule>
  </conditionalFormatting>
  <conditionalFormatting sqref="H61:H62">
    <cfRule type="cellIs" dxfId="1246" priority="8" operator="greaterThan">
      <formula>$E61</formula>
    </cfRule>
    <cfRule type="cellIs" dxfId="1245" priority="9" operator="greaterThan">
      <formula>$G61</formula>
    </cfRule>
  </conditionalFormatting>
  <conditionalFormatting sqref="H89 H86 H78 H70">
    <cfRule type="cellIs" dxfId="1244" priority="6" operator="greaterThan">
      <formula>$E70</formula>
    </cfRule>
    <cfRule type="cellIs" dxfId="1243" priority="7" operator="greaterThan">
      <formula>$G70</formula>
    </cfRule>
  </conditionalFormatting>
  <conditionalFormatting sqref="H52">
    <cfRule type="cellIs" dxfId="1242" priority="5" operator="greaterThan">
      <formula>$E52</formula>
    </cfRule>
  </conditionalFormatting>
  <conditionalFormatting sqref="H79:H80 H75 H67 H82">
    <cfRule type="cellIs" dxfId="1241" priority="4" operator="greaterThan">
      <formula>$E67</formula>
    </cfRule>
  </conditionalFormatting>
  <conditionalFormatting sqref="H82">
    <cfRule type="expression" priority="3" stopIfTrue="1">
      <formula>I$82="U"</formula>
    </cfRule>
  </conditionalFormatting>
  <conditionalFormatting sqref="AG89">
    <cfRule type="cellIs" dxfId="1240" priority="1" operator="greaterThan">
      <formula>$E89</formula>
    </cfRule>
    <cfRule type="cellIs" dxfId="1239" priority="2" operator="greaterThan">
      <formula>$G89</formula>
    </cfRule>
  </conditionalFormatting>
  <printOptions horizontalCentered="1"/>
  <pageMargins left="1" right="1" top="0.6" bottom="0.6" header="0.3" footer="0.3"/>
  <pageSetup paperSize="17" scale="44" orientation="landscape" r:id="rId1"/>
  <headerFooter>
    <oddFooter>&amp;L&amp;8&amp;Z&amp;F&amp;RPage &amp;P of &amp;N</oddFooter>
  </headerFooter>
  <rowBreaks count="1" manualBreakCount="1">
    <brk id="46" max="51"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92E8C-D945-44F4-8EB9-A431A87B11AF}">
  <dimension ref="A1:BD1048558"/>
  <sheetViews>
    <sheetView view="pageBreakPreview" topLeftCell="A4" zoomScale="115" zoomScaleNormal="145" zoomScaleSheetLayoutView="115" workbookViewId="0">
      <pane xSplit="7965" ySplit="1410" topLeftCell="AG1" activePane="bottomLeft"/>
      <selection activeCell="A18" sqref="A18:XFD18"/>
      <selection pane="topRight" activeCell="A18" sqref="A18:XFD18"/>
      <selection pane="bottomLeft" activeCell="A18" sqref="A18:XFD18"/>
      <selection pane="bottomRight" activeCell="A18" sqref="A18:XFD18"/>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283</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44544</v>
      </c>
      <c r="I6" s="219" t="s">
        <v>15</v>
      </c>
      <c r="J6" s="219" t="s">
        <v>16</v>
      </c>
      <c r="K6" s="219" t="s">
        <v>190</v>
      </c>
      <c r="L6" s="220" t="s">
        <v>191</v>
      </c>
      <c r="M6" s="218">
        <v>44545</v>
      </c>
      <c r="N6" s="219" t="s">
        <v>15</v>
      </c>
      <c r="O6" s="219" t="s">
        <v>16</v>
      </c>
      <c r="P6" s="219" t="s">
        <v>190</v>
      </c>
      <c r="Q6" s="220" t="s">
        <v>191</v>
      </c>
      <c r="R6" s="218">
        <v>44545</v>
      </c>
      <c r="S6" s="219" t="s">
        <v>15</v>
      </c>
      <c r="T6" s="219" t="s">
        <v>16</v>
      </c>
      <c r="U6" s="219" t="s">
        <v>190</v>
      </c>
      <c r="V6" s="220" t="s">
        <v>191</v>
      </c>
      <c r="W6" s="218">
        <v>44544</v>
      </c>
      <c r="X6" s="219" t="s">
        <v>15</v>
      </c>
      <c r="Y6" s="219" t="s">
        <v>16</v>
      </c>
      <c r="Z6" s="219" t="s">
        <v>190</v>
      </c>
      <c r="AA6" s="220" t="s">
        <v>191</v>
      </c>
      <c r="AB6" s="218">
        <v>44544</v>
      </c>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30</v>
      </c>
      <c r="C8" s="223"/>
      <c r="D8" s="223"/>
      <c r="E8" s="324">
        <v>43.618099999999998</v>
      </c>
      <c r="F8" s="224" t="s">
        <v>22</v>
      </c>
      <c r="G8" s="225" t="s">
        <v>22</v>
      </c>
      <c r="H8" s="370">
        <v>84</v>
      </c>
      <c r="I8" s="223"/>
      <c r="J8" s="223"/>
      <c r="K8" s="223" t="s">
        <v>233</v>
      </c>
      <c r="L8" s="227" t="s">
        <v>247</v>
      </c>
      <c r="M8" s="370">
        <v>110</v>
      </c>
      <c r="N8" s="223"/>
      <c r="O8" s="223"/>
      <c r="P8" s="223"/>
      <c r="Q8" s="227"/>
      <c r="R8" s="370">
        <v>190</v>
      </c>
      <c r="S8" s="223"/>
      <c r="T8" s="223"/>
      <c r="U8" s="223"/>
      <c r="V8" s="227"/>
      <c r="W8" s="370">
        <v>410</v>
      </c>
      <c r="X8" s="223"/>
      <c r="Y8" s="223"/>
      <c r="Z8" s="223"/>
      <c r="AA8" s="348"/>
      <c r="AB8" s="355">
        <v>46</v>
      </c>
      <c r="AC8" s="251"/>
      <c r="AD8" s="251"/>
      <c r="AE8" s="251"/>
      <c r="AF8" s="252"/>
      <c r="AG8" s="505" t="s">
        <v>205</v>
      </c>
      <c r="AH8" s="505"/>
      <c r="AI8" s="505"/>
      <c r="AJ8" s="505"/>
      <c r="AK8" s="506"/>
      <c r="AL8" s="507" t="s">
        <v>280</v>
      </c>
      <c r="AM8" s="508"/>
      <c r="AN8" s="508"/>
      <c r="AO8" s="508"/>
      <c r="AP8" s="509"/>
      <c r="AU8" s="20" t="s">
        <v>20</v>
      </c>
    </row>
    <row r="9" spans="1:47" s="214" customFormat="1" x14ac:dyDescent="0.25">
      <c r="A9" s="228" t="s">
        <v>23</v>
      </c>
      <c r="B9" s="222" t="s">
        <v>24</v>
      </c>
      <c r="C9" s="229"/>
      <c r="D9" s="229"/>
      <c r="E9" s="325">
        <v>2.4E-2</v>
      </c>
      <c r="F9" s="230" t="s">
        <v>22</v>
      </c>
      <c r="G9" s="231" t="s">
        <v>22</v>
      </c>
      <c r="H9" s="369">
        <v>0.02</v>
      </c>
      <c r="I9" s="229" t="s">
        <v>25</v>
      </c>
      <c r="J9" s="229"/>
      <c r="K9" s="223"/>
      <c r="L9" s="233"/>
      <c r="M9" s="369">
        <v>0.02</v>
      </c>
      <c r="N9" s="229" t="s">
        <v>25</v>
      </c>
      <c r="O9" s="229"/>
      <c r="P9" s="229"/>
      <c r="Q9" s="233"/>
      <c r="R9" s="369">
        <v>5.03</v>
      </c>
      <c r="S9" s="229"/>
      <c r="T9" s="229"/>
      <c r="U9" s="229" t="s">
        <v>233</v>
      </c>
      <c r="V9" s="233" t="s">
        <v>247</v>
      </c>
      <c r="W9" s="371">
        <v>41.7</v>
      </c>
      <c r="X9" s="229"/>
      <c r="Y9" s="229"/>
      <c r="Z9" s="229"/>
      <c r="AA9" s="349"/>
      <c r="AB9" s="369">
        <v>0.02</v>
      </c>
      <c r="AC9" s="229" t="s">
        <v>25</v>
      </c>
      <c r="AD9" s="229"/>
      <c r="AE9" s="229"/>
      <c r="AF9" s="233"/>
      <c r="AG9" s="351"/>
      <c r="AH9" s="298"/>
      <c r="AI9" s="298"/>
      <c r="AJ9" s="298"/>
      <c r="AK9" s="299"/>
      <c r="AL9" s="510"/>
      <c r="AM9" s="511"/>
      <c r="AN9" s="511"/>
      <c r="AO9" s="511"/>
      <c r="AP9" s="512"/>
      <c r="AU9" s="33" t="s">
        <v>23</v>
      </c>
    </row>
    <row r="10" spans="1:47" s="214" customFormat="1" x14ac:dyDescent="0.25">
      <c r="A10" s="228" t="s">
        <v>26</v>
      </c>
      <c r="B10" s="222" t="s">
        <v>30</v>
      </c>
      <c r="C10" s="223"/>
      <c r="D10" s="223"/>
      <c r="E10" s="330">
        <v>43.506900000000002</v>
      </c>
      <c r="F10" s="235" t="s">
        <v>22</v>
      </c>
      <c r="G10" s="231" t="s">
        <v>22</v>
      </c>
      <c r="H10" s="370">
        <v>84</v>
      </c>
      <c r="I10" s="229"/>
      <c r="J10" s="229"/>
      <c r="K10" s="223" t="s">
        <v>233</v>
      </c>
      <c r="L10" s="227" t="s">
        <v>247</v>
      </c>
      <c r="M10" s="370">
        <v>110</v>
      </c>
      <c r="N10" s="229"/>
      <c r="O10" s="229"/>
      <c r="P10" s="229"/>
      <c r="Q10" s="233"/>
      <c r="R10" s="370">
        <v>190</v>
      </c>
      <c r="S10" s="229"/>
      <c r="T10" s="229"/>
      <c r="U10" s="229"/>
      <c r="V10" s="233"/>
      <c r="W10" s="370">
        <v>410</v>
      </c>
      <c r="X10" s="229"/>
      <c r="Y10" s="229"/>
      <c r="Z10" s="229"/>
      <c r="AA10" s="349"/>
      <c r="AB10" s="370">
        <v>46</v>
      </c>
      <c r="AC10" s="229"/>
      <c r="AD10" s="229"/>
      <c r="AE10" s="229"/>
      <c r="AF10" s="233"/>
      <c r="AG10" s="352"/>
      <c r="AH10" s="298"/>
      <c r="AI10" s="298"/>
      <c r="AJ10" s="298"/>
      <c r="AK10" s="299"/>
      <c r="AL10" s="297"/>
      <c r="AM10" s="298"/>
      <c r="AN10" s="298"/>
      <c r="AO10" s="298"/>
      <c r="AP10" s="299"/>
      <c r="AU10" s="33" t="s">
        <v>26</v>
      </c>
    </row>
    <row r="11" spans="1:47" s="214" customFormat="1" x14ac:dyDescent="0.25">
      <c r="A11" s="228" t="s">
        <v>27</v>
      </c>
      <c r="B11" s="222" t="s">
        <v>21</v>
      </c>
      <c r="C11" s="229"/>
      <c r="D11" s="229"/>
      <c r="E11" s="325">
        <v>17.273900000000001</v>
      </c>
      <c r="F11" s="230" t="s">
        <v>22</v>
      </c>
      <c r="G11" s="231" t="s">
        <v>22</v>
      </c>
      <c r="H11" s="371">
        <v>12</v>
      </c>
      <c r="I11" s="229"/>
      <c r="J11" s="229"/>
      <c r="K11" s="229" t="s">
        <v>15</v>
      </c>
      <c r="L11" s="233" t="s">
        <v>246</v>
      </c>
      <c r="M11" s="371">
        <v>18.100000000000001</v>
      </c>
      <c r="N11" s="229"/>
      <c r="O11" s="229"/>
      <c r="P11" s="229"/>
      <c r="Q11" s="233"/>
      <c r="R11" s="371">
        <v>31.8</v>
      </c>
      <c r="S11" s="229"/>
      <c r="T11" s="229"/>
      <c r="U11" s="229"/>
      <c r="V11" s="233"/>
      <c r="W11" s="371">
        <v>47.6</v>
      </c>
      <c r="X11" s="229"/>
      <c r="Y11" s="229"/>
      <c r="Z11" s="229" t="s">
        <v>15</v>
      </c>
      <c r="AA11" s="349" t="s">
        <v>246</v>
      </c>
      <c r="AB11" s="369">
        <v>9.82</v>
      </c>
      <c r="AC11" s="229"/>
      <c r="AD11" s="229"/>
      <c r="AE11" s="229"/>
      <c r="AF11" s="233"/>
      <c r="AG11" s="353"/>
      <c r="AH11" s="298"/>
      <c r="AI11" s="298"/>
      <c r="AJ11" s="298"/>
      <c r="AK11" s="299"/>
      <c r="AL11" s="300"/>
      <c r="AM11" s="298"/>
      <c r="AN11" s="298"/>
      <c r="AO11" s="298"/>
      <c r="AP11" s="299"/>
      <c r="AU11" s="33" t="s">
        <v>27</v>
      </c>
    </row>
    <row r="12" spans="1:47" s="214" customFormat="1" x14ac:dyDescent="0.25">
      <c r="A12" s="238" t="s">
        <v>28</v>
      </c>
      <c r="B12" s="222" t="s">
        <v>24</v>
      </c>
      <c r="C12" s="229"/>
      <c r="D12" s="229"/>
      <c r="E12" s="325">
        <v>13</v>
      </c>
      <c r="F12" s="230" t="s">
        <v>22</v>
      </c>
      <c r="G12" s="231" t="s">
        <v>22</v>
      </c>
      <c r="H12" s="370">
        <v>10</v>
      </c>
      <c r="I12" s="229" t="s">
        <v>25</v>
      </c>
      <c r="J12" s="229"/>
      <c r="K12" s="229"/>
      <c r="L12" s="233"/>
      <c r="M12" s="370">
        <v>10</v>
      </c>
      <c r="N12" s="229" t="s">
        <v>25</v>
      </c>
      <c r="O12" s="229"/>
      <c r="P12" s="229"/>
      <c r="Q12" s="233"/>
      <c r="R12" s="370">
        <v>21</v>
      </c>
      <c r="S12" s="229"/>
      <c r="T12" s="229"/>
      <c r="U12" s="229"/>
      <c r="V12" s="233"/>
      <c r="W12" s="370">
        <v>26</v>
      </c>
      <c r="X12" s="229"/>
      <c r="Y12" s="229"/>
      <c r="Z12" s="229"/>
      <c r="AA12" s="349"/>
      <c r="AB12" s="370">
        <v>10</v>
      </c>
      <c r="AC12" s="229" t="s">
        <v>25</v>
      </c>
      <c r="AD12" s="229"/>
      <c r="AE12" s="229"/>
      <c r="AF12" s="233"/>
      <c r="AG12" s="352"/>
      <c r="AH12" s="298"/>
      <c r="AI12" s="298"/>
      <c r="AJ12" s="298"/>
      <c r="AK12" s="299"/>
      <c r="AL12" s="297"/>
      <c r="AM12" s="298"/>
      <c r="AN12" s="298"/>
      <c r="AO12" s="298"/>
      <c r="AP12" s="299"/>
      <c r="AU12" s="50" t="s">
        <v>28</v>
      </c>
    </row>
    <row r="13" spans="1:47" s="214" customFormat="1" x14ac:dyDescent="0.25">
      <c r="A13" s="228" t="s">
        <v>29</v>
      </c>
      <c r="B13" s="222" t="s">
        <v>21</v>
      </c>
      <c r="C13" s="229"/>
      <c r="D13" s="229"/>
      <c r="E13" s="325">
        <v>22.492100000000001</v>
      </c>
      <c r="F13" s="239">
        <v>250</v>
      </c>
      <c r="G13" s="231">
        <v>250</v>
      </c>
      <c r="H13" s="369">
        <v>7.78</v>
      </c>
      <c r="I13" s="229"/>
      <c r="J13" s="229"/>
      <c r="K13" s="229"/>
      <c r="L13" s="233"/>
      <c r="M13" s="369">
        <v>9.35</v>
      </c>
      <c r="N13" s="229"/>
      <c r="O13" s="229"/>
      <c r="P13" s="229" t="s">
        <v>233</v>
      </c>
      <c r="Q13" s="233" t="s">
        <v>246</v>
      </c>
      <c r="R13" s="369">
        <v>6.74</v>
      </c>
      <c r="S13" s="229"/>
      <c r="T13" s="229"/>
      <c r="U13" s="229"/>
      <c r="V13" s="233"/>
      <c r="W13" s="371">
        <v>22.2</v>
      </c>
      <c r="X13" s="229"/>
      <c r="Y13" s="229"/>
      <c r="Z13" s="229"/>
      <c r="AA13" s="349"/>
      <c r="AB13" s="369">
        <v>7.09</v>
      </c>
      <c r="AC13" s="229"/>
      <c r="AD13" s="229"/>
      <c r="AE13" s="229"/>
      <c r="AF13" s="233"/>
      <c r="AG13" s="353"/>
      <c r="AH13" s="298"/>
      <c r="AI13" s="298"/>
      <c r="AJ13" s="298"/>
      <c r="AK13" s="299"/>
      <c r="AL13" s="300"/>
      <c r="AM13" s="298"/>
      <c r="AN13" s="298"/>
      <c r="AO13" s="298"/>
      <c r="AP13" s="299"/>
      <c r="AU13" s="33" t="s">
        <v>29</v>
      </c>
    </row>
    <row r="14" spans="1:47" s="214" customFormat="1" x14ac:dyDescent="0.25">
      <c r="A14" s="228" t="s">
        <v>31</v>
      </c>
      <c r="B14" s="222" t="s">
        <v>21</v>
      </c>
      <c r="C14" s="223"/>
      <c r="D14" s="223"/>
      <c r="E14" s="325">
        <v>306.93020000000001</v>
      </c>
      <c r="F14" s="230" t="s">
        <v>22</v>
      </c>
      <c r="G14" s="240">
        <v>700</v>
      </c>
      <c r="H14" s="370">
        <v>170</v>
      </c>
      <c r="I14" s="229"/>
      <c r="J14" s="229"/>
      <c r="K14" s="229"/>
      <c r="L14" s="233"/>
      <c r="M14" s="370">
        <v>290</v>
      </c>
      <c r="N14" s="229"/>
      <c r="O14" s="229"/>
      <c r="P14" s="229"/>
      <c r="Q14" s="233"/>
      <c r="R14" s="370">
        <v>390</v>
      </c>
      <c r="S14" s="229"/>
      <c r="T14" s="229"/>
      <c r="U14" s="229"/>
      <c r="V14" s="233"/>
      <c r="W14" s="370">
        <v>810</v>
      </c>
      <c r="X14" s="229"/>
      <c r="Y14" s="229"/>
      <c r="Z14" s="229"/>
      <c r="AA14" s="349"/>
      <c r="AB14" s="370">
        <v>120</v>
      </c>
      <c r="AC14" s="229"/>
      <c r="AD14" s="229"/>
      <c r="AE14" s="229"/>
      <c r="AF14" s="233"/>
      <c r="AG14" s="352"/>
      <c r="AH14" s="298"/>
      <c r="AI14" s="298"/>
      <c r="AJ14" s="298"/>
      <c r="AK14" s="299"/>
      <c r="AL14" s="297"/>
      <c r="AM14" s="298"/>
      <c r="AN14" s="298"/>
      <c r="AO14" s="298"/>
      <c r="AP14" s="299"/>
      <c r="AU14" s="33" t="s">
        <v>31</v>
      </c>
    </row>
    <row r="15" spans="1:47" s="214" customFormat="1" x14ac:dyDescent="0.25">
      <c r="A15" s="228" t="s">
        <v>32</v>
      </c>
      <c r="B15" s="222" t="s">
        <v>21</v>
      </c>
      <c r="C15" s="229"/>
      <c r="D15" s="229"/>
      <c r="E15" s="325">
        <v>6.0526999999999997</v>
      </c>
      <c r="F15" s="230" t="s">
        <v>22</v>
      </c>
      <c r="G15" s="231" t="s">
        <v>22</v>
      </c>
      <c r="H15" s="371">
        <v>11.4</v>
      </c>
      <c r="I15" s="229"/>
      <c r="J15" s="229"/>
      <c r="K15" s="229"/>
      <c r="L15" s="233"/>
      <c r="M15" s="371">
        <v>17.7</v>
      </c>
      <c r="N15" s="229"/>
      <c r="O15" s="229"/>
      <c r="P15" s="229" t="s">
        <v>233</v>
      </c>
      <c r="Q15" s="233" t="s">
        <v>247</v>
      </c>
      <c r="R15" s="371">
        <v>16.3</v>
      </c>
      <c r="S15" s="229"/>
      <c r="T15" s="229"/>
      <c r="U15" s="229"/>
      <c r="V15" s="233"/>
      <c r="W15" s="371">
        <v>12.7</v>
      </c>
      <c r="X15" s="229"/>
      <c r="Y15" s="229"/>
      <c r="Z15" s="229"/>
      <c r="AA15" s="349"/>
      <c r="AB15" s="369">
        <v>5.18</v>
      </c>
      <c r="AC15" s="229"/>
      <c r="AD15" s="229"/>
      <c r="AE15" s="229"/>
      <c r="AF15" s="233"/>
      <c r="AG15" s="353"/>
      <c r="AH15" s="298"/>
      <c r="AI15" s="298"/>
      <c r="AJ15" s="298"/>
      <c r="AK15" s="299"/>
      <c r="AL15" s="300"/>
      <c r="AM15" s="298"/>
      <c r="AN15" s="298"/>
      <c r="AO15" s="298"/>
      <c r="AP15" s="299"/>
      <c r="AU15" s="33" t="s">
        <v>32</v>
      </c>
    </row>
    <row r="16" spans="1:47" s="214" customFormat="1" x14ac:dyDescent="0.25">
      <c r="A16" s="228" t="s">
        <v>33</v>
      </c>
      <c r="B16" s="222" t="s">
        <v>30</v>
      </c>
      <c r="C16" s="229"/>
      <c r="D16" s="229"/>
      <c r="E16" s="325">
        <v>19.383099999999999</v>
      </c>
      <c r="F16" s="239">
        <v>10</v>
      </c>
      <c r="G16" s="240">
        <v>10</v>
      </c>
      <c r="H16" s="369">
        <v>0.01</v>
      </c>
      <c r="I16" s="229" t="s">
        <v>25</v>
      </c>
      <c r="J16" s="229"/>
      <c r="K16" s="229" t="s">
        <v>15</v>
      </c>
      <c r="L16" s="233" t="s">
        <v>247</v>
      </c>
      <c r="M16" s="371">
        <v>3.4</v>
      </c>
      <c r="N16" s="229"/>
      <c r="O16" s="229"/>
      <c r="P16" s="229"/>
      <c r="Q16" s="233"/>
      <c r="R16" s="369">
        <v>0.01</v>
      </c>
      <c r="S16" s="229" t="s">
        <v>25</v>
      </c>
      <c r="T16" s="229"/>
      <c r="U16" s="229"/>
      <c r="V16" s="233"/>
      <c r="W16" s="369">
        <v>0.01</v>
      </c>
      <c r="X16" s="229" t="s">
        <v>25</v>
      </c>
      <c r="Y16" s="229"/>
      <c r="Z16" s="229"/>
      <c r="AA16" s="349"/>
      <c r="AB16" s="369">
        <v>0.54</v>
      </c>
      <c r="AC16" s="229"/>
      <c r="AD16" s="229"/>
      <c r="AE16" s="229"/>
      <c r="AF16" s="233"/>
      <c r="AG16" s="353"/>
      <c r="AH16" s="298"/>
      <c r="AI16" s="298"/>
      <c r="AJ16" s="298"/>
      <c r="AK16" s="299"/>
      <c r="AL16" s="312"/>
      <c r="AM16" s="298"/>
      <c r="AN16" s="298"/>
      <c r="AO16" s="298"/>
      <c r="AP16" s="299"/>
      <c r="AU16" s="33" t="s">
        <v>33</v>
      </c>
    </row>
    <row r="17" spans="1:47" s="214" customFormat="1" x14ac:dyDescent="0.25">
      <c r="A17" s="228" t="s">
        <v>34</v>
      </c>
      <c r="B17" s="222" t="s">
        <v>24</v>
      </c>
      <c r="C17" s="229"/>
      <c r="D17" s="229"/>
      <c r="E17" s="325">
        <v>1.4999999999999999E-2</v>
      </c>
      <c r="F17" s="239">
        <v>1</v>
      </c>
      <c r="G17" s="240">
        <v>1</v>
      </c>
      <c r="H17" s="368">
        <v>2E-3</v>
      </c>
      <c r="I17" s="229" t="s">
        <v>25</v>
      </c>
      <c r="J17" s="229"/>
      <c r="K17" s="229"/>
      <c r="L17" s="233"/>
      <c r="M17" s="368">
        <v>3.0000000000000001E-3</v>
      </c>
      <c r="N17" s="229"/>
      <c r="O17" s="229"/>
      <c r="P17" s="229"/>
      <c r="Q17" s="233"/>
      <c r="R17" s="368">
        <v>4.0000000000000001E-3</v>
      </c>
      <c r="S17" s="229"/>
      <c r="T17" s="229"/>
      <c r="U17" s="229"/>
      <c r="V17" s="233"/>
      <c r="W17" s="368">
        <v>2.9000000000000001E-2</v>
      </c>
      <c r="X17" s="229"/>
      <c r="Y17" s="229"/>
      <c r="Z17" s="229"/>
      <c r="AA17" s="349"/>
      <c r="AB17" s="368">
        <v>2E-3</v>
      </c>
      <c r="AC17" s="229" t="s">
        <v>25</v>
      </c>
      <c r="AD17" s="229"/>
      <c r="AE17" s="229"/>
      <c r="AF17" s="233"/>
      <c r="AG17" s="351"/>
      <c r="AH17" s="298"/>
      <c r="AI17" s="298"/>
      <c r="AJ17" s="298"/>
      <c r="AK17" s="299"/>
      <c r="AL17" s="301"/>
      <c r="AM17" s="298"/>
      <c r="AN17" s="298"/>
      <c r="AO17" s="298"/>
      <c r="AP17" s="299"/>
      <c r="AU17" s="33" t="s">
        <v>34</v>
      </c>
    </row>
    <row r="18" spans="1:47" s="214" customFormat="1" x14ac:dyDescent="0.25">
      <c r="A18" s="228" t="s">
        <v>35</v>
      </c>
      <c r="B18" s="222" t="s">
        <v>21</v>
      </c>
      <c r="C18" s="229"/>
      <c r="D18" s="229"/>
      <c r="E18" s="325" t="s">
        <v>274</v>
      </c>
      <c r="F18" s="239" t="s">
        <v>37</v>
      </c>
      <c r="G18" s="240" t="s">
        <v>37</v>
      </c>
      <c r="H18" s="369">
        <v>6.8</v>
      </c>
      <c r="I18" s="229"/>
      <c r="J18" s="229"/>
      <c r="K18" s="229"/>
      <c r="L18" s="233"/>
      <c r="M18" s="369">
        <v>5.94</v>
      </c>
      <c r="N18" s="229"/>
      <c r="O18" s="229"/>
      <c r="P18" s="229" t="s">
        <v>233</v>
      </c>
      <c r="Q18" s="233" t="s">
        <v>247</v>
      </c>
      <c r="R18" s="369">
        <v>6.29</v>
      </c>
      <c r="S18" s="229"/>
      <c r="T18" s="229"/>
      <c r="U18" s="229"/>
      <c r="V18" s="233" t="s">
        <v>246</v>
      </c>
      <c r="W18" s="369">
        <v>6.37</v>
      </c>
      <c r="X18" s="229"/>
      <c r="Y18" s="229"/>
      <c r="Z18" s="229"/>
      <c r="AA18" s="349"/>
      <c r="AB18" s="369">
        <v>5.84</v>
      </c>
      <c r="AC18" s="229"/>
      <c r="AD18" s="229"/>
      <c r="AE18" s="229"/>
      <c r="AF18" s="233"/>
      <c r="AG18" s="353"/>
      <c r="AH18" s="298"/>
      <c r="AI18" s="298"/>
      <c r="AJ18" s="298"/>
      <c r="AK18" s="299"/>
      <c r="AL18" s="300"/>
      <c r="AM18" s="298"/>
      <c r="AN18" s="298"/>
      <c r="AO18" s="298"/>
      <c r="AP18" s="299"/>
      <c r="AQ18" s="340">
        <v>6.5</v>
      </c>
      <c r="AR18" s="341">
        <v>8.5</v>
      </c>
      <c r="AS18" s="341">
        <v>4.84</v>
      </c>
      <c r="AT18" s="340">
        <v>6.33</v>
      </c>
      <c r="AU18" s="33" t="s">
        <v>35</v>
      </c>
    </row>
    <row r="19" spans="1:47" s="214" customFormat="1" x14ac:dyDescent="0.25">
      <c r="A19" s="228" t="s">
        <v>38</v>
      </c>
      <c r="B19" s="222" t="s">
        <v>30</v>
      </c>
      <c r="C19" s="229"/>
      <c r="D19" s="229"/>
      <c r="E19" s="325">
        <v>3.7471999999999999</v>
      </c>
      <c r="F19" s="230" t="s">
        <v>22</v>
      </c>
      <c r="G19" s="231" t="s">
        <v>22</v>
      </c>
      <c r="H19" s="369">
        <v>1.32</v>
      </c>
      <c r="I19" s="229"/>
      <c r="J19" s="229"/>
      <c r="K19" s="229"/>
      <c r="L19" s="233"/>
      <c r="M19" s="371">
        <v>2.8</v>
      </c>
      <c r="N19" s="229"/>
      <c r="O19" s="229"/>
      <c r="P19" s="229"/>
      <c r="Q19" s="233"/>
      <c r="R19" s="369">
        <v>8.77</v>
      </c>
      <c r="S19" s="229"/>
      <c r="T19" s="229"/>
      <c r="U19" s="229" t="s">
        <v>233</v>
      </c>
      <c r="V19" s="233" t="s">
        <v>246</v>
      </c>
      <c r="W19" s="371">
        <v>35.6</v>
      </c>
      <c r="X19" s="229"/>
      <c r="Y19" s="229"/>
      <c r="Z19" s="229"/>
      <c r="AA19" s="349"/>
      <c r="AB19" s="369">
        <v>0.79</v>
      </c>
      <c r="AC19" s="229"/>
      <c r="AD19" s="229"/>
      <c r="AE19" s="229"/>
      <c r="AF19" s="233"/>
      <c r="AG19" s="353"/>
      <c r="AH19" s="298"/>
      <c r="AI19" s="298"/>
      <c r="AJ19" s="298"/>
      <c r="AK19" s="299"/>
      <c r="AL19" s="300"/>
      <c r="AM19" s="298"/>
      <c r="AN19" s="298"/>
      <c r="AO19" s="298"/>
      <c r="AP19" s="299"/>
      <c r="AU19" s="33" t="s">
        <v>38</v>
      </c>
    </row>
    <row r="20" spans="1:47" s="214" customFormat="1" x14ac:dyDescent="0.25">
      <c r="A20" s="228" t="s">
        <v>39</v>
      </c>
      <c r="B20" s="222" t="s">
        <v>21</v>
      </c>
      <c r="C20" s="229"/>
      <c r="D20" s="229"/>
      <c r="E20" s="325">
        <v>32.301600000000001</v>
      </c>
      <c r="F20" s="230" t="s">
        <v>22</v>
      </c>
      <c r="G20" s="240">
        <v>20</v>
      </c>
      <c r="H20" s="371">
        <v>11.7</v>
      </c>
      <c r="I20" s="229"/>
      <c r="J20" s="229"/>
      <c r="K20" s="229" t="s">
        <v>233</v>
      </c>
      <c r="L20" s="233" t="s">
        <v>247</v>
      </c>
      <c r="M20" s="369">
        <v>6.83</v>
      </c>
      <c r="N20" s="229"/>
      <c r="O20" s="229"/>
      <c r="P20" s="229"/>
      <c r="Q20" s="233"/>
      <c r="R20" s="369">
        <v>7.19</v>
      </c>
      <c r="S20" s="229"/>
      <c r="T20" s="229"/>
      <c r="U20" s="229"/>
      <c r="V20" s="233"/>
      <c r="W20" s="371">
        <v>17.8</v>
      </c>
      <c r="X20" s="229"/>
      <c r="Y20" s="229"/>
      <c r="Z20" s="229"/>
      <c r="AA20" s="349"/>
      <c r="AB20" s="369">
        <v>7.32</v>
      </c>
      <c r="AC20" s="229"/>
      <c r="AD20" s="229"/>
      <c r="AE20" s="229"/>
      <c r="AF20" s="233"/>
      <c r="AG20" s="352"/>
      <c r="AH20" s="298"/>
      <c r="AI20" s="298"/>
      <c r="AJ20" s="298"/>
      <c r="AK20" s="299"/>
      <c r="AL20" s="300"/>
      <c r="AM20" s="298"/>
      <c r="AN20" s="298"/>
      <c r="AO20" s="298"/>
      <c r="AP20" s="299"/>
      <c r="AU20" s="33" t="s">
        <v>39</v>
      </c>
    </row>
    <row r="21" spans="1:47" s="214" customFormat="1" x14ac:dyDescent="0.25">
      <c r="A21" s="228" t="s">
        <v>40</v>
      </c>
      <c r="B21" s="222" t="s">
        <v>21</v>
      </c>
      <c r="C21" s="229"/>
      <c r="D21" s="229"/>
      <c r="E21" s="325">
        <v>34.928100000000001</v>
      </c>
      <c r="F21" s="239">
        <v>250</v>
      </c>
      <c r="G21" s="240">
        <v>250</v>
      </c>
      <c r="H21" s="369">
        <v>6.44</v>
      </c>
      <c r="I21" s="229"/>
      <c r="J21" s="229"/>
      <c r="K21" s="229" t="s">
        <v>15</v>
      </c>
      <c r="L21" s="233" t="s">
        <v>247</v>
      </c>
      <c r="M21" s="371">
        <v>13.3</v>
      </c>
      <c r="N21" s="229"/>
      <c r="O21" s="229"/>
      <c r="P21" s="229"/>
      <c r="Q21" s="233"/>
      <c r="R21" s="371">
        <v>11.1</v>
      </c>
      <c r="S21" s="229"/>
      <c r="T21" s="229"/>
      <c r="U21" s="229" t="s">
        <v>15</v>
      </c>
      <c r="V21" s="233" t="s">
        <v>246</v>
      </c>
      <c r="W21" s="369">
        <v>2.95</v>
      </c>
      <c r="X21" s="229"/>
      <c r="Y21" s="229"/>
      <c r="Z21" s="229"/>
      <c r="AA21" s="349"/>
      <c r="AB21" s="369">
        <v>8.08</v>
      </c>
      <c r="AC21" s="229"/>
      <c r="AD21" s="229"/>
      <c r="AE21" s="229"/>
      <c r="AF21" s="233"/>
      <c r="AG21" s="353"/>
      <c r="AH21" s="298"/>
      <c r="AI21" s="298"/>
      <c r="AJ21" s="298"/>
      <c r="AK21" s="299"/>
      <c r="AL21" s="312"/>
      <c r="AM21" s="298"/>
      <c r="AN21" s="298"/>
      <c r="AO21" s="298"/>
      <c r="AP21" s="299"/>
      <c r="AU21" s="33" t="s">
        <v>40</v>
      </c>
    </row>
    <row r="22" spans="1:47" s="214" customFormat="1" x14ac:dyDescent="0.25">
      <c r="A22" s="228" t="s">
        <v>41</v>
      </c>
      <c r="B22" s="222" t="s">
        <v>21</v>
      </c>
      <c r="C22" s="229"/>
      <c r="D22" s="229"/>
      <c r="E22" s="330">
        <v>228.25530000000001</v>
      </c>
      <c r="F22" s="242">
        <v>500</v>
      </c>
      <c r="G22" s="231">
        <v>500</v>
      </c>
      <c r="H22" s="370">
        <v>120</v>
      </c>
      <c r="I22" s="229"/>
      <c r="J22" s="229"/>
      <c r="K22" s="229"/>
      <c r="L22" s="233"/>
      <c r="M22" s="370">
        <v>170</v>
      </c>
      <c r="N22" s="229"/>
      <c r="O22" s="229"/>
      <c r="P22" s="229"/>
      <c r="Q22" s="233"/>
      <c r="R22" s="370">
        <v>220</v>
      </c>
      <c r="S22" s="229"/>
      <c r="T22" s="229"/>
      <c r="U22" s="229"/>
      <c r="V22" s="233"/>
      <c r="W22" s="370">
        <v>350</v>
      </c>
      <c r="X22" s="229"/>
      <c r="Y22" s="229"/>
      <c r="Z22" s="229"/>
      <c r="AA22" s="349"/>
      <c r="AB22" s="370">
        <v>83</v>
      </c>
      <c r="AC22" s="229"/>
      <c r="AD22" s="229"/>
      <c r="AE22" s="229"/>
      <c r="AF22" s="233"/>
      <c r="AG22" s="352"/>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12</v>
      </c>
      <c r="F23" s="245" t="s">
        <v>22</v>
      </c>
      <c r="G23" s="246" t="s">
        <v>22</v>
      </c>
      <c r="H23" s="378">
        <v>2</v>
      </c>
      <c r="I23" s="244"/>
      <c r="J23" s="244"/>
      <c r="K23" s="244"/>
      <c r="L23" s="248"/>
      <c r="M23" s="378">
        <v>6.8</v>
      </c>
      <c r="N23" s="244"/>
      <c r="O23" s="244"/>
      <c r="P23" s="244"/>
      <c r="Q23" s="248"/>
      <c r="R23" s="378">
        <v>11</v>
      </c>
      <c r="S23" s="244"/>
      <c r="T23" s="244"/>
      <c r="U23" s="244"/>
      <c r="V23" s="248" t="s">
        <v>246</v>
      </c>
      <c r="W23" s="378">
        <v>13</v>
      </c>
      <c r="X23" s="244"/>
      <c r="Y23" s="244"/>
      <c r="Z23" s="244"/>
      <c r="AA23" s="350"/>
      <c r="AB23" s="378">
        <v>3.9</v>
      </c>
      <c r="AC23" s="263"/>
      <c r="AD23" s="263"/>
      <c r="AE23" s="263"/>
      <c r="AF23" s="264"/>
      <c r="AG23" s="354"/>
      <c r="AH23" s="303"/>
      <c r="AI23" s="303"/>
      <c r="AJ23" s="303"/>
      <c r="AK23" s="304"/>
      <c r="AL23" s="302"/>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4.0000000000000002E-4</v>
      </c>
      <c r="F25" s="250">
        <v>6.0000000000000001E-3</v>
      </c>
      <c r="G25" s="225">
        <v>6.0000000000000001E-3</v>
      </c>
      <c r="H25" s="373">
        <v>2.9999999999999997E-4</v>
      </c>
      <c r="I25" s="383" t="s">
        <v>25</v>
      </c>
      <c r="J25" s="251"/>
      <c r="K25" s="251"/>
      <c r="L25" s="252"/>
      <c r="M25" s="373"/>
      <c r="N25" s="385"/>
      <c r="O25" s="223"/>
      <c r="P25" s="223"/>
      <c r="Q25" s="227"/>
      <c r="R25" s="373">
        <v>2.9999999999999997E-4</v>
      </c>
      <c r="S25" s="385" t="s">
        <v>25</v>
      </c>
      <c r="T25" s="223"/>
      <c r="U25" s="223"/>
      <c r="V25" s="227"/>
      <c r="W25" s="373">
        <v>2.9999999999999997E-4</v>
      </c>
      <c r="X25" s="385" t="s">
        <v>25</v>
      </c>
      <c r="Y25" s="223"/>
      <c r="Z25" s="223"/>
      <c r="AA25" s="227"/>
      <c r="AB25" s="319">
        <v>2.9999999999999997E-4</v>
      </c>
      <c r="AC25" s="383" t="s">
        <v>25</v>
      </c>
      <c r="AD25" s="251"/>
      <c r="AE25" s="251"/>
      <c r="AF25" s="252"/>
      <c r="AG25" s="504" t="s">
        <v>205</v>
      </c>
      <c r="AH25" s="505"/>
      <c r="AI25" s="505"/>
      <c r="AJ25" s="505"/>
      <c r="AK25" s="506"/>
      <c r="AL25" s="507" t="s">
        <v>280</v>
      </c>
      <c r="AM25" s="508"/>
      <c r="AN25" s="508"/>
      <c r="AO25" s="508"/>
      <c r="AP25" s="509"/>
      <c r="AU25" s="72" t="s">
        <v>45</v>
      </c>
    </row>
    <row r="26" spans="1:47" s="214" customFormat="1" x14ac:dyDescent="0.25">
      <c r="A26" s="228" t="s">
        <v>46</v>
      </c>
      <c r="B26" s="222" t="s">
        <v>30</v>
      </c>
      <c r="C26" s="229"/>
      <c r="D26" s="229"/>
      <c r="E26" s="325">
        <v>8.3000000000000001E-3</v>
      </c>
      <c r="F26" s="239">
        <v>0.01</v>
      </c>
      <c r="G26" s="231">
        <v>5.0000000000000002E-5</v>
      </c>
      <c r="H26" s="374">
        <v>5.1000000000000004E-4</v>
      </c>
      <c r="I26" s="375"/>
      <c r="J26" s="229"/>
      <c r="K26" s="229"/>
      <c r="L26" s="233"/>
      <c r="M26" s="374"/>
      <c r="N26" s="375"/>
      <c r="O26" s="229"/>
      <c r="P26" s="229" t="s">
        <v>233</v>
      </c>
      <c r="Q26" s="233" t="s">
        <v>247</v>
      </c>
      <c r="R26" s="374">
        <v>8.3599999999999994E-3</v>
      </c>
      <c r="S26" s="375"/>
      <c r="T26" s="229"/>
      <c r="U26" s="229" t="s">
        <v>233</v>
      </c>
      <c r="V26" s="233" t="s">
        <v>247</v>
      </c>
      <c r="W26" s="373">
        <v>2.4799999999999999E-2</v>
      </c>
      <c r="X26" s="375"/>
      <c r="Y26" s="229"/>
      <c r="Z26" s="229"/>
      <c r="AA26" s="233" t="s">
        <v>246</v>
      </c>
      <c r="AB26" s="372">
        <v>1.16E-4</v>
      </c>
      <c r="AC26" s="375"/>
      <c r="AD26" s="229"/>
      <c r="AE26" s="229"/>
      <c r="AF26" s="233"/>
      <c r="AG26" s="305"/>
      <c r="AH26" s="298"/>
      <c r="AI26" s="298"/>
      <c r="AJ26" s="298"/>
      <c r="AK26" s="299"/>
      <c r="AL26" s="510"/>
      <c r="AM26" s="511"/>
      <c r="AN26" s="511"/>
      <c r="AO26" s="511"/>
      <c r="AP26" s="512"/>
      <c r="AU26" s="33" t="s">
        <v>46</v>
      </c>
    </row>
    <row r="27" spans="1:47" s="214" customFormat="1" x14ac:dyDescent="0.25">
      <c r="A27" s="228" t="s">
        <v>47</v>
      </c>
      <c r="B27" s="222" t="s">
        <v>30</v>
      </c>
      <c r="C27" s="229"/>
      <c r="D27" s="229"/>
      <c r="E27" s="325">
        <v>6.7500000000000004E-2</v>
      </c>
      <c r="F27" s="239">
        <v>2</v>
      </c>
      <c r="G27" s="231">
        <v>1</v>
      </c>
      <c r="H27" s="373">
        <v>7.4000000000000003E-3</v>
      </c>
      <c r="I27" s="375"/>
      <c r="J27" s="229"/>
      <c r="K27" s="229" t="s">
        <v>233</v>
      </c>
      <c r="L27" s="233" t="s">
        <v>246</v>
      </c>
      <c r="M27" s="373"/>
      <c r="N27" s="375"/>
      <c r="O27" s="229"/>
      <c r="P27" s="229"/>
      <c r="Q27" s="233"/>
      <c r="R27" s="373">
        <v>5.9499999999999997E-2</v>
      </c>
      <c r="S27" s="375"/>
      <c r="T27" s="229"/>
      <c r="U27" s="229"/>
      <c r="V27" s="233"/>
      <c r="W27" s="368">
        <v>0.73099999999999998</v>
      </c>
      <c r="X27" s="375"/>
      <c r="Y27" s="229"/>
      <c r="Z27" s="229"/>
      <c r="AA27" s="233" t="s">
        <v>246</v>
      </c>
      <c r="AB27" s="373">
        <v>5.7000000000000002E-3</v>
      </c>
      <c r="AC27" s="229"/>
      <c r="AD27" s="229"/>
      <c r="AE27" s="229"/>
      <c r="AF27" s="233"/>
      <c r="AG27" s="306"/>
      <c r="AH27" s="298"/>
      <c r="AI27" s="298"/>
      <c r="AJ27" s="298"/>
      <c r="AK27" s="299"/>
      <c r="AL27" s="306"/>
      <c r="AM27" s="298"/>
      <c r="AN27" s="298"/>
      <c r="AO27" s="298"/>
      <c r="AP27" s="299"/>
      <c r="AU27" s="33" t="s">
        <v>47</v>
      </c>
    </row>
    <row r="28" spans="1:4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c r="N28" s="385"/>
      <c r="O28" s="229"/>
      <c r="P28" s="229"/>
      <c r="Q28" s="233"/>
      <c r="R28" s="368">
        <v>5.0000000000000001E-3</v>
      </c>
      <c r="S28" s="385" t="s">
        <v>25</v>
      </c>
      <c r="T28" s="229"/>
      <c r="U28" s="229"/>
      <c r="V28" s="233"/>
      <c r="W28" s="368">
        <v>5.0000000000000001E-3</v>
      </c>
      <c r="X28" s="385" t="s">
        <v>25</v>
      </c>
      <c r="Y28" s="229"/>
      <c r="Z28" s="229"/>
      <c r="AA28" s="233"/>
      <c r="AB28" s="368">
        <v>5.0000000000000001E-3</v>
      </c>
      <c r="AC28" s="229" t="s">
        <v>25</v>
      </c>
      <c r="AD28" s="229"/>
      <c r="AE28" s="229"/>
      <c r="AF28" s="233"/>
      <c r="AG28" s="306"/>
      <c r="AH28" s="298"/>
      <c r="AI28" s="298"/>
      <c r="AJ28" s="298"/>
      <c r="AK28" s="299"/>
      <c r="AL28" s="301"/>
      <c r="AM28" s="298"/>
      <c r="AN28" s="298"/>
      <c r="AO28" s="298"/>
      <c r="AP28" s="299"/>
      <c r="AU28" s="77" t="s">
        <v>48</v>
      </c>
    </row>
    <row r="29" spans="1:47" s="214" customFormat="1" x14ac:dyDescent="0.25">
      <c r="A29" s="228" t="s">
        <v>49</v>
      </c>
      <c r="B29" s="222" t="s">
        <v>24</v>
      </c>
      <c r="C29" s="229"/>
      <c r="D29" s="229"/>
      <c r="E29" s="325">
        <v>2.0000000000000001E-4</v>
      </c>
      <c r="F29" s="230">
        <v>5.0000000000000001E-3</v>
      </c>
      <c r="G29" s="231">
        <v>5.0000000000000001E-3</v>
      </c>
      <c r="H29" s="374">
        <v>5.0000000000000002E-5</v>
      </c>
      <c r="I29" s="375" t="s">
        <v>25</v>
      </c>
      <c r="J29" s="229"/>
      <c r="K29" s="229"/>
      <c r="L29" s="233"/>
      <c r="M29" s="374"/>
      <c r="N29" s="385"/>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07"/>
      <c r="AM29" s="298"/>
      <c r="AN29" s="298"/>
      <c r="AO29" s="298"/>
      <c r="AP29" s="299"/>
      <c r="AU29" s="77" t="s">
        <v>49</v>
      </c>
    </row>
    <row r="30" spans="1:47" s="214" customFormat="1" x14ac:dyDescent="0.25">
      <c r="A30" s="228" t="s">
        <v>50</v>
      </c>
      <c r="B30" s="222" t="s">
        <v>24</v>
      </c>
      <c r="C30" s="229"/>
      <c r="D30" s="229"/>
      <c r="E30" s="325">
        <v>4.3E-3</v>
      </c>
      <c r="F30" s="239">
        <v>0.1</v>
      </c>
      <c r="G30" s="345">
        <v>0.05</v>
      </c>
      <c r="H30" s="369">
        <v>0.01</v>
      </c>
      <c r="I30" s="375" t="s">
        <v>25</v>
      </c>
      <c r="J30" s="229"/>
      <c r="K30" s="229"/>
      <c r="L30" s="233"/>
      <c r="M30" s="369"/>
      <c r="N30" s="385"/>
      <c r="O30" s="229"/>
      <c r="P30" s="229"/>
      <c r="Q30" s="233"/>
      <c r="R30" s="369">
        <v>0.01</v>
      </c>
      <c r="S30" s="385" t="s">
        <v>25</v>
      </c>
      <c r="T30" s="229"/>
      <c r="U30" s="229"/>
      <c r="V30" s="233"/>
      <c r="W30" s="369">
        <v>0.01</v>
      </c>
      <c r="X30" s="375" t="s">
        <v>25</v>
      </c>
      <c r="Y30" s="229"/>
      <c r="Z30" s="229"/>
      <c r="AA30" s="233"/>
      <c r="AB30" s="369">
        <v>0.01</v>
      </c>
      <c r="AC30" s="229" t="s">
        <v>25</v>
      </c>
      <c r="AD30" s="229"/>
      <c r="AE30" s="229"/>
      <c r="AF30" s="233"/>
      <c r="AG30" s="301"/>
      <c r="AH30" s="298"/>
      <c r="AI30" s="298"/>
      <c r="AJ30" s="298"/>
      <c r="AK30" s="299"/>
      <c r="AL30" s="300"/>
      <c r="AM30" s="298"/>
      <c r="AN30" s="298"/>
      <c r="AO30" s="298"/>
      <c r="AP30" s="299"/>
      <c r="AU30" s="77" t="s">
        <v>50</v>
      </c>
    </row>
    <row r="31" spans="1:47" s="214" customFormat="1" x14ac:dyDescent="0.25">
      <c r="A31" s="228" t="s">
        <v>51</v>
      </c>
      <c r="B31" s="222" t="s">
        <v>24</v>
      </c>
      <c r="C31" s="229"/>
      <c r="D31" s="229"/>
      <c r="E31" s="325">
        <v>2E-3</v>
      </c>
      <c r="F31" s="239" t="s">
        <v>22</v>
      </c>
      <c r="G31" s="231" t="s">
        <v>22</v>
      </c>
      <c r="H31" s="369">
        <v>0.01</v>
      </c>
      <c r="I31" s="375" t="s">
        <v>25</v>
      </c>
      <c r="J31" s="229"/>
      <c r="K31" s="229"/>
      <c r="L31" s="233"/>
      <c r="M31" s="369"/>
      <c r="N31" s="385"/>
      <c r="O31" s="229"/>
      <c r="P31" s="229"/>
      <c r="Q31" s="233"/>
      <c r="R31" s="369">
        <v>0.01</v>
      </c>
      <c r="S31" s="375" t="s">
        <v>25</v>
      </c>
      <c r="T31" s="229"/>
      <c r="U31" s="229"/>
      <c r="V31" s="233"/>
      <c r="W31" s="369">
        <v>0.01</v>
      </c>
      <c r="X31" s="385" t="s">
        <v>25</v>
      </c>
      <c r="Y31" s="229"/>
      <c r="Z31" s="229"/>
      <c r="AA31" s="233"/>
      <c r="AB31" s="369">
        <v>0.01</v>
      </c>
      <c r="AC31" s="229" t="s">
        <v>25</v>
      </c>
      <c r="AD31" s="229"/>
      <c r="AE31" s="229"/>
      <c r="AF31" s="233"/>
      <c r="AG31" s="301"/>
      <c r="AH31" s="298"/>
      <c r="AI31" s="298"/>
      <c r="AJ31" s="298"/>
      <c r="AK31" s="299"/>
      <c r="AL31" s="300"/>
      <c r="AM31" s="298"/>
      <c r="AN31" s="298"/>
      <c r="AO31" s="298"/>
      <c r="AP31" s="299"/>
      <c r="AU31" s="77" t="s">
        <v>51</v>
      </c>
    </row>
    <row r="32" spans="1:47" s="214" customFormat="1" x14ac:dyDescent="0.25">
      <c r="A32" s="228" t="s">
        <v>52</v>
      </c>
      <c r="B32" s="222" t="s">
        <v>21</v>
      </c>
      <c r="C32" s="229"/>
      <c r="D32" s="229"/>
      <c r="E32" s="325">
        <v>1.04E-2</v>
      </c>
      <c r="F32" s="239">
        <v>1.3</v>
      </c>
      <c r="G32" s="231">
        <v>1</v>
      </c>
      <c r="H32" s="367">
        <v>0.02</v>
      </c>
      <c r="I32" s="375" t="s">
        <v>25</v>
      </c>
      <c r="J32" s="229"/>
      <c r="K32" s="229"/>
      <c r="L32" s="233"/>
      <c r="M32" s="367"/>
      <c r="N32" s="375"/>
      <c r="O32" s="229"/>
      <c r="P32" s="229"/>
      <c r="Q32" s="233"/>
      <c r="R32" s="367">
        <v>0.02</v>
      </c>
      <c r="S32" s="375" t="s">
        <v>25</v>
      </c>
      <c r="T32" s="229"/>
      <c r="U32" s="229"/>
      <c r="V32" s="233"/>
      <c r="W32" s="367">
        <v>0.02</v>
      </c>
      <c r="X32" s="385" t="s">
        <v>25</v>
      </c>
      <c r="Y32" s="229"/>
      <c r="Z32" s="229"/>
      <c r="AA32" s="233"/>
      <c r="AB32" s="369">
        <v>0.02</v>
      </c>
      <c r="AC32" s="229" t="s">
        <v>25</v>
      </c>
      <c r="AD32" s="229"/>
      <c r="AE32" s="229"/>
      <c r="AF32" s="233"/>
      <c r="AG32" s="301"/>
      <c r="AH32" s="298"/>
      <c r="AI32" s="298"/>
      <c r="AJ32" s="298"/>
      <c r="AK32" s="299"/>
      <c r="AL32" s="300"/>
      <c r="AM32" s="298"/>
      <c r="AN32" s="298"/>
      <c r="AO32" s="298"/>
      <c r="AP32" s="299"/>
      <c r="AU32" s="77" t="s">
        <v>52</v>
      </c>
    </row>
    <row r="33" spans="1:47" s="214" customFormat="1" x14ac:dyDescent="0.25">
      <c r="A33" s="228" t="s">
        <v>53</v>
      </c>
      <c r="B33" s="222" t="s">
        <v>30</v>
      </c>
      <c r="C33" s="229"/>
      <c r="D33" s="229"/>
      <c r="E33" s="325">
        <v>9.7741000000000007</v>
      </c>
      <c r="F33" s="239">
        <v>0.3</v>
      </c>
      <c r="G33" s="231">
        <v>0.3</v>
      </c>
      <c r="H33" s="369">
        <v>0.02</v>
      </c>
      <c r="I33" s="375" t="s">
        <v>25</v>
      </c>
      <c r="J33" s="229"/>
      <c r="K33" s="229"/>
      <c r="L33" s="233"/>
      <c r="M33" s="371"/>
      <c r="N33" s="375"/>
      <c r="O33" s="229"/>
      <c r="P33" s="229" t="s">
        <v>233</v>
      </c>
      <c r="Q33" s="233" t="s">
        <v>247</v>
      </c>
      <c r="R33" s="371">
        <v>4.5</v>
      </c>
      <c r="S33" s="375"/>
      <c r="T33" s="229"/>
      <c r="U33" s="229" t="s">
        <v>233</v>
      </c>
      <c r="V33" s="233" t="s">
        <v>247</v>
      </c>
      <c r="W33" s="371">
        <v>10.1</v>
      </c>
      <c r="X33" s="375"/>
      <c r="Y33" s="229"/>
      <c r="Z33" s="229"/>
      <c r="AA33" s="233" t="s">
        <v>246</v>
      </c>
      <c r="AB33" s="369">
        <v>0.02</v>
      </c>
      <c r="AC33" s="229" t="s">
        <v>25</v>
      </c>
      <c r="AD33" s="229"/>
      <c r="AE33" s="229"/>
      <c r="AF33" s="233"/>
      <c r="AG33" s="301"/>
      <c r="AH33" s="298"/>
      <c r="AI33" s="298"/>
      <c r="AJ33" s="298"/>
      <c r="AK33" s="299"/>
      <c r="AL33" s="300"/>
      <c r="AM33" s="298"/>
      <c r="AN33" s="298"/>
      <c r="AO33" s="298"/>
      <c r="AP33" s="299"/>
      <c r="AU33" s="33" t="s">
        <v>53</v>
      </c>
    </row>
    <row r="34" spans="1:47" s="214" customFormat="1" x14ac:dyDescent="0.25">
      <c r="A34" s="228" t="s">
        <v>54</v>
      </c>
      <c r="B34" s="222" t="s">
        <v>24</v>
      </c>
      <c r="C34" s="229"/>
      <c r="D34" s="229"/>
      <c r="E34" s="325">
        <v>4.0000000000000002E-4</v>
      </c>
      <c r="F34" s="239">
        <v>1.4999999999999999E-2</v>
      </c>
      <c r="G34" s="231">
        <v>0.05</v>
      </c>
      <c r="H34" s="373">
        <v>1E-4</v>
      </c>
      <c r="I34" s="375" t="s">
        <v>25</v>
      </c>
      <c r="J34" s="229"/>
      <c r="K34" s="229"/>
      <c r="L34" s="233"/>
      <c r="M34" s="373"/>
      <c r="N34" s="385"/>
      <c r="O34" s="229"/>
      <c r="P34" s="229"/>
      <c r="Q34" s="233"/>
      <c r="R34" s="373">
        <v>1E-4</v>
      </c>
      <c r="S34" s="375" t="s">
        <v>25</v>
      </c>
      <c r="T34" s="229"/>
      <c r="U34" s="229"/>
      <c r="V34" s="233"/>
      <c r="W34" s="373">
        <v>1E-4</v>
      </c>
      <c r="X34" s="385" t="s">
        <v>25</v>
      </c>
      <c r="Y34" s="229"/>
      <c r="Z34" s="229"/>
      <c r="AA34" s="233"/>
      <c r="AB34" s="373">
        <v>1E-4</v>
      </c>
      <c r="AC34" s="229" t="s">
        <v>25</v>
      </c>
      <c r="AD34" s="229"/>
      <c r="AE34" s="229"/>
      <c r="AF34" s="233"/>
      <c r="AG34" s="305"/>
      <c r="AH34" s="298"/>
      <c r="AI34" s="298"/>
      <c r="AJ34" s="298"/>
      <c r="AK34" s="299"/>
      <c r="AL34" s="305"/>
      <c r="AM34" s="298"/>
      <c r="AN34" s="298"/>
      <c r="AO34" s="298"/>
      <c r="AP34" s="299"/>
      <c r="AU34" s="77" t="s">
        <v>54</v>
      </c>
    </row>
    <row r="35" spans="1:47" s="214" customFormat="1" x14ac:dyDescent="0.25">
      <c r="A35" s="228" t="s">
        <v>55</v>
      </c>
      <c r="B35" s="222" t="s">
        <v>30</v>
      </c>
      <c r="C35" s="229"/>
      <c r="D35" s="229"/>
      <c r="E35" s="325">
        <v>0.4491</v>
      </c>
      <c r="F35" s="239">
        <v>0.05</v>
      </c>
      <c r="G35" s="231">
        <v>0.05</v>
      </c>
      <c r="H35" s="368">
        <v>7.9000000000000001E-2</v>
      </c>
      <c r="I35" s="375"/>
      <c r="J35" s="229"/>
      <c r="K35" s="229" t="s">
        <v>233</v>
      </c>
      <c r="L35" s="233" t="s">
        <v>247</v>
      </c>
      <c r="M35" s="369"/>
      <c r="N35" s="375"/>
      <c r="O35" s="229"/>
      <c r="P35" s="229"/>
      <c r="Q35" s="233"/>
      <c r="R35" s="369">
        <v>2.0099999999999998</v>
      </c>
      <c r="S35" s="375"/>
      <c r="T35" s="229"/>
      <c r="U35" s="229"/>
      <c r="V35" s="233"/>
      <c r="W35" s="369">
        <v>3.93</v>
      </c>
      <c r="X35" s="375"/>
      <c r="Y35" s="229"/>
      <c r="Z35" s="229"/>
      <c r="AA35" s="233"/>
      <c r="AB35" s="368">
        <v>5.0000000000000001E-3</v>
      </c>
      <c r="AC35" s="229" t="s">
        <v>25</v>
      </c>
      <c r="AD35" s="229"/>
      <c r="AE35" s="229"/>
      <c r="AF35" s="233"/>
      <c r="AG35" s="306"/>
      <c r="AH35" s="298"/>
      <c r="AI35" s="298"/>
      <c r="AJ35" s="298"/>
      <c r="AK35" s="299"/>
      <c r="AL35" s="301"/>
      <c r="AM35" s="298"/>
      <c r="AN35" s="298"/>
      <c r="AO35" s="298"/>
      <c r="AP35" s="299"/>
      <c r="AU35" s="33" t="s">
        <v>55</v>
      </c>
    </row>
    <row r="36" spans="1:47" s="214" customFormat="1" x14ac:dyDescent="0.25">
      <c r="A36" s="228" t="s">
        <v>56</v>
      </c>
      <c r="B36" s="222" t="s">
        <v>24</v>
      </c>
      <c r="C36" s="229"/>
      <c r="D36" s="229"/>
      <c r="E36" s="325">
        <v>0.01</v>
      </c>
      <c r="F36" s="239" t="s">
        <v>22</v>
      </c>
      <c r="G36" s="231">
        <v>0.1</v>
      </c>
      <c r="H36" s="369">
        <v>0.01</v>
      </c>
      <c r="I36" s="375" t="s">
        <v>25</v>
      </c>
      <c r="J36" s="229"/>
      <c r="K36" s="229"/>
      <c r="L36" s="233"/>
      <c r="M36" s="369"/>
      <c r="N36" s="385"/>
      <c r="O36" s="229"/>
      <c r="P36" s="229"/>
      <c r="Q36" s="233"/>
      <c r="R36" s="369">
        <v>0.01</v>
      </c>
      <c r="S36" s="385" t="s">
        <v>25</v>
      </c>
      <c r="T36" s="229"/>
      <c r="U36" s="229"/>
      <c r="V36" s="233"/>
      <c r="W36" s="368">
        <v>1.0999999999999999E-2</v>
      </c>
      <c r="X36" s="385"/>
      <c r="Y36" s="229"/>
      <c r="Z36" s="229"/>
      <c r="AA36" s="233"/>
      <c r="AB36" s="369">
        <v>0.01</v>
      </c>
      <c r="AC36" s="229" t="s">
        <v>25</v>
      </c>
      <c r="AD36" s="229"/>
      <c r="AE36" s="229"/>
      <c r="AF36" s="233"/>
      <c r="AG36" s="301"/>
      <c r="AH36" s="298"/>
      <c r="AI36" s="298"/>
      <c r="AJ36" s="298"/>
      <c r="AK36" s="299"/>
      <c r="AL36" s="300"/>
      <c r="AM36" s="298"/>
      <c r="AN36" s="298"/>
      <c r="AO36" s="298"/>
      <c r="AP36" s="299"/>
      <c r="AU36" s="77" t="s">
        <v>56</v>
      </c>
    </row>
    <row r="37" spans="1:47" s="214" customFormat="1" x14ac:dyDescent="0.25">
      <c r="A37" s="228" t="s">
        <v>57</v>
      </c>
      <c r="B37" s="222" t="s">
        <v>24</v>
      </c>
      <c r="C37" s="229"/>
      <c r="D37" s="229"/>
      <c r="E37" s="325">
        <v>6.9999999999999999E-4</v>
      </c>
      <c r="F37" s="230">
        <v>0.05</v>
      </c>
      <c r="G37" s="231">
        <v>0.01</v>
      </c>
      <c r="H37" s="373">
        <v>5.0000000000000001E-4</v>
      </c>
      <c r="I37" s="375" t="s">
        <v>25</v>
      </c>
      <c r="J37" s="229"/>
      <c r="K37" s="229"/>
      <c r="L37" s="233"/>
      <c r="M37" s="373"/>
      <c r="N37" s="385"/>
      <c r="O37" s="229"/>
      <c r="P37" s="229"/>
      <c r="Q37" s="233"/>
      <c r="R37" s="373">
        <v>5.0000000000000001E-4</v>
      </c>
      <c r="S37" s="375" t="s">
        <v>25</v>
      </c>
      <c r="T37" s="229"/>
      <c r="U37" s="229"/>
      <c r="V37" s="233"/>
      <c r="W37" s="373">
        <v>5.0000000000000001E-4</v>
      </c>
      <c r="X37" s="375" t="s">
        <v>25</v>
      </c>
      <c r="Y37" s="229"/>
      <c r="Z37" s="229"/>
      <c r="AA37" s="233"/>
      <c r="AB37" s="373">
        <v>5.0000000000000001E-4</v>
      </c>
      <c r="AC37" s="229" t="s">
        <v>25</v>
      </c>
      <c r="AD37" s="229"/>
      <c r="AE37" s="229"/>
      <c r="AF37" s="233"/>
      <c r="AG37" s="307"/>
      <c r="AH37" s="298"/>
      <c r="AI37" s="298"/>
      <c r="AJ37" s="298"/>
      <c r="AK37" s="299"/>
      <c r="AL37" s="307"/>
      <c r="AM37" s="298"/>
      <c r="AN37" s="298"/>
      <c r="AO37" s="298"/>
      <c r="AP37" s="299"/>
      <c r="AU37" s="77" t="s">
        <v>57</v>
      </c>
    </row>
    <row r="38" spans="1:47" s="214" customFormat="1" x14ac:dyDescent="0.25">
      <c r="A38" s="228" t="s">
        <v>58</v>
      </c>
      <c r="B38" s="222" t="s">
        <v>24</v>
      </c>
      <c r="C38" s="229"/>
      <c r="D38" s="229"/>
      <c r="E38" s="325">
        <v>8.9999999999999998E-4</v>
      </c>
      <c r="F38" s="239">
        <v>0.1</v>
      </c>
      <c r="G38" s="231">
        <v>0.05</v>
      </c>
      <c r="H38" s="373">
        <v>1E-4</v>
      </c>
      <c r="I38" s="375" t="s">
        <v>25</v>
      </c>
      <c r="J38" s="229"/>
      <c r="K38" s="229"/>
      <c r="L38" s="233"/>
      <c r="M38" s="373"/>
      <c r="N38" s="385"/>
      <c r="O38" s="229"/>
      <c r="P38" s="229"/>
      <c r="Q38" s="233"/>
      <c r="R38" s="373">
        <v>1E-4</v>
      </c>
      <c r="S38" s="385" t="s">
        <v>25</v>
      </c>
      <c r="T38" s="229"/>
      <c r="U38" s="229"/>
      <c r="V38" s="233"/>
      <c r="W38" s="373">
        <v>1E-4</v>
      </c>
      <c r="X38" s="385" t="s">
        <v>25</v>
      </c>
      <c r="Y38" s="229"/>
      <c r="Z38" s="229"/>
      <c r="AA38" s="233"/>
      <c r="AB38" s="373">
        <v>1E-4</v>
      </c>
      <c r="AC38" s="229" t="s">
        <v>25</v>
      </c>
      <c r="AD38" s="229"/>
      <c r="AE38" s="229"/>
      <c r="AF38" s="233"/>
      <c r="AG38" s="307"/>
      <c r="AH38" s="298"/>
      <c r="AI38" s="298"/>
      <c r="AJ38" s="298"/>
      <c r="AK38" s="299"/>
      <c r="AL38" s="306"/>
      <c r="AM38" s="298"/>
      <c r="AN38" s="298"/>
      <c r="AO38" s="298"/>
      <c r="AP38" s="299"/>
      <c r="AU38" s="77" t="s">
        <v>58</v>
      </c>
    </row>
    <row r="39" spans="1:47" s="214" customFormat="1" x14ac:dyDescent="0.25">
      <c r="A39" s="228" t="s">
        <v>59</v>
      </c>
      <c r="B39" s="222" t="s">
        <v>24</v>
      </c>
      <c r="C39" s="229"/>
      <c r="D39" s="229"/>
      <c r="E39" s="325">
        <v>2.0000000000000001E-4</v>
      </c>
      <c r="F39" s="239">
        <v>2E-3</v>
      </c>
      <c r="G39" s="231">
        <v>2E-3</v>
      </c>
      <c r="H39" s="374">
        <v>5.0000000000000002E-5</v>
      </c>
      <c r="I39" s="375" t="s">
        <v>25</v>
      </c>
      <c r="J39" s="229"/>
      <c r="K39" s="229"/>
      <c r="L39" s="233"/>
      <c r="M39" s="374"/>
      <c r="N39" s="385"/>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07"/>
      <c r="AM39" s="298"/>
      <c r="AN39" s="298"/>
      <c r="AO39" s="298"/>
      <c r="AP39" s="299"/>
      <c r="AU39" s="77" t="s">
        <v>59</v>
      </c>
    </row>
    <row r="40" spans="1:47" s="214" customFormat="1" x14ac:dyDescent="0.25">
      <c r="A40" s="228" t="s">
        <v>60</v>
      </c>
      <c r="B40" s="222" t="s">
        <v>24</v>
      </c>
      <c r="C40" s="229"/>
      <c r="D40" s="229"/>
      <c r="E40" s="325">
        <v>5.0000000000000001E-3</v>
      </c>
      <c r="F40" s="239" t="s">
        <v>22</v>
      </c>
      <c r="G40" s="231" t="s">
        <v>22</v>
      </c>
      <c r="H40" s="369">
        <v>0.01</v>
      </c>
      <c r="I40" s="375" t="s">
        <v>25</v>
      </c>
      <c r="J40" s="229"/>
      <c r="K40" s="229"/>
      <c r="L40" s="233"/>
      <c r="M40" s="369"/>
      <c r="N40" s="385"/>
      <c r="O40" s="229"/>
      <c r="P40" s="229"/>
      <c r="Q40" s="233"/>
      <c r="R40" s="369">
        <v>0.01</v>
      </c>
      <c r="S40" s="385" t="s">
        <v>25</v>
      </c>
      <c r="T40" s="229"/>
      <c r="U40" s="229"/>
      <c r="V40" s="233"/>
      <c r="W40" s="369">
        <v>0.01</v>
      </c>
      <c r="X40" s="385" t="s">
        <v>25</v>
      </c>
      <c r="Y40" s="229"/>
      <c r="Z40" s="229"/>
      <c r="AA40" s="233"/>
      <c r="AB40" s="369">
        <v>0.01</v>
      </c>
      <c r="AC40" s="229" t="s">
        <v>25</v>
      </c>
      <c r="AD40" s="229"/>
      <c r="AE40" s="229"/>
      <c r="AF40" s="233"/>
      <c r="AG40" s="300"/>
      <c r="AH40" s="298"/>
      <c r="AI40" s="298"/>
      <c r="AJ40" s="298"/>
      <c r="AK40" s="299"/>
      <c r="AL40" s="300"/>
      <c r="AM40" s="298"/>
      <c r="AN40" s="298"/>
      <c r="AO40" s="298"/>
      <c r="AP40" s="299"/>
      <c r="AU40" s="77" t="s">
        <v>60</v>
      </c>
    </row>
    <row r="41" spans="1:47" s="214" customFormat="1" ht="15.75" thickBot="1" x14ac:dyDescent="0.3">
      <c r="A41" s="243" t="s">
        <v>61</v>
      </c>
      <c r="B41" s="222" t="s">
        <v>24</v>
      </c>
      <c r="C41" s="244"/>
      <c r="D41" s="244"/>
      <c r="E41" s="328">
        <v>8.9999999999999993E-3</v>
      </c>
      <c r="F41" s="245">
        <v>5</v>
      </c>
      <c r="G41" s="246">
        <v>5</v>
      </c>
      <c r="H41" s="367">
        <v>0.01</v>
      </c>
      <c r="I41" s="384" t="s">
        <v>25</v>
      </c>
      <c r="J41" s="263"/>
      <c r="K41" s="263"/>
      <c r="L41" s="264"/>
      <c r="M41" s="367"/>
      <c r="N41" s="386"/>
      <c r="O41" s="244"/>
      <c r="P41" s="244"/>
      <c r="Q41" s="248"/>
      <c r="R41" s="367">
        <v>0.01</v>
      </c>
      <c r="S41" s="375" t="s">
        <v>25</v>
      </c>
      <c r="T41" s="244"/>
      <c r="U41" s="244"/>
      <c r="V41" s="248"/>
      <c r="W41" s="367">
        <v>0.01</v>
      </c>
      <c r="X41" s="386" t="s">
        <v>25</v>
      </c>
      <c r="Y41" s="244"/>
      <c r="Z41" s="244"/>
      <c r="AA41" s="248"/>
      <c r="AB41" s="377">
        <v>0.01</v>
      </c>
      <c r="AC41" s="263" t="s">
        <v>25</v>
      </c>
      <c r="AD41" s="263"/>
      <c r="AE41" s="263"/>
      <c r="AF41" s="26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507" t="s">
        <v>280</v>
      </c>
      <c r="AM43" s="508"/>
      <c r="AN43" s="508"/>
      <c r="AO43" s="508"/>
      <c r="AP43" s="509"/>
      <c r="AR43" s="101" t="s">
        <v>64</v>
      </c>
      <c r="AT43" s="214"/>
      <c r="AU43" s="214">
        <v>1</v>
      </c>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510"/>
      <c r="AM44" s="511"/>
      <c r="AN44" s="511"/>
      <c r="AO44" s="511"/>
      <c r="AP44" s="512"/>
      <c r="AR44" s="111" t="s">
        <v>66</v>
      </c>
      <c r="AT44" s="214"/>
      <c r="AU44" s="214">
        <v>1</v>
      </c>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309"/>
      <c r="AM45" s="298"/>
      <c r="AN45" s="310"/>
      <c r="AO45" s="310"/>
      <c r="AP45" s="311"/>
      <c r="AR45" s="111" t="s">
        <v>67</v>
      </c>
      <c r="AT45" s="214"/>
      <c r="AU45" s="214">
        <v>1</v>
      </c>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320"/>
      <c r="AM46" s="303"/>
      <c r="AN46" s="316"/>
      <c r="AO46" s="316"/>
      <c r="AP46" s="317"/>
      <c r="AR46" s="111" t="s">
        <v>68</v>
      </c>
      <c r="AT46" s="214"/>
      <c r="AU46" s="214">
        <v>1</v>
      </c>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428">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507" t="s">
        <v>280</v>
      </c>
      <c r="AM48" s="508"/>
      <c r="AN48" s="508"/>
      <c r="AO48" s="508"/>
      <c r="AP48" s="509"/>
      <c r="AR48" s="111" t="s">
        <v>69</v>
      </c>
      <c r="AT48" s="214"/>
      <c r="AU48" s="214">
        <v>1</v>
      </c>
    </row>
    <row r="49" spans="1:47"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510"/>
      <c r="AM49" s="511"/>
      <c r="AN49" s="511"/>
      <c r="AO49" s="511"/>
      <c r="AP49" s="512"/>
      <c r="AR49" s="111" t="s">
        <v>70</v>
      </c>
      <c r="AT49" s="214"/>
      <c r="AU49" s="214">
        <v>1</v>
      </c>
    </row>
    <row r="50" spans="1:47" x14ac:dyDescent="0.25">
      <c r="A50" s="228" t="s">
        <v>71</v>
      </c>
      <c r="B50" s="222" t="s">
        <v>202</v>
      </c>
      <c r="C50" s="229"/>
      <c r="D50" s="229"/>
      <c r="E50" s="223" t="s">
        <v>202</v>
      </c>
      <c r="F50" s="239">
        <v>0.2</v>
      </c>
      <c r="G50" s="231">
        <v>0.2</v>
      </c>
      <c r="H50" s="271">
        <v>0.05</v>
      </c>
      <c r="I50" s="229" t="s">
        <v>25</v>
      </c>
      <c r="J50" s="267"/>
      <c r="K50" s="267"/>
      <c r="L50" s="273"/>
      <c r="M50" s="271">
        <v>0.05</v>
      </c>
      <c r="N50" s="229" t="s">
        <v>25</v>
      </c>
      <c r="O50" s="267"/>
      <c r="P50" s="267"/>
      <c r="Q50" s="273"/>
      <c r="R50" s="271">
        <v>0.05</v>
      </c>
      <c r="S50" s="229" t="s">
        <v>25</v>
      </c>
      <c r="T50" s="267"/>
      <c r="U50" s="267"/>
      <c r="V50" s="273"/>
      <c r="W50" s="271">
        <v>0.05</v>
      </c>
      <c r="X50" s="229" t="s">
        <v>25</v>
      </c>
      <c r="Y50" s="267"/>
      <c r="Z50" s="267"/>
      <c r="AA50" s="273"/>
      <c r="AB50" s="271">
        <v>0.05</v>
      </c>
      <c r="AC50" s="229" t="s">
        <v>25</v>
      </c>
      <c r="AD50" s="267"/>
      <c r="AE50" s="267"/>
      <c r="AF50" s="273"/>
      <c r="AG50" s="309"/>
      <c r="AH50" s="298"/>
      <c r="AI50" s="310"/>
      <c r="AJ50" s="310"/>
      <c r="AK50" s="311"/>
      <c r="AL50" s="309"/>
      <c r="AM50" s="298"/>
      <c r="AN50" s="310"/>
      <c r="AO50" s="310"/>
      <c r="AP50" s="311"/>
      <c r="AR50" s="123" t="s">
        <v>71</v>
      </c>
      <c r="AT50" s="214"/>
      <c r="AU50" s="214">
        <v>0.01</v>
      </c>
    </row>
    <row r="51" spans="1:47"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309"/>
      <c r="AM51" s="298"/>
      <c r="AN51" s="310"/>
      <c r="AO51" s="310"/>
      <c r="AP51" s="311"/>
      <c r="AR51" s="123" t="s">
        <v>72</v>
      </c>
      <c r="AT51" s="214"/>
      <c r="AU51" s="214">
        <v>0.01</v>
      </c>
    </row>
    <row r="52" spans="1:47"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309"/>
      <c r="AM52" s="298"/>
      <c r="AN52" s="310"/>
      <c r="AO52" s="310"/>
      <c r="AP52" s="311"/>
      <c r="AR52" s="123" t="s">
        <v>73</v>
      </c>
      <c r="AT52" s="214"/>
      <c r="AU52" s="214">
        <v>1</v>
      </c>
    </row>
    <row r="53" spans="1:47" x14ac:dyDescent="0.25">
      <c r="A53" s="228" t="s">
        <v>74</v>
      </c>
      <c r="B53" s="222" t="s">
        <v>24</v>
      </c>
      <c r="C53" s="229"/>
      <c r="D53" s="229"/>
      <c r="E53" s="322">
        <v>0.5</v>
      </c>
      <c r="F53" s="239">
        <v>5</v>
      </c>
      <c r="G53" s="231">
        <v>0.5</v>
      </c>
      <c r="H53" s="271">
        <v>0.03</v>
      </c>
      <c r="I53" s="229" t="s">
        <v>25</v>
      </c>
      <c r="J53" s="267"/>
      <c r="K53" s="267"/>
      <c r="L53" s="273"/>
      <c r="M53" s="271">
        <v>0.03</v>
      </c>
      <c r="N53" s="229" t="s">
        <v>25</v>
      </c>
      <c r="O53" s="267"/>
      <c r="P53" s="267"/>
      <c r="Q53" s="273"/>
      <c r="R53" s="271">
        <v>0.03</v>
      </c>
      <c r="S53" s="229" t="s">
        <v>25</v>
      </c>
      <c r="T53" s="267"/>
      <c r="U53" s="267"/>
      <c r="V53" s="273"/>
      <c r="W53" s="356">
        <v>0.09</v>
      </c>
      <c r="X53" s="229"/>
      <c r="Y53" s="267"/>
      <c r="Z53" s="267"/>
      <c r="AA53" s="273"/>
      <c r="AB53" s="271">
        <v>0.03</v>
      </c>
      <c r="AC53" s="229" t="s">
        <v>25</v>
      </c>
      <c r="AD53" s="267"/>
      <c r="AE53" s="267"/>
      <c r="AF53" s="273"/>
      <c r="AG53" s="309"/>
      <c r="AH53" s="298"/>
      <c r="AI53" s="310"/>
      <c r="AJ53" s="310"/>
      <c r="AK53" s="311"/>
      <c r="AL53" s="309"/>
      <c r="AM53" s="298"/>
      <c r="AN53" s="310"/>
      <c r="AO53" s="310"/>
      <c r="AP53" s="311"/>
      <c r="AR53" s="111" t="s">
        <v>74</v>
      </c>
      <c r="AT53" s="214"/>
      <c r="AU53" s="214">
        <v>0.5</v>
      </c>
    </row>
    <row r="54" spans="1:47" x14ac:dyDescent="0.25">
      <c r="A54" s="228" t="s">
        <v>75</v>
      </c>
      <c r="B54" s="222" t="s">
        <v>202</v>
      </c>
      <c r="C54" s="229"/>
      <c r="D54" s="229"/>
      <c r="E54" s="223" t="s">
        <v>202</v>
      </c>
      <c r="F54" s="230">
        <v>5</v>
      </c>
      <c r="G54" s="231">
        <v>0.6</v>
      </c>
      <c r="H54" s="271">
        <v>0.02</v>
      </c>
      <c r="I54" s="229" t="s">
        <v>25</v>
      </c>
      <c r="J54" s="267"/>
      <c r="K54" s="267"/>
      <c r="L54" s="273"/>
      <c r="M54" s="271">
        <v>0.02</v>
      </c>
      <c r="N54" s="229" t="s">
        <v>25</v>
      </c>
      <c r="O54" s="267"/>
      <c r="P54" s="267"/>
      <c r="Q54" s="273"/>
      <c r="R54" s="271">
        <v>0.02</v>
      </c>
      <c r="S54" s="229" t="s">
        <v>25</v>
      </c>
      <c r="T54" s="267"/>
      <c r="U54" s="267"/>
      <c r="V54" s="273"/>
      <c r="W54" s="271">
        <v>0.02</v>
      </c>
      <c r="X54" s="229" t="s">
        <v>25</v>
      </c>
      <c r="Y54" s="267"/>
      <c r="Z54" s="267"/>
      <c r="AA54" s="273"/>
      <c r="AB54" s="271">
        <v>0.02</v>
      </c>
      <c r="AC54" s="229" t="s">
        <v>25</v>
      </c>
      <c r="AD54" s="267"/>
      <c r="AE54" s="267"/>
      <c r="AF54" s="273"/>
      <c r="AG54" s="309"/>
      <c r="AH54" s="298"/>
      <c r="AI54" s="310"/>
      <c r="AJ54" s="310"/>
      <c r="AK54" s="311"/>
      <c r="AL54" s="309"/>
      <c r="AM54" s="298"/>
      <c r="AN54" s="310"/>
      <c r="AO54" s="310"/>
      <c r="AP54" s="311"/>
      <c r="AR54" s="111" t="s">
        <v>75</v>
      </c>
      <c r="AT54" s="214"/>
      <c r="AU54" s="214">
        <v>0.6</v>
      </c>
    </row>
    <row r="55" spans="1:47" x14ac:dyDescent="0.25">
      <c r="A55" s="228" t="s">
        <v>76</v>
      </c>
      <c r="B55" s="222" t="s">
        <v>24</v>
      </c>
      <c r="C55" s="229"/>
      <c r="D55" s="229"/>
      <c r="E55" s="322">
        <v>1</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309"/>
      <c r="AM55" s="298"/>
      <c r="AN55" s="310"/>
      <c r="AO55" s="310"/>
      <c r="AP55" s="311"/>
      <c r="AR55" s="123" t="s">
        <v>76</v>
      </c>
      <c r="AT55" s="214"/>
      <c r="AU55" s="214">
        <v>1</v>
      </c>
    </row>
    <row r="56" spans="1:47"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309"/>
      <c r="AM56" s="298"/>
      <c r="AN56" s="310"/>
      <c r="AO56" s="310"/>
      <c r="AP56" s="311"/>
      <c r="AR56" s="363" t="s">
        <v>77</v>
      </c>
      <c r="AU56" s="214">
        <v>5</v>
      </c>
    </row>
    <row r="57" spans="1:47"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309"/>
      <c r="AM57" s="298"/>
      <c r="AN57" s="310"/>
      <c r="AO57" s="310"/>
      <c r="AP57" s="311"/>
      <c r="AR57" s="363" t="s">
        <v>78</v>
      </c>
      <c r="AU57" s="214">
        <v>5</v>
      </c>
    </row>
    <row r="58" spans="1:47"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309"/>
      <c r="AM58" s="298"/>
      <c r="AN58" s="310"/>
      <c r="AO58" s="310"/>
      <c r="AP58" s="311"/>
      <c r="AR58" s="363" t="s">
        <v>79</v>
      </c>
      <c r="AU58" s="214">
        <v>5</v>
      </c>
    </row>
    <row r="59" spans="1:47"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309"/>
      <c r="AM59" s="298"/>
      <c r="AN59" s="310"/>
      <c r="AO59" s="310"/>
      <c r="AP59" s="311"/>
      <c r="AR59" s="363" t="s">
        <v>80</v>
      </c>
      <c r="AU59" s="214">
        <v>5</v>
      </c>
    </row>
    <row r="60" spans="1:47" s="214" customFormat="1" x14ac:dyDescent="0.25">
      <c r="A60" s="228" t="s">
        <v>81</v>
      </c>
      <c r="B60" s="222" t="s">
        <v>202</v>
      </c>
      <c r="C60" s="229"/>
      <c r="D60" s="229"/>
      <c r="E60" s="223" t="s">
        <v>202</v>
      </c>
      <c r="F60" s="230" t="s">
        <v>22</v>
      </c>
      <c r="G60" s="231">
        <v>7.0000000000000007E-2</v>
      </c>
      <c r="H60" s="271">
        <v>0.03</v>
      </c>
      <c r="I60" s="229" t="s">
        <v>25</v>
      </c>
      <c r="J60" s="267"/>
      <c r="K60" s="267"/>
      <c r="L60" s="273"/>
      <c r="M60" s="271">
        <v>0.03</v>
      </c>
      <c r="N60" s="229" t="s">
        <v>25</v>
      </c>
      <c r="O60" s="267"/>
      <c r="P60" s="267"/>
      <c r="Q60" s="273"/>
      <c r="R60" s="271">
        <v>0.03</v>
      </c>
      <c r="S60" s="229" t="s">
        <v>25</v>
      </c>
      <c r="T60" s="267"/>
      <c r="U60" s="267"/>
      <c r="V60" s="273"/>
      <c r="W60" s="271">
        <v>0.94</v>
      </c>
      <c r="X60" s="229"/>
      <c r="Y60" s="267"/>
      <c r="Z60" s="267"/>
      <c r="AA60" s="273"/>
      <c r="AB60" s="271">
        <v>0.03</v>
      </c>
      <c r="AC60" s="229" t="s">
        <v>25</v>
      </c>
      <c r="AD60" s="267"/>
      <c r="AE60" s="267"/>
      <c r="AF60" s="273"/>
      <c r="AG60" s="309"/>
      <c r="AH60" s="298"/>
      <c r="AI60" s="310"/>
      <c r="AJ60" s="310"/>
      <c r="AK60" s="311"/>
      <c r="AL60" s="309"/>
      <c r="AM60" s="298"/>
      <c r="AN60" s="310"/>
      <c r="AO60" s="310"/>
      <c r="AP60" s="311"/>
      <c r="AR60" s="364" t="s">
        <v>81</v>
      </c>
      <c r="AU60" s="214">
        <v>0.01</v>
      </c>
    </row>
    <row r="61" spans="1:47"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309"/>
      <c r="AM61" s="298"/>
      <c r="AN61" s="310"/>
      <c r="AO61" s="310"/>
      <c r="AP61" s="311"/>
      <c r="AR61" s="363" t="s">
        <v>82</v>
      </c>
      <c r="AU61" s="214">
        <v>1</v>
      </c>
    </row>
    <row r="62" spans="1:47" s="214" customFormat="1" x14ac:dyDescent="0.25">
      <c r="A62" s="228" t="s">
        <v>83</v>
      </c>
      <c r="B62" s="222" t="s">
        <v>24</v>
      </c>
      <c r="C62" s="229"/>
      <c r="D62" s="229"/>
      <c r="E62" s="322">
        <v>0.3</v>
      </c>
      <c r="F62" s="230" t="s">
        <v>22</v>
      </c>
      <c r="G62" s="231">
        <v>0.3</v>
      </c>
      <c r="H62" s="271">
        <v>0.02</v>
      </c>
      <c r="I62" s="229" t="s">
        <v>25</v>
      </c>
      <c r="J62" s="267"/>
      <c r="K62" s="267"/>
      <c r="L62" s="273"/>
      <c r="M62" s="271">
        <v>0.02</v>
      </c>
      <c r="N62" s="229" t="s">
        <v>25</v>
      </c>
      <c r="O62" s="267"/>
      <c r="P62" s="267"/>
      <c r="Q62" s="273"/>
      <c r="R62" s="271">
        <v>0.02</v>
      </c>
      <c r="S62" s="229" t="s">
        <v>25</v>
      </c>
      <c r="T62" s="267"/>
      <c r="U62" s="267"/>
      <c r="V62" s="273"/>
      <c r="W62" s="271">
        <v>0.02</v>
      </c>
      <c r="X62" s="229" t="s">
        <v>25</v>
      </c>
      <c r="Y62" s="267"/>
      <c r="Z62" s="267"/>
      <c r="AA62" s="273"/>
      <c r="AB62" s="271">
        <v>0.02</v>
      </c>
      <c r="AC62" s="229" t="s">
        <v>25</v>
      </c>
      <c r="AD62" s="267"/>
      <c r="AE62" s="267"/>
      <c r="AF62" s="273"/>
      <c r="AG62" s="309"/>
      <c r="AH62" s="298"/>
      <c r="AI62" s="310"/>
      <c r="AJ62" s="310"/>
      <c r="AK62" s="311"/>
      <c r="AL62" s="309"/>
      <c r="AM62" s="298"/>
      <c r="AN62" s="310"/>
      <c r="AO62" s="310"/>
      <c r="AP62" s="311"/>
      <c r="AR62" s="363" t="s">
        <v>83</v>
      </c>
      <c r="AU62" s="214">
        <v>0.3</v>
      </c>
    </row>
    <row r="63" spans="1:47"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309"/>
      <c r="AM63" s="298"/>
      <c r="AN63" s="310"/>
      <c r="AO63" s="310"/>
      <c r="AP63" s="311"/>
      <c r="AR63" s="363" t="s">
        <v>84</v>
      </c>
      <c r="AU63" s="214">
        <v>1</v>
      </c>
    </row>
    <row r="64" spans="1:47"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309"/>
      <c r="AM64" s="298"/>
      <c r="AN64" s="310"/>
      <c r="AO64" s="310"/>
      <c r="AP64" s="311"/>
      <c r="AR64" s="363" t="s">
        <v>85</v>
      </c>
      <c r="AU64" s="214">
        <v>1</v>
      </c>
    </row>
    <row r="65" spans="1:47" s="214" customFormat="1" x14ac:dyDescent="0.25">
      <c r="A65" s="228" t="s">
        <v>86</v>
      </c>
      <c r="B65" s="222" t="s">
        <v>202</v>
      </c>
      <c r="C65" s="229"/>
      <c r="D65" s="229"/>
      <c r="E65" s="223" t="s">
        <v>202</v>
      </c>
      <c r="F65" s="230" t="s">
        <v>22</v>
      </c>
      <c r="G65" s="231" t="s">
        <v>22</v>
      </c>
      <c r="H65" s="271">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309"/>
      <c r="AM65" s="298"/>
      <c r="AN65" s="310"/>
      <c r="AO65" s="310"/>
      <c r="AP65" s="311"/>
      <c r="AR65" s="363" t="s">
        <v>86</v>
      </c>
      <c r="AU65" s="214">
        <v>1</v>
      </c>
    </row>
    <row r="66" spans="1:47" s="214" customFormat="1" x14ac:dyDescent="0.25">
      <c r="A66" s="228" t="s">
        <v>87</v>
      </c>
      <c r="B66" s="222" t="s">
        <v>202</v>
      </c>
      <c r="C66" s="229"/>
      <c r="D66" s="229"/>
      <c r="E66" s="223" t="s">
        <v>202</v>
      </c>
      <c r="F66" s="239">
        <v>5</v>
      </c>
      <c r="G66" s="231">
        <v>0.3</v>
      </c>
      <c r="H66" s="271">
        <v>0.02</v>
      </c>
      <c r="I66" s="229" t="s">
        <v>25</v>
      </c>
      <c r="J66" s="267"/>
      <c r="K66" s="267"/>
      <c r="L66" s="273"/>
      <c r="M66" s="271">
        <v>0.02</v>
      </c>
      <c r="N66" s="229" t="s">
        <v>25</v>
      </c>
      <c r="O66" s="267"/>
      <c r="P66" s="267"/>
      <c r="Q66" s="273"/>
      <c r="R66" s="271">
        <v>0.02</v>
      </c>
      <c r="S66" s="229" t="s">
        <v>25</v>
      </c>
      <c r="T66" s="267"/>
      <c r="U66" s="267"/>
      <c r="V66" s="273"/>
      <c r="W66" s="271">
        <v>0.02</v>
      </c>
      <c r="X66" s="229" t="s">
        <v>25</v>
      </c>
      <c r="Y66" s="267"/>
      <c r="Z66" s="267"/>
      <c r="AA66" s="273"/>
      <c r="AB66" s="271">
        <v>0.02</v>
      </c>
      <c r="AC66" s="229" t="s">
        <v>25</v>
      </c>
      <c r="AD66" s="267"/>
      <c r="AE66" s="267"/>
      <c r="AF66" s="273"/>
      <c r="AG66" s="309"/>
      <c r="AH66" s="298"/>
      <c r="AI66" s="310"/>
      <c r="AJ66" s="310"/>
      <c r="AK66" s="311"/>
      <c r="AL66" s="309"/>
      <c r="AM66" s="298"/>
      <c r="AN66" s="310"/>
      <c r="AO66" s="310"/>
      <c r="AP66" s="311"/>
      <c r="AR66" s="363" t="s">
        <v>87</v>
      </c>
      <c r="AU66" s="214">
        <v>0.3</v>
      </c>
    </row>
    <row r="67" spans="1:47" s="214" customFormat="1" x14ac:dyDescent="0.25">
      <c r="A67" s="228" t="s">
        <v>88</v>
      </c>
      <c r="B67" s="222" t="s">
        <v>24</v>
      </c>
      <c r="C67" s="229"/>
      <c r="D67" s="229"/>
      <c r="E67" s="322">
        <v>0.2</v>
      </c>
      <c r="F67" s="239">
        <v>100</v>
      </c>
      <c r="G67" s="231" t="s">
        <v>22</v>
      </c>
      <c r="H67" s="271">
        <v>0.03</v>
      </c>
      <c r="I67" s="229" t="s">
        <v>25</v>
      </c>
      <c r="J67" s="267"/>
      <c r="K67" s="267"/>
      <c r="L67" s="273"/>
      <c r="M67" s="356">
        <v>0.87</v>
      </c>
      <c r="N67" s="229"/>
      <c r="O67" s="267"/>
      <c r="P67" s="267" t="s">
        <v>233</v>
      </c>
      <c r="Q67" s="273" t="s">
        <v>246</v>
      </c>
      <c r="R67" s="356">
        <v>0.97</v>
      </c>
      <c r="S67" s="229"/>
      <c r="T67" s="267"/>
      <c r="U67" s="267" t="s">
        <v>233</v>
      </c>
      <c r="V67" s="273" t="s">
        <v>247</v>
      </c>
      <c r="W67" s="460">
        <v>2</v>
      </c>
      <c r="X67" s="229"/>
      <c r="Y67" s="267"/>
      <c r="Z67" s="267" t="s">
        <v>233</v>
      </c>
      <c r="AA67" s="273" t="s">
        <v>247</v>
      </c>
      <c r="AB67" s="271">
        <v>0.03</v>
      </c>
      <c r="AC67" s="229" t="s">
        <v>25</v>
      </c>
      <c r="AD67" s="267"/>
      <c r="AE67" s="267" t="s">
        <v>233</v>
      </c>
      <c r="AF67" s="273" t="s">
        <v>247</v>
      </c>
      <c r="AG67" s="312"/>
      <c r="AH67" s="298"/>
      <c r="AI67" s="310"/>
      <c r="AJ67" s="310"/>
      <c r="AK67" s="311"/>
      <c r="AL67" s="309"/>
      <c r="AM67" s="298"/>
      <c r="AN67" s="310"/>
      <c r="AO67" s="310"/>
      <c r="AP67" s="311"/>
      <c r="AR67" s="363" t="s">
        <v>88</v>
      </c>
      <c r="AU67" s="214">
        <v>0.2</v>
      </c>
    </row>
    <row r="68" spans="1:47" s="214" customFormat="1" x14ac:dyDescent="0.25">
      <c r="A68" s="228" t="s">
        <v>89</v>
      </c>
      <c r="B68" s="222" t="s">
        <v>202</v>
      </c>
      <c r="C68" s="229"/>
      <c r="D68" s="229"/>
      <c r="E68" s="223" t="s">
        <v>202</v>
      </c>
      <c r="F68" s="230" t="s">
        <v>22</v>
      </c>
      <c r="G68" s="231">
        <v>0.5</v>
      </c>
      <c r="H68" s="271">
        <v>0.5</v>
      </c>
      <c r="I68" s="229" t="s">
        <v>25</v>
      </c>
      <c r="J68" s="267"/>
      <c r="K68" s="267"/>
      <c r="L68" s="273"/>
      <c r="M68" s="271">
        <v>0.5</v>
      </c>
      <c r="N68" s="229" t="s">
        <v>25</v>
      </c>
      <c r="O68" s="267"/>
      <c r="P68" s="267"/>
      <c r="Q68" s="273"/>
      <c r="R68" s="271">
        <v>0.5</v>
      </c>
      <c r="S68" s="229" t="s">
        <v>25</v>
      </c>
      <c r="T68" s="267"/>
      <c r="U68" s="267"/>
      <c r="V68" s="273"/>
      <c r="W68" s="271">
        <v>0.5</v>
      </c>
      <c r="X68" s="229" t="s">
        <v>25</v>
      </c>
      <c r="Y68" s="267"/>
      <c r="Z68" s="267"/>
      <c r="AA68" s="273"/>
      <c r="AB68" s="271">
        <v>0.5</v>
      </c>
      <c r="AC68" s="229" t="s">
        <v>25</v>
      </c>
      <c r="AD68" s="267"/>
      <c r="AE68" s="267"/>
      <c r="AF68" s="273"/>
      <c r="AG68" s="312"/>
      <c r="AH68" s="298"/>
      <c r="AI68" s="310"/>
      <c r="AJ68" s="310"/>
      <c r="AK68" s="311"/>
      <c r="AL68" s="309"/>
      <c r="AM68" s="298"/>
      <c r="AN68" s="310"/>
      <c r="AO68" s="310"/>
      <c r="AP68" s="311"/>
      <c r="AR68" s="364" t="s">
        <v>89</v>
      </c>
      <c r="AU68" s="214">
        <v>0.5</v>
      </c>
    </row>
    <row r="69" spans="1:47"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1">
        <v>1</v>
      </c>
      <c r="AC69" s="229" t="s">
        <v>25</v>
      </c>
      <c r="AD69" s="267"/>
      <c r="AE69" s="267"/>
      <c r="AF69" s="273"/>
      <c r="AG69" s="297"/>
      <c r="AH69" s="298"/>
      <c r="AI69" s="310"/>
      <c r="AJ69" s="310"/>
      <c r="AK69" s="311"/>
      <c r="AL69" s="297"/>
      <c r="AM69" s="298"/>
      <c r="AN69" s="310"/>
      <c r="AO69" s="310"/>
      <c r="AP69" s="311"/>
      <c r="AR69" s="363" t="s">
        <v>90</v>
      </c>
      <c r="AU69" s="214">
        <v>1</v>
      </c>
    </row>
    <row r="70" spans="1:47" s="214" customFormat="1" x14ac:dyDescent="0.25">
      <c r="A70" s="228" t="s">
        <v>91</v>
      </c>
      <c r="B70" s="222" t="s">
        <v>24</v>
      </c>
      <c r="C70" s="229"/>
      <c r="D70" s="229"/>
      <c r="E70" s="329">
        <v>1.7</v>
      </c>
      <c r="F70" s="230" t="s">
        <v>22</v>
      </c>
      <c r="G70" s="231">
        <v>7</v>
      </c>
      <c r="H70" s="271">
        <v>1</v>
      </c>
      <c r="I70" s="229" t="s">
        <v>25</v>
      </c>
      <c r="J70" s="267"/>
      <c r="K70" s="267"/>
      <c r="L70" s="273"/>
      <c r="M70" s="271">
        <v>1</v>
      </c>
      <c r="N70" s="229" t="s">
        <v>25</v>
      </c>
      <c r="O70" s="267"/>
      <c r="P70" s="267"/>
      <c r="Q70" s="273"/>
      <c r="R70" s="271">
        <v>1</v>
      </c>
      <c r="S70" s="229" t="s">
        <v>25</v>
      </c>
      <c r="T70" s="267"/>
      <c r="U70" s="267"/>
      <c r="V70" s="273"/>
      <c r="W70" s="271">
        <v>1</v>
      </c>
      <c r="X70" s="229" t="s">
        <v>25</v>
      </c>
      <c r="Y70" s="267"/>
      <c r="Z70" s="267"/>
      <c r="AA70" s="273"/>
      <c r="AB70" s="271">
        <v>1</v>
      </c>
      <c r="AC70" s="229" t="s">
        <v>25</v>
      </c>
      <c r="AD70" s="267"/>
      <c r="AE70" s="267"/>
      <c r="AF70" s="273"/>
      <c r="AG70" s="297"/>
      <c r="AH70" s="298"/>
      <c r="AI70" s="310"/>
      <c r="AJ70" s="310"/>
      <c r="AK70" s="311"/>
      <c r="AL70" s="309"/>
      <c r="AM70" s="298"/>
      <c r="AN70" s="310"/>
      <c r="AO70" s="310"/>
      <c r="AP70" s="311"/>
      <c r="AR70" s="363" t="s">
        <v>91</v>
      </c>
      <c r="AU70" s="214">
        <v>1</v>
      </c>
    </row>
    <row r="71" spans="1:47"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1">
        <v>1</v>
      </c>
      <c r="AC71" s="229" t="s">
        <v>25</v>
      </c>
      <c r="AD71" s="267"/>
      <c r="AE71" s="267"/>
      <c r="AF71" s="273"/>
      <c r="AG71" s="297"/>
      <c r="AH71" s="298"/>
      <c r="AI71" s="310"/>
      <c r="AJ71" s="310"/>
      <c r="AK71" s="311"/>
      <c r="AL71" s="297"/>
      <c r="AM71" s="298"/>
      <c r="AN71" s="310"/>
      <c r="AO71" s="310"/>
      <c r="AP71" s="311"/>
      <c r="AR71" s="363" t="s">
        <v>92</v>
      </c>
      <c r="AU71" s="214">
        <v>1</v>
      </c>
    </row>
    <row r="72" spans="1:47" s="214" customFormat="1" x14ac:dyDescent="0.25">
      <c r="A72" s="228" t="s">
        <v>93</v>
      </c>
      <c r="B72" s="222" t="s">
        <v>24</v>
      </c>
      <c r="C72" s="229"/>
      <c r="D72" s="229"/>
      <c r="E72" s="322">
        <v>0.2</v>
      </c>
      <c r="F72" s="239">
        <v>70</v>
      </c>
      <c r="G72" s="231" t="s">
        <v>22</v>
      </c>
      <c r="H72" s="356">
        <v>0.15</v>
      </c>
      <c r="I72" s="229"/>
      <c r="J72" s="267"/>
      <c r="K72" s="267"/>
      <c r="L72" s="273"/>
      <c r="M72" s="271">
        <v>0.02</v>
      </c>
      <c r="N72" s="229" t="s">
        <v>25</v>
      </c>
      <c r="O72" s="267"/>
      <c r="P72" s="267"/>
      <c r="Q72" s="273"/>
      <c r="R72" s="356">
        <v>0.22</v>
      </c>
      <c r="S72" s="229"/>
      <c r="T72" s="267"/>
      <c r="U72" s="267"/>
      <c r="V72" s="273"/>
      <c r="W72" s="271">
        <v>0.28999999999999998</v>
      </c>
      <c r="X72" s="229"/>
      <c r="Y72" s="267"/>
      <c r="Z72" s="267"/>
      <c r="AA72" s="273"/>
      <c r="AB72" s="271">
        <v>0.02</v>
      </c>
      <c r="AC72" s="229" t="s">
        <v>25</v>
      </c>
      <c r="AD72" s="267"/>
      <c r="AE72" s="267"/>
      <c r="AF72" s="273"/>
      <c r="AG72" s="312"/>
      <c r="AH72" s="298"/>
      <c r="AI72" s="310"/>
      <c r="AJ72" s="310"/>
      <c r="AK72" s="311"/>
      <c r="AL72" s="309"/>
      <c r="AM72" s="298"/>
      <c r="AN72" s="310"/>
      <c r="AO72" s="310"/>
      <c r="AP72" s="311"/>
      <c r="AR72" s="364" t="s">
        <v>93</v>
      </c>
      <c r="AU72" s="214">
        <v>0.2</v>
      </c>
    </row>
    <row r="73" spans="1:47" s="214" customFormat="1" x14ac:dyDescent="0.25">
      <c r="A73" s="228" t="s">
        <v>94</v>
      </c>
      <c r="B73" s="222" t="s">
        <v>24</v>
      </c>
      <c r="C73" s="229"/>
      <c r="D73" s="229"/>
      <c r="E73" s="322">
        <v>0.2</v>
      </c>
      <c r="F73" s="230" t="s">
        <v>22</v>
      </c>
      <c r="G73" s="231">
        <v>0.2</v>
      </c>
      <c r="H73" s="271">
        <v>0.03</v>
      </c>
      <c r="I73" s="229" t="s">
        <v>25</v>
      </c>
      <c r="J73" s="267"/>
      <c r="K73" s="267"/>
      <c r="L73" s="273"/>
      <c r="M73" s="271">
        <v>0.03</v>
      </c>
      <c r="N73" s="229" t="s">
        <v>25</v>
      </c>
      <c r="O73" s="267"/>
      <c r="P73" s="267"/>
      <c r="Q73" s="273"/>
      <c r="R73" s="271">
        <v>0.03</v>
      </c>
      <c r="S73" s="229" t="s">
        <v>25</v>
      </c>
      <c r="T73" s="267"/>
      <c r="U73" s="267"/>
      <c r="V73" s="273"/>
      <c r="W73" s="271">
        <v>0.03</v>
      </c>
      <c r="X73" s="229" t="s">
        <v>25</v>
      </c>
      <c r="Y73" s="267"/>
      <c r="Z73" s="267"/>
      <c r="AA73" s="273"/>
      <c r="AB73" s="271">
        <v>0.03</v>
      </c>
      <c r="AC73" s="229" t="s">
        <v>25</v>
      </c>
      <c r="AD73" s="267"/>
      <c r="AE73" s="267"/>
      <c r="AF73" s="273"/>
      <c r="AG73" s="313"/>
      <c r="AH73" s="298"/>
      <c r="AI73" s="310"/>
      <c r="AJ73" s="310"/>
      <c r="AK73" s="311"/>
      <c r="AL73" s="309"/>
      <c r="AM73" s="298"/>
      <c r="AN73" s="310"/>
      <c r="AO73" s="310"/>
      <c r="AP73" s="311"/>
      <c r="AR73" s="364" t="s">
        <v>94</v>
      </c>
      <c r="AU73" s="214">
        <v>0.2</v>
      </c>
    </row>
    <row r="74" spans="1:47" s="214" customFormat="1" x14ac:dyDescent="0.25">
      <c r="A74" s="228" t="s">
        <v>95</v>
      </c>
      <c r="B74" s="222" t="s">
        <v>202</v>
      </c>
      <c r="C74" s="229"/>
      <c r="D74" s="229"/>
      <c r="E74" s="223" t="s">
        <v>202</v>
      </c>
      <c r="F74" s="230" t="s">
        <v>22</v>
      </c>
      <c r="G74" s="231" t="s">
        <v>22</v>
      </c>
      <c r="H74" s="369">
        <v>0.02</v>
      </c>
      <c r="I74" s="229" t="s">
        <v>25</v>
      </c>
      <c r="J74" s="267"/>
      <c r="K74" s="267"/>
      <c r="L74" s="273"/>
      <c r="M74" s="369">
        <v>0.02</v>
      </c>
      <c r="N74" s="229" t="s">
        <v>25</v>
      </c>
      <c r="O74" s="267"/>
      <c r="P74" s="267"/>
      <c r="Q74" s="273"/>
      <c r="R74" s="369">
        <v>0.02</v>
      </c>
      <c r="S74" s="229" t="s">
        <v>25</v>
      </c>
      <c r="T74" s="267"/>
      <c r="U74" s="267"/>
      <c r="V74" s="273"/>
      <c r="W74" s="369">
        <v>0.02</v>
      </c>
      <c r="X74" s="229" t="s">
        <v>25</v>
      </c>
      <c r="Y74" s="267"/>
      <c r="Z74" s="267"/>
      <c r="AA74" s="273"/>
      <c r="AB74" s="369">
        <v>0.02</v>
      </c>
      <c r="AC74" s="229" t="s">
        <v>25</v>
      </c>
      <c r="AD74" s="267"/>
      <c r="AE74" s="267"/>
      <c r="AF74" s="273"/>
      <c r="AG74" s="300"/>
      <c r="AH74" s="298"/>
      <c r="AI74" s="310"/>
      <c r="AJ74" s="310"/>
      <c r="AK74" s="311"/>
      <c r="AL74" s="300"/>
      <c r="AM74" s="298"/>
      <c r="AN74" s="310"/>
      <c r="AO74" s="310"/>
      <c r="AP74" s="311"/>
      <c r="AR74" s="364" t="s">
        <v>95</v>
      </c>
      <c r="AU74" s="214">
        <v>0.03</v>
      </c>
    </row>
    <row r="75" spans="1:47" s="214" customFormat="1" x14ac:dyDescent="0.25">
      <c r="A75" s="228" t="s">
        <v>203</v>
      </c>
      <c r="B75" s="222" t="s">
        <v>24</v>
      </c>
      <c r="C75" s="229"/>
      <c r="D75" s="229"/>
      <c r="E75" s="322">
        <v>1</v>
      </c>
      <c r="F75" s="239">
        <v>700</v>
      </c>
      <c r="G75" s="231" t="s">
        <v>22</v>
      </c>
      <c r="H75" s="271">
        <v>1</v>
      </c>
      <c r="I75" s="229" t="s">
        <v>25</v>
      </c>
      <c r="J75" s="267"/>
      <c r="K75" s="267"/>
      <c r="L75" s="273"/>
      <c r="M75" s="271">
        <v>1</v>
      </c>
      <c r="N75" s="229" t="s">
        <v>25</v>
      </c>
      <c r="O75" s="267"/>
      <c r="P75" s="267"/>
      <c r="Q75" s="273"/>
      <c r="R75" s="271">
        <v>1</v>
      </c>
      <c r="S75" s="229" t="s">
        <v>25</v>
      </c>
      <c r="T75" s="267"/>
      <c r="U75" s="267"/>
      <c r="V75" s="273"/>
      <c r="W75" s="271">
        <v>1</v>
      </c>
      <c r="X75" s="229" t="s">
        <v>25</v>
      </c>
      <c r="Y75" s="267"/>
      <c r="Z75" s="267"/>
      <c r="AA75" s="273"/>
      <c r="AB75" s="271">
        <v>1</v>
      </c>
      <c r="AC75" s="229" t="s">
        <v>25</v>
      </c>
      <c r="AD75" s="267"/>
      <c r="AE75" s="267"/>
      <c r="AF75" s="273"/>
      <c r="AG75" s="314"/>
      <c r="AH75" s="298"/>
      <c r="AI75" s="310"/>
      <c r="AJ75" s="310"/>
      <c r="AK75" s="311"/>
      <c r="AL75" s="309"/>
      <c r="AM75" s="298"/>
      <c r="AN75" s="310"/>
      <c r="AO75" s="310"/>
      <c r="AP75" s="311"/>
      <c r="AR75" s="363" t="s">
        <v>96</v>
      </c>
      <c r="AU75" s="214">
        <v>1</v>
      </c>
    </row>
    <row r="76" spans="1:47"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1">
        <v>1</v>
      </c>
      <c r="AC76" s="229" t="s">
        <v>25</v>
      </c>
      <c r="AD76" s="267"/>
      <c r="AE76" s="267"/>
      <c r="AF76" s="273"/>
      <c r="AG76" s="297"/>
      <c r="AH76" s="298"/>
      <c r="AI76" s="310"/>
      <c r="AJ76" s="310"/>
      <c r="AK76" s="311"/>
      <c r="AL76" s="297"/>
      <c r="AM76" s="298"/>
      <c r="AN76" s="310"/>
      <c r="AO76" s="310"/>
      <c r="AP76" s="311"/>
      <c r="AR76" s="364" t="s">
        <v>97</v>
      </c>
      <c r="AU76" s="214">
        <v>1</v>
      </c>
    </row>
    <row r="77" spans="1:47"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297"/>
      <c r="AM77" s="298"/>
      <c r="AN77" s="310"/>
      <c r="AO77" s="310"/>
      <c r="AP77" s="311"/>
      <c r="AR77" s="364" t="s">
        <v>98</v>
      </c>
      <c r="AU77" s="214">
        <v>1</v>
      </c>
    </row>
    <row r="78" spans="1:47" s="214" customFormat="1" x14ac:dyDescent="0.25">
      <c r="A78" s="228" t="s">
        <v>195</v>
      </c>
      <c r="B78" s="222" t="s">
        <v>24</v>
      </c>
      <c r="C78" s="229"/>
      <c r="D78" s="229"/>
      <c r="E78" s="322">
        <v>4.4000000000000004</v>
      </c>
      <c r="F78" s="230" t="s">
        <v>22</v>
      </c>
      <c r="G78" s="231">
        <v>5</v>
      </c>
      <c r="H78" s="271">
        <v>2</v>
      </c>
      <c r="I78" s="229" t="s">
        <v>25</v>
      </c>
      <c r="J78" s="267"/>
      <c r="K78" s="267"/>
      <c r="L78" s="273"/>
      <c r="M78" s="271">
        <v>2</v>
      </c>
      <c r="N78" s="229" t="s">
        <v>25</v>
      </c>
      <c r="O78" s="267"/>
      <c r="P78" s="267"/>
      <c r="Q78" s="273"/>
      <c r="R78" s="271">
        <v>2</v>
      </c>
      <c r="S78" s="229" t="s">
        <v>25</v>
      </c>
      <c r="T78" s="267"/>
      <c r="U78" s="267"/>
      <c r="V78" s="273"/>
      <c r="W78" s="271">
        <v>2</v>
      </c>
      <c r="X78" s="229" t="s">
        <v>25</v>
      </c>
      <c r="Y78" s="267"/>
      <c r="Z78" s="267"/>
      <c r="AA78" s="273"/>
      <c r="AB78" s="271">
        <v>2</v>
      </c>
      <c r="AC78" s="229" t="s">
        <v>25</v>
      </c>
      <c r="AD78" s="267"/>
      <c r="AE78" s="267"/>
      <c r="AF78" s="273"/>
      <c r="AG78" s="297"/>
      <c r="AH78" s="298"/>
      <c r="AI78" s="310"/>
      <c r="AJ78" s="310"/>
      <c r="AK78" s="311"/>
      <c r="AL78" s="309"/>
      <c r="AM78" s="298"/>
      <c r="AN78" s="310"/>
      <c r="AO78" s="310"/>
      <c r="AP78" s="311"/>
      <c r="AR78" s="363" t="s">
        <v>99</v>
      </c>
      <c r="AU78" s="214">
        <v>2</v>
      </c>
    </row>
    <row r="79" spans="1:47" s="214" customFormat="1" x14ac:dyDescent="0.25">
      <c r="A79" s="228" t="s">
        <v>100</v>
      </c>
      <c r="B79" s="222" t="s">
        <v>24</v>
      </c>
      <c r="C79" s="229"/>
      <c r="D79" s="229"/>
      <c r="E79" s="329">
        <v>1.2</v>
      </c>
      <c r="F79" s="230" t="s">
        <v>22</v>
      </c>
      <c r="G79" s="231" t="s">
        <v>22</v>
      </c>
      <c r="H79" s="271">
        <v>1</v>
      </c>
      <c r="I79" s="229" t="s">
        <v>25</v>
      </c>
      <c r="J79" s="267"/>
      <c r="K79" s="267"/>
      <c r="L79" s="273"/>
      <c r="M79" s="271">
        <v>1</v>
      </c>
      <c r="N79" s="229" t="s">
        <v>25</v>
      </c>
      <c r="O79" s="267"/>
      <c r="P79" s="267"/>
      <c r="Q79" s="273"/>
      <c r="R79" s="271">
        <v>1</v>
      </c>
      <c r="S79" s="229" t="s">
        <v>25</v>
      </c>
      <c r="T79" s="267"/>
      <c r="U79" s="267"/>
      <c r="V79" s="273"/>
      <c r="W79" s="271">
        <v>1</v>
      </c>
      <c r="X79" s="229" t="s">
        <v>25</v>
      </c>
      <c r="Y79" s="267"/>
      <c r="Z79" s="267"/>
      <c r="AA79" s="273"/>
      <c r="AB79" s="271">
        <v>1</v>
      </c>
      <c r="AC79" s="229" t="s">
        <v>25</v>
      </c>
      <c r="AD79" s="267"/>
      <c r="AE79" s="267"/>
      <c r="AF79" s="273"/>
      <c r="AG79" s="297"/>
      <c r="AH79" s="298"/>
      <c r="AI79" s="310"/>
      <c r="AJ79" s="310"/>
      <c r="AK79" s="311"/>
      <c r="AL79" s="309"/>
      <c r="AM79" s="298"/>
      <c r="AN79" s="310"/>
      <c r="AO79" s="310"/>
      <c r="AP79" s="311"/>
      <c r="AR79" s="364" t="s">
        <v>100</v>
      </c>
      <c r="AU79" s="214">
        <v>1</v>
      </c>
    </row>
    <row r="80" spans="1:47" s="214" customFormat="1" x14ac:dyDescent="0.25">
      <c r="A80" s="228" t="s">
        <v>101</v>
      </c>
      <c r="B80" s="222" t="s">
        <v>24</v>
      </c>
      <c r="C80" s="229"/>
      <c r="D80" s="229"/>
      <c r="E80" s="322">
        <v>1</v>
      </c>
      <c r="F80" s="239">
        <v>100</v>
      </c>
      <c r="G80" s="231" t="s">
        <v>22</v>
      </c>
      <c r="H80" s="271">
        <v>1</v>
      </c>
      <c r="I80" s="229" t="s">
        <v>25</v>
      </c>
      <c r="J80" s="267"/>
      <c r="K80" s="267"/>
      <c r="L80" s="273"/>
      <c r="M80" s="271">
        <v>1</v>
      </c>
      <c r="N80" s="229" t="s">
        <v>25</v>
      </c>
      <c r="O80" s="267"/>
      <c r="P80" s="267"/>
      <c r="Q80" s="273"/>
      <c r="R80" s="271">
        <v>1</v>
      </c>
      <c r="S80" s="229" t="s">
        <v>25</v>
      </c>
      <c r="T80" s="267"/>
      <c r="U80" s="267"/>
      <c r="V80" s="273"/>
      <c r="W80" s="271">
        <v>1</v>
      </c>
      <c r="X80" s="229" t="s">
        <v>25</v>
      </c>
      <c r="Y80" s="267"/>
      <c r="Z80" s="267"/>
      <c r="AA80" s="273"/>
      <c r="AB80" s="271">
        <v>1</v>
      </c>
      <c r="AC80" s="229" t="s">
        <v>25</v>
      </c>
      <c r="AD80" s="267"/>
      <c r="AE80" s="267"/>
      <c r="AF80" s="273"/>
      <c r="AG80" s="297"/>
      <c r="AH80" s="298"/>
      <c r="AI80" s="310"/>
      <c r="AJ80" s="310"/>
      <c r="AK80" s="311"/>
      <c r="AL80" s="309"/>
      <c r="AM80" s="298"/>
      <c r="AN80" s="310"/>
      <c r="AO80" s="310"/>
      <c r="AP80" s="311"/>
      <c r="AR80" s="363" t="s">
        <v>101</v>
      </c>
      <c r="AU80" s="214">
        <v>1</v>
      </c>
    </row>
    <row r="81" spans="1:47" s="214" customFormat="1" x14ac:dyDescent="0.25">
      <c r="A81" s="228" t="s">
        <v>102</v>
      </c>
      <c r="B81" s="222" t="s">
        <v>202</v>
      </c>
      <c r="C81" s="229"/>
      <c r="D81" s="229"/>
      <c r="E81" s="223" t="s">
        <v>202</v>
      </c>
      <c r="F81" s="239">
        <v>5</v>
      </c>
      <c r="G81" s="231">
        <v>0.8</v>
      </c>
      <c r="H81" s="271">
        <v>0.02</v>
      </c>
      <c r="I81" s="229" t="s">
        <v>25</v>
      </c>
      <c r="J81" s="267"/>
      <c r="K81" s="267"/>
      <c r="L81" s="273"/>
      <c r="M81" s="271">
        <v>0.02</v>
      </c>
      <c r="N81" s="229" t="s">
        <v>25</v>
      </c>
      <c r="O81" s="267"/>
      <c r="P81" s="267"/>
      <c r="Q81" s="273"/>
      <c r="R81" s="271">
        <v>0.02</v>
      </c>
      <c r="S81" s="229" t="s">
        <v>25</v>
      </c>
      <c r="T81" s="267"/>
      <c r="U81" s="267"/>
      <c r="V81" s="273"/>
      <c r="W81" s="271">
        <v>0.02</v>
      </c>
      <c r="X81" s="229" t="s">
        <v>25</v>
      </c>
      <c r="Y81" s="267"/>
      <c r="Z81" s="267"/>
      <c r="AA81" s="273"/>
      <c r="AB81" s="271">
        <v>0.02</v>
      </c>
      <c r="AC81" s="229" t="s">
        <v>25</v>
      </c>
      <c r="AD81" s="267"/>
      <c r="AE81" s="267"/>
      <c r="AF81" s="273"/>
      <c r="AG81" s="312"/>
      <c r="AH81" s="298"/>
      <c r="AI81" s="310"/>
      <c r="AJ81" s="310"/>
      <c r="AK81" s="311"/>
      <c r="AL81" s="309"/>
      <c r="AM81" s="298"/>
      <c r="AN81" s="310"/>
      <c r="AO81" s="310"/>
      <c r="AP81" s="311"/>
      <c r="AR81" s="363" t="s">
        <v>102</v>
      </c>
      <c r="AU81" s="214">
        <v>0.5</v>
      </c>
    </row>
    <row r="82" spans="1:47" s="214" customFormat="1" x14ac:dyDescent="0.25">
      <c r="A82" s="228" t="s">
        <v>103</v>
      </c>
      <c r="B82" s="222" t="s">
        <v>24</v>
      </c>
      <c r="C82" s="229"/>
      <c r="D82" s="229"/>
      <c r="E82" s="322">
        <v>1.4</v>
      </c>
      <c r="F82" s="239">
        <v>1000</v>
      </c>
      <c r="G82" s="231" t="s">
        <v>22</v>
      </c>
      <c r="H82" s="271">
        <v>2</v>
      </c>
      <c r="I82" s="229" t="s">
        <v>25</v>
      </c>
      <c r="J82" s="267"/>
      <c r="K82" s="267"/>
      <c r="L82" s="273"/>
      <c r="M82" s="271">
        <v>2</v>
      </c>
      <c r="N82" s="229" t="s">
        <v>25</v>
      </c>
      <c r="O82" s="267"/>
      <c r="P82" s="267"/>
      <c r="Q82" s="273"/>
      <c r="R82" s="271">
        <v>2</v>
      </c>
      <c r="S82" s="229" t="s">
        <v>25</v>
      </c>
      <c r="T82" s="267"/>
      <c r="U82" s="267"/>
      <c r="V82" s="273"/>
      <c r="W82" s="271">
        <v>2</v>
      </c>
      <c r="X82" s="229" t="s">
        <v>25</v>
      </c>
      <c r="Y82" s="267"/>
      <c r="Z82" s="267"/>
      <c r="AA82" s="273"/>
      <c r="AB82" s="271">
        <v>2</v>
      </c>
      <c r="AC82" s="229" t="s">
        <v>25</v>
      </c>
      <c r="AD82" s="267"/>
      <c r="AE82" s="267"/>
      <c r="AF82" s="273"/>
      <c r="AG82" s="297"/>
      <c r="AH82" s="298"/>
      <c r="AI82" s="310"/>
      <c r="AJ82" s="310"/>
      <c r="AK82" s="311"/>
      <c r="AL82" s="309"/>
      <c r="AM82" s="298"/>
      <c r="AN82" s="310"/>
      <c r="AO82" s="310"/>
      <c r="AP82" s="311"/>
      <c r="AR82" s="363" t="s">
        <v>103</v>
      </c>
      <c r="AU82" s="214">
        <v>1</v>
      </c>
    </row>
    <row r="83" spans="1:47"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1">
        <v>1</v>
      </c>
      <c r="AC83" s="229" t="s">
        <v>25</v>
      </c>
      <c r="AD83" s="267"/>
      <c r="AE83" s="267"/>
      <c r="AF83" s="273"/>
      <c r="AG83" s="297"/>
      <c r="AH83" s="298"/>
      <c r="AI83" s="310"/>
      <c r="AJ83" s="310"/>
      <c r="AK83" s="311"/>
      <c r="AL83" s="297"/>
      <c r="AM83" s="298"/>
      <c r="AN83" s="310"/>
      <c r="AO83" s="310"/>
      <c r="AP83" s="311"/>
      <c r="AR83" s="364" t="s">
        <v>104</v>
      </c>
      <c r="AU83" s="214">
        <v>1</v>
      </c>
    </row>
    <row r="84" spans="1:47" s="214" customFormat="1" x14ac:dyDescent="0.25">
      <c r="A84" s="228" t="s">
        <v>105</v>
      </c>
      <c r="B84" s="222" t="s">
        <v>202</v>
      </c>
      <c r="C84" s="229"/>
      <c r="D84" s="229"/>
      <c r="E84" s="223" t="s">
        <v>202</v>
      </c>
      <c r="F84" s="230" t="s">
        <v>22</v>
      </c>
      <c r="G84" s="231">
        <v>0.2</v>
      </c>
      <c r="H84" s="271">
        <v>0.02</v>
      </c>
      <c r="I84" s="229" t="s">
        <v>25</v>
      </c>
      <c r="J84" s="267"/>
      <c r="K84" s="267"/>
      <c r="L84" s="273"/>
      <c r="M84" s="271">
        <v>0.02</v>
      </c>
      <c r="N84" s="229" t="s">
        <v>25</v>
      </c>
      <c r="O84" s="267"/>
      <c r="P84" s="267"/>
      <c r="Q84" s="273"/>
      <c r="R84" s="271">
        <v>0.02</v>
      </c>
      <c r="S84" s="229" t="s">
        <v>25</v>
      </c>
      <c r="T84" s="267"/>
      <c r="U84" s="267"/>
      <c r="V84" s="273"/>
      <c r="W84" s="271">
        <v>0.02</v>
      </c>
      <c r="X84" s="229" t="s">
        <v>25</v>
      </c>
      <c r="Y84" s="267"/>
      <c r="Z84" s="267"/>
      <c r="AA84" s="273"/>
      <c r="AB84" s="271">
        <v>0.02</v>
      </c>
      <c r="AC84" s="229" t="s">
        <v>25</v>
      </c>
      <c r="AD84" s="267"/>
      <c r="AE84" s="267"/>
      <c r="AF84" s="273"/>
      <c r="AG84" s="312"/>
      <c r="AH84" s="298"/>
      <c r="AI84" s="310"/>
      <c r="AJ84" s="310"/>
      <c r="AK84" s="311"/>
      <c r="AL84" s="309"/>
      <c r="AM84" s="298"/>
      <c r="AN84" s="310"/>
      <c r="AO84" s="310"/>
      <c r="AP84" s="311"/>
      <c r="AR84" s="364" t="s">
        <v>105</v>
      </c>
      <c r="AU84" s="214">
        <v>0.2</v>
      </c>
    </row>
    <row r="85" spans="1:47" s="214" customFormat="1" x14ac:dyDescent="0.25">
      <c r="A85" s="228" t="s">
        <v>106</v>
      </c>
      <c r="B85" s="222" t="s">
        <v>24</v>
      </c>
      <c r="C85" s="229"/>
      <c r="D85" s="229"/>
      <c r="E85" s="322">
        <v>5</v>
      </c>
      <c r="F85" s="230" t="s">
        <v>22</v>
      </c>
      <c r="G85" s="231" t="s">
        <v>22</v>
      </c>
      <c r="H85" s="271">
        <v>2</v>
      </c>
      <c r="I85" s="229" t="s">
        <v>25</v>
      </c>
      <c r="J85" s="267"/>
      <c r="K85" s="267"/>
      <c r="L85" s="273"/>
      <c r="M85" s="271">
        <v>2</v>
      </c>
      <c r="N85" s="229" t="s">
        <v>25</v>
      </c>
      <c r="O85" s="267"/>
      <c r="P85" s="267"/>
      <c r="Q85" s="273"/>
      <c r="R85" s="271">
        <v>2</v>
      </c>
      <c r="S85" s="229" t="s">
        <v>25</v>
      </c>
      <c r="T85" s="267"/>
      <c r="U85" s="267"/>
      <c r="V85" s="273"/>
      <c r="W85" s="271">
        <v>2</v>
      </c>
      <c r="X85" s="229" t="s">
        <v>25</v>
      </c>
      <c r="Y85" s="267"/>
      <c r="Z85" s="267"/>
      <c r="AA85" s="273"/>
      <c r="AB85" s="271">
        <v>2</v>
      </c>
      <c r="AC85" s="229" t="s">
        <v>25</v>
      </c>
      <c r="AD85" s="267"/>
      <c r="AE85" s="267"/>
      <c r="AF85" s="273"/>
      <c r="AG85" s="297"/>
      <c r="AH85" s="298"/>
      <c r="AI85" s="310"/>
      <c r="AJ85" s="310"/>
      <c r="AK85" s="311"/>
      <c r="AL85" s="309"/>
      <c r="AM85" s="298"/>
      <c r="AN85" s="310"/>
      <c r="AO85" s="310"/>
      <c r="AP85" s="311"/>
      <c r="AR85" s="364" t="s">
        <v>106</v>
      </c>
      <c r="AU85" s="214">
        <v>5</v>
      </c>
    </row>
    <row r="86" spans="1:47" s="214" customFormat="1" x14ac:dyDescent="0.25">
      <c r="A86" s="228" t="s">
        <v>107</v>
      </c>
      <c r="B86" s="456" t="s">
        <v>202</v>
      </c>
      <c r="C86" s="229"/>
      <c r="D86" s="229"/>
      <c r="E86" s="375" t="s">
        <v>202</v>
      </c>
      <c r="F86" s="239">
        <v>5</v>
      </c>
      <c r="G86" s="231">
        <v>3</v>
      </c>
      <c r="H86" s="271">
        <v>1</v>
      </c>
      <c r="I86" s="229" t="s">
        <v>25</v>
      </c>
      <c r="J86" s="267"/>
      <c r="K86" s="267"/>
      <c r="L86" s="273"/>
      <c r="M86" s="271">
        <v>1</v>
      </c>
      <c r="N86" s="229" t="s">
        <v>25</v>
      </c>
      <c r="O86" s="267"/>
      <c r="P86" s="267"/>
      <c r="Q86" s="273"/>
      <c r="R86" s="271">
        <v>1</v>
      </c>
      <c r="S86" s="229" t="s">
        <v>25</v>
      </c>
      <c r="T86" s="267"/>
      <c r="U86" s="267"/>
      <c r="V86" s="273"/>
      <c r="W86" s="271">
        <v>1</v>
      </c>
      <c r="X86" s="229" t="s">
        <v>25</v>
      </c>
      <c r="Y86" s="267"/>
      <c r="Z86" s="267"/>
      <c r="AA86" s="273"/>
      <c r="AB86" s="271">
        <v>1</v>
      </c>
      <c r="AC86" s="229" t="s">
        <v>25</v>
      </c>
      <c r="AD86" s="267"/>
      <c r="AE86" s="267"/>
      <c r="AF86" s="273"/>
      <c r="AG86" s="297"/>
      <c r="AH86" s="298"/>
      <c r="AI86" s="310"/>
      <c r="AJ86" s="310"/>
      <c r="AK86" s="311"/>
      <c r="AL86" s="309"/>
      <c r="AM86" s="298"/>
      <c r="AN86" s="310"/>
      <c r="AO86" s="310"/>
      <c r="AP86" s="311"/>
      <c r="AR86" s="364" t="s">
        <v>107</v>
      </c>
      <c r="AU86" s="214">
        <v>1</v>
      </c>
    </row>
    <row r="87" spans="1:47"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297"/>
      <c r="AM87" s="298"/>
      <c r="AN87" s="310"/>
      <c r="AO87" s="310"/>
      <c r="AP87" s="311"/>
      <c r="AR87" s="363" t="s">
        <v>108</v>
      </c>
      <c r="AU87" s="214">
        <v>1</v>
      </c>
    </row>
    <row r="88" spans="1:47"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297"/>
      <c r="AM88" s="298"/>
      <c r="AN88" s="310"/>
      <c r="AO88" s="310"/>
      <c r="AP88" s="311"/>
      <c r="AR88" s="363" t="s">
        <v>109</v>
      </c>
      <c r="AU88" s="214">
        <v>5</v>
      </c>
    </row>
    <row r="89" spans="1:47" s="214" customFormat="1" ht="15.75" thickBot="1" x14ac:dyDescent="0.3">
      <c r="A89" s="376" t="s">
        <v>110</v>
      </c>
      <c r="B89" s="275" t="s">
        <v>24</v>
      </c>
      <c r="C89" s="263"/>
      <c r="D89" s="263"/>
      <c r="E89" s="323">
        <v>0.01</v>
      </c>
      <c r="F89" s="281">
        <v>2</v>
      </c>
      <c r="G89" s="282">
        <v>0.02</v>
      </c>
      <c r="H89" s="274">
        <v>0.08</v>
      </c>
      <c r="I89" s="263"/>
      <c r="J89" s="275"/>
      <c r="K89" s="275"/>
      <c r="L89" s="276"/>
      <c r="M89" s="274">
        <v>0.01</v>
      </c>
      <c r="N89" s="263" t="s">
        <v>25</v>
      </c>
      <c r="O89" s="275"/>
      <c r="P89" s="275"/>
      <c r="Q89" s="276"/>
      <c r="R89" s="274">
        <v>0.15</v>
      </c>
      <c r="S89" s="263"/>
      <c r="T89" s="275"/>
      <c r="U89" s="275"/>
      <c r="V89" s="276"/>
      <c r="W89" s="274">
        <v>0.34</v>
      </c>
      <c r="X89" s="263"/>
      <c r="Y89" s="275"/>
      <c r="Z89" s="275"/>
      <c r="AA89" s="276"/>
      <c r="AB89" s="274">
        <v>0.01</v>
      </c>
      <c r="AC89" s="263" t="s">
        <v>25</v>
      </c>
      <c r="AD89" s="275"/>
      <c r="AE89" s="275"/>
      <c r="AF89" s="276"/>
      <c r="AG89" s="315"/>
      <c r="AH89" s="303"/>
      <c r="AI89" s="316"/>
      <c r="AJ89" s="316"/>
      <c r="AK89" s="317"/>
      <c r="AL89" s="320"/>
      <c r="AM89" s="303"/>
      <c r="AN89" s="316"/>
      <c r="AO89" s="316"/>
      <c r="AP89" s="317"/>
      <c r="AR89" s="365" t="s">
        <v>110</v>
      </c>
      <c r="AU89" s="214">
        <v>0.01</v>
      </c>
    </row>
    <row r="90" spans="1:47"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7"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7"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7"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7"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7"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7"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9">
    <mergeCell ref="A47:AP47"/>
    <mergeCell ref="AG48:AK48"/>
    <mergeCell ref="AL48:AP49"/>
    <mergeCell ref="AG25:AK25"/>
    <mergeCell ref="AL25:AP26"/>
    <mergeCell ref="A42:AP42"/>
    <mergeCell ref="AG43:AK43"/>
    <mergeCell ref="AL43:AP44"/>
    <mergeCell ref="A7:AP7"/>
    <mergeCell ref="AG8:AK8"/>
    <mergeCell ref="AL8:AP9"/>
    <mergeCell ref="A24:AP24"/>
    <mergeCell ref="H5:L5"/>
    <mergeCell ref="M5:Q5"/>
    <mergeCell ref="R5:V5"/>
    <mergeCell ref="W5:AA5"/>
    <mergeCell ref="AB5:AF5"/>
    <mergeCell ref="AG5:AK5"/>
    <mergeCell ref="A1:AP1"/>
    <mergeCell ref="A2:AP2"/>
    <mergeCell ref="B4:B6"/>
    <mergeCell ref="C4:C6"/>
    <mergeCell ref="D4:D6"/>
    <mergeCell ref="E4:E6"/>
    <mergeCell ref="F4:F6"/>
    <mergeCell ref="G4:G6"/>
    <mergeCell ref="H4:AF4"/>
    <mergeCell ref="AG4:AP4"/>
    <mergeCell ref="AL5:AP5"/>
  </mergeCells>
  <conditionalFormatting sqref="AL10">
    <cfRule type="cellIs" dxfId="1238" priority="345" operator="greaterThan">
      <formula>$E$10</formula>
    </cfRule>
  </conditionalFormatting>
  <conditionalFormatting sqref="AL11">
    <cfRule type="cellIs" dxfId="1237" priority="344" operator="greaterThan">
      <formula>$E$11</formula>
    </cfRule>
  </conditionalFormatting>
  <conditionalFormatting sqref="AL12">
    <cfRule type="cellIs" dxfId="1236" priority="343" operator="greaterThan">
      <formula>$E$12</formula>
    </cfRule>
  </conditionalFormatting>
  <conditionalFormatting sqref="AL13">
    <cfRule type="cellIs" dxfId="1235" priority="341" operator="greaterThan">
      <formula>$E13</formula>
    </cfRule>
    <cfRule type="cellIs" dxfId="1234" priority="342" operator="greaterThan">
      <formula>$G13</formula>
    </cfRule>
  </conditionalFormatting>
  <conditionalFormatting sqref="AL18">
    <cfRule type="cellIs" dxfId="1233" priority="337" operator="lessThan">
      <formula>$AS$18</formula>
    </cfRule>
    <cfRule type="cellIs" dxfId="1232" priority="338" operator="greaterThan">
      <formula>$AT$18</formula>
    </cfRule>
    <cfRule type="cellIs" dxfId="1231" priority="339" operator="lessThan">
      <formula>$AQ$18</formula>
    </cfRule>
    <cfRule type="cellIs" dxfId="1230" priority="340" operator="greaterThan">
      <formula>$AR$18</formula>
    </cfRule>
  </conditionalFormatting>
  <conditionalFormatting sqref="AG10">
    <cfRule type="cellIs" dxfId="1229" priority="336" operator="greaterThan">
      <formula>$E$10</formula>
    </cfRule>
  </conditionalFormatting>
  <conditionalFormatting sqref="AG11">
    <cfRule type="cellIs" dxfId="1228" priority="335" operator="greaterThan">
      <formula>$E$11</formula>
    </cfRule>
  </conditionalFormatting>
  <conditionalFormatting sqref="AG12">
    <cfRule type="cellIs" dxfId="1227" priority="334" operator="greaterThan">
      <formula>$E$12</formula>
    </cfRule>
  </conditionalFormatting>
  <conditionalFormatting sqref="AG13">
    <cfRule type="cellIs" dxfId="1226" priority="332" operator="greaterThan">
      <formula>$E$13</formula>
    </cfRule>
    <cfRule type="cellIs" dxfId="1225" priority="333" operator="greaterThan">
      <formula>$G$13</formula>
    </cfRule>
  </conditionalFormatting>
  <conditionalFormatting sqref="AG14">
    <cfRule type="cellIs" dxfId="1224" priority="330" operator="greaterThan">
      <formula>$E$14</formula>
    </cfRule>
    <cfRule type="cellIs" dxfId="1223" priority="331" operator="greaterThan">
      <formula>$G$14</formula>
    </cfRule>
  </conditionalFormatting>
  <conditionalFormatting sqref="AG15">
    <cfRule type="cellIs" dxfId="1222" priority="329" operator="greaterThan">
      <formula>$E$15</formula>
    </cfRule>
  </conditionalFormatting>
  <conditionalFormatting sqref="AG16">
    <cfRule type="cellIs" dxfId="1221" priority="328" operator="greaterThan">
      <formula>$E$16</formula>
    </cfRule>
  </conditionalFormatting>
  <conditionalFormatting sqref="AG16">
    <cfRule type="cellIs" dxfId="1220" priority="327" operator="greaterThan">
      <formula>$G$16</formula>
    </cfRule>
  </conditionalFormatting>
  <conditionalFormatting sqref="AG17">
    <cfRule type="cellIs" dxfId="1219" priority="325" operator="greaterThan">
      <formula>$E$17</formula>
    </cfRule>
  </conditionalFormatting>
  <conditionalFormatting sqref="AG17">
    <cfRule type="cellIs" dxfId="1218" priority="326" operator="greaterThan">
      <formula>$G$17</formula>
    </cfRule>
  </conditionalFormatting>
  <conditionalFormatting sqref="AG19">
    <cfRule type="cellIs" dxfId="1217" priority="324" operator="greaterThan">
      <formula>$E$19</formula>
    </cfRule>
  </conditionalFormatting>
  <conditionalFormatting sqref="AG20">
    <cfRule type="cellIs" dxfId="1216" priority="322" operator="greaterThan">
      <formula>$E$20</formula>
    </cfRule>
    <cfRule type="cellIs" dxfId="1215" priority="323" operator="greaterThan">
      <formula>$G$20</formula>
    </cfRule>
  </conditionalFormatting>
  <conditionalFormatting sqref="AG21">
    <cfRule type="cellIs" dxfId="1214" priority="320" operator="greaterThan">
      <formula>$E$21</formula>
    </cfRule>
    <cfRule type="cellIs" dxfId="1213" priority="321" operator="greaterThan">
      <formula>$G$21</formula>
    </cfRule>
  </conditionalFormatting>
  <conditionalFormatting sqref="AG22">
    <cfRule type="cellIs" dxfId="1212" priority="318" operator="greaterThan">
      <formula>$E$22</formula>
    </cfRule>
    <cfRule type="cellIs" dxfId="1211" priority="319" operator="greaterThan">
      <formula>$G$22</formula>
    </cfRule>
  </conditionalFormatting>
  <conditionalFormatting sqref="AG23">
    <cfRule type="cellIs" dxfId="1210" priority="317" operator="greaterThan">
      <formula>$E$23</formula>
    </cfRule>
  </conditionalFormatting>
  <conditionalFormatting sqref="AG9">
    <cfRule type="cellIs" dxfId="1209" priority="316" operator="greaterThan">
      <formula>$E$9</formula>
    </cfRule>
  </conditionalFormatting>
  <conditionalFormatting sqref="AG18">
    <cfRule type="cellIs" dxfId="1208" priority="312" operator="lessThan">
      <formula>$AS$18</formula>
    </cfRule>
    <cfRule type="cellIs" dxfId="1207" priority="313" operator="greaterThan">
      <formula>$AT$18</formula>
    </cfRule>
    <cfRule type="cellIs" dxfId="1206" priority="314" operator="lessThan">
      <formula>$AQ$18</formula>
    </cfRule>
    <cfRule type="cellIs" dxfId="1205" priority="315" operator="greaterThan">
      <formula>$AR$18</formula>
    </cfRule>
  </conditionalFormatting>
  <conditionalFormatting sqref="AG26">
    <cfRule type="cellIs" dxfId="1204" priority="310" operator="greaterThan">
      <formula>$E$26</formula>
    </cfRule>
    <cfRule type="cellIs" dxfId="1203" priority="311" operator="greaterThan">
      <formula>$G$26</formula>
    </cfRule>
  </conditionalFormatting>
  <conditionalFormatting sqref="AG27">
    <cfRule type="cellIs" dxfId="1202" priority="308" operator="greaterThan">
      <formula>$E$27</formula>
    </cfRule>
    <cfRule type="cellIs" dxfId="1201" priority="309" operator="greaterThan">
      <formula>$G$27</formula>
    </cfRule>
  </conditionalFormatting>
  <conditionalFormatting sqref="AG28">
    <cfRule type="cellIs" dxfId="1200" priority="306" operator="greaterThan">
      <formula>$E$28</formula>
    </cfRule>
    <cfRule type="cellIs" dxfId="1199" priority="307" operator="greaterThan">
      <formula>$G$28</formula>
    </cfRule>
  </conditionalFormatting>
  <conditionalFormatting sqref="AG31">
    <cfRule type="cellIs" dxfId="1198" priority="305" operator="greaterThan">
      <formula>$E$31</formula>
    </cfRule>
  </conditionalFormatting>
  <conditionalFormatting sqref="AG32">
    <cfRule type="cellIs" dxfId="1197" priority="303" operator="greaterThan">
      <formula>$E$32</formula>
    </cfRule>
    <cfRule type="cellIs" dxfId="1196" priority="304" operator="greaterThan">
      <formula>$G$32</formula>
    </cfRule>
  </conditionalFormatting>
  <conditionalFormatting sqref="AG33">
    <cfRule type="cellIs" dxfId="1195" priority="301" operator="greaterThan">
      <formula>$E$33</formula>
    </cfRule>
    <cfRule type="cellIs" dxfId="1194" priority="302" operator="greaterThan">
      <formula>$G$33</formula>
    </cfRule>
  </conditionalFormatting>
  <conditionalFormatting sqref="AG34">
    <cfRule type="cellIs" dxfId="1193" priority="298" operator="greaterThan">
      <formula>$E$34</formula>
    </cfRule>
    <cfRule type="cellIs" dxfId="1192" priority="299" operator="greaterThan">
      <formula>$G$34</formula>
    </cfRule>
    <cfRule type="cellIs" dxfId="1191" priority="300" operator="greaterThan">
      <formula>$F$34</formula>
    </cfRule>
  </conditionalFormatting>
  <conditionalFormatting sqref="AG35">
    <cfRule type="cellIs" dxfId="1190" priority="296" operator="greaterThan">
      <formula>$E$35</formula>
    </cfRule>
    <cfRule type="cellIs" dxfId="1189" priority="297" operator="greaterThan">
      <formula>$G$35</formula>
    </cfRule>
  </conditionalFormatting>
  <conditionalFormatting sqref="AG36">
    <cfRule type="cellIs" dxfId="1188" priority="294" operator="greaterThan">
      <formula>$E$36</formula>
    </cfRule>
    <cfRule type="cellIs" dxfId="1187" priority="295" operator="greaterThan">
      <formula>$G$36</formula>
    </cfRule>
  </conditionalFormatting>
  <conditionalFormatting sqref="AG37">
    <cfRule type="cellIs" dxfId="1186" priority="293" operator="greaterThan">
      <formula>$E$37</formula>
    </cfRule>
  </conditionalFormatting>
  <conditionalFormatting sqref="AG38">
    <cfRule type="cellIs" dxfId="1185" priority="291" operator="greaterThan">
      <formula>$E$38</formula>
    </cfRule>
    <cfRule type="cellIs" dxfId="1184" priority="292" operator="greaterThan">
      <formula>$G$38</formula>
    </cfRule>
  </conditionalFormatting>
  <conditionalFormatting sqref="AG39">
    <cfRule type="cellIs" dxfId="1183" priority="289" operator="greaterThan">
      <formula>$E$39</formula>
    </cfRule>
    <cfRule type="cellIs" dxfId="1182" priority="290" operator="greaterThan">
      <formula>$G$39</formula>
    </cfRule>
  </conditionalFormatting>
  <conditionalFormatting sqref="AG40">
    <cfRule type="cellIs" dxfId="1181" priority="287" operator="greaterThan">
      <formula>$E$40</formula>
    </cfRule>
    <cfRule type="cellIs" dxfId="1180" priority="288" operator="greaterThan">
      <formula>$G$40</formula>
    </cfRule>
  </conditionalFormatting>
  <conditionalFormatting sqref="AG41">
    <cfRule type="cellIs" dxfId="1179" priority="285" operator="greaterThan">
      <formula>$E$41</formula>
    </cfRule>
    <cfRule type="cellIs" dxfId="1178" priority="286" operator="greaterThan">
      <formula>$G$41</formula>
    </cfRule>
  </conditionalFormatting>
  <conditionalFormatting sqref="AG37">
    <cfRule type="cellIs" dxfId="1177" priority="284" operator="greaterThan">
      <formula>$G$37</formula>
    </cfRule>
  </conditionalFormatting>
  <conditionalFormatting sqref="AG72">
    <cfRule type="cellIs" dxfId="1176" priority="283" operator="greaterThan">
      <formula>$F$72</formula>
    </cfRule>
  </conditionalFormatting>
  <conditionalFormatting sqref="AG55">
    <cfRule type="cellIs" dxfId="1175" priority="282" operator="greaterThan">
      <formula>$G$55</formula>
    </cfRule>
  </conditionalFormatting>
  <conditionalFormatting sqref="AG60">
    <cfRule type="cellIs" dxfId="1174" priority="281" operator="greaterThan">
      <formula>$G$60</formula>
    </cfRule>
  </conditionalFormatting>
  <conditionalFormatting sqref="AG63">
    <cfRule type="cellIs" dxfId="1173" priority="280" operator="greaterThan">
      <formula>$G$63</formula>
    </cfRule>
  </conditionalFormatting>
  <conditionalFormatting sqref="AG66">
    <cfRule type="cellIs" dxfId="1172" priority="278" operator="greaterThan">
      <formula>$G$66</formula>
    </cfRule>
    <cfRule type="cellIs" dxfId="1171" priority="279" operator="greaterThan">
      <formula>$F$66</formula>
    </cfRule>
  </conditionalFormatting>
  <conditionalFormatting sqref="AG53">
    <cfRule type="cellIs" dxfId="1170" priority="277" operator="greaterThan">
      <formula>$F$53</formula>
    </cfRule>
  </conditionalFormatting>
  <conditionalFormatting sqref="AG52">
    <cfRule type="cellIs" dxfId="1169" priority="275" operator="greaterThan">
      <formula>$F$52</formula>
    </cfRule>
  </conditionalFormatting>
  <conditionalFormatting sqref="AG61">
    <cfRule type="cellIs" dxfId="1168" priority="272" operator="greaterThan">
      <formula>$F$61</formula>
    </cfRule>
  </conditionalFormatting>
  <conditionalFormatting sqref="AG62">
    <cfRule type="cellIs" dxfId="1167" priority="270" operator="greaterThan">
      <formula>$G$62</formula>
    </cfRule>
  </conditionalFormatting>
  <conditionalFormatting sqref="AG54">
    <cfRule type="cellIs" dxfId="1166" priority="273" operator="greaterThan">
      <formula>$G$54</formula>
    </cfRule>
    <cfRule type="cellIs" dxfId="1165" priority="274" operator="greaterThan">
      <formula>$F$54</formula>
    </cfRule>
  </conditionalFormatting>
  <conditionalFormatting sqref="AG61">
    <cfRule type="cellIs" dxfId="1164" priority="271" operator="greaterThan">
      <formula>$G$61</formula>
    </cfRule>
  </conditionalFormatting>
  <conditionalFormatting sqref="AG67">
    <cfRule type="cellIs" dxfId="1163" priority="269" operator="greaterThan">
      <formula>$F$67</formula>
    </cfRule>
  </conditionalFormatting>
  <conditionalFormatting sqref="AG68">
    <cfRule type="cellIs" dxfId="1162" priority="268" operator="greaterThan">
      <formula>$G$68</formula>
    </cfRule>
  </conditionalFormatting>
  <conditionalFormatting sqref="AG70">
    <cfRule type="cellIs" dxfId="1161" priority="267" operator="greaterThan">
      <formula>$G$70</formula>
    </cfRule>
  </conditionalFormatting>
  <conditionalFormatting sqref="AG73">
    <cfRule type="cellIs" dxfId="1160" priority="266" operator="greaterThan">
      <formula>$G$73</formula>
    </cfRule>
  </conditionalFormatting>
  <conditionalFormatting sqref="AG75">
    <cfRule type="cellIs" dxfId="1159" priority="265" operator="greaterThan">
      <formula>$F$75</formula>
    </cfRule>
  </conditionalFormatting>
  <conditionalFormatting sqref="AG76">
    <cfRule type="cellIs" dxfId="1158" priority="264" operator="greaterThan">
      <formula>$F$76</formula>
    </cfRule>
  </conditionalFormatting>
  <conditionalFormatting sqref="AG78">
    <cfRule type="cellIs" dxfId="1157" priority="263" operator="greaterThan">
      <formula>$G$78</formula>
    </cfRule>
  </conditionalFormatting>
  <conditionalFormatting sqref="AG80">
    <cfRule type="cellIs" dxfId="1156" priority="262" operator="greaterThan">
      <formula>$F$80</formula>
    </cfRule>
  </conditionalFormatting>
  <conditionalFormatting sqref="AG82">
    <cfRule type="cellIs" dxfId="1155" priority="261" operator="greaterThan">
      <formula>$F$82</formula>
    </cfRule>
  </conditionalFormatting>
  <conditionalFormatting sqref="AG81">
    <cfRule type="cellIs" dxfId="1154" priority="259" operator="greaterThan">
      <formula>$G$81</formula>
    </cfRule>
    <cfRule type="cellIs" dxfId="1153" priority="260" operator="greaterThan">
      <formula>$F$81</formula>
    </cfRule>
  </conditionalFormatting>
  <conditionalFormatting sqref="AG84">
    <cfRule type="cellIs" dxfId="1152" priority="258" operator="greaterThan">
      <formula>$G$84</formula>
    </cfRule>
  </conditionalFormatting>
  <conditionalFormatting sqref="AG86">
    <cfRule type="cellIs" dxfId="1151" priority="256" operator="greaterThan">
      <formula>$G$86</formula>
    </cfRule>
    <cfRule type="cellIs" dxfId="1150" priority="257" operator="greaterThan">
      <formula>$F$86</formula>
    </cfRule>
  </conditionalFormatting>
  <conditionalFormatting sqref="AG89">
    <cfRule type="cellIs" dxfId="1149" priority="254" operator="greaterThan">
      <formula>$G$89</formula>
    </cfRule>
    <cfRule type="cellIs" dxfId="1148" priority="255" operator="greaterThan">
      <formula>$F$89</formula>
    </cfRule>
  </conditionalFormatting>
  <conditionalFormatting sqref="AG53">
    <cfRule type="cellIs" dxfId="1147" priority="276" operator="greaterThan">
      <formula>$G$53</formula>
    </cfRule>
  </conditionalFormatting>
  <conditionalFormatting sqref="H45">
    <cfRule type="cellIs" dxfId="1146" priority="253" operator="greaterThan">
      <formula>$F$45</formula>
    </cfRule>
  </conditionalFormatting>
  <conditionalFormatting sqref="H46">
    <cfRule type="cellIs" dxfId="1145" priority="118" operator="greaterThan">
      <formula>$E46</formula>
    </cfRule>
    <cfRule type="cellIs" dxfId="1144" priority="252" operator="greaterThan">
      <formula>$G46</formula>
    </cfRule>
  </conditionalFormatting>
  <conditionalFormatting sqref="AG29">
    <cfRule type="cellIs" dxfId="1143" priority="250" operator="greaterThan">
      <formula>$E$29</formula>
    </cfRule>
  </conditionalFormatting>
  <conditionalFormatting sqref="AG29">
    <cfRule type="cellIs" dxfId="1142" priority="251" operator="greaterThan">
      <formula>$G$29</formula>
    </cfRule>
  </conditionalFormatting>
  <conditionalFormatting sqref="AG44">
    <cfRule type="cellIs" dxfId="1141" priority="248" operator="greaterThan">
      <formula>$E$26</formula>
    </cfRule>
    <cfRule type="cellIs" dxfId="1140" priority="249" operator="greaterThan">
      <formula>$G$26</formula>
    </cfRule>
  </conditionalFormatting>
  <conditionalFormatting sqref="AG45">
    <cfRule type="cellIs" dxfId="1139" priority="246" operator="greaterThan">
      <formula>$E$27</formula>
    </cfRule>
    <cfRule type="cellIs" dxfId="1138" priority="247" operator="greaterThan">
      <formula>$G$27</formula>
    </cfRule>
  </conditionalFormatting>
  <conditionalFormatting sqref="AG46">
    <cfRule type="cellIs" dxfId="1137" priority="244" operator="greaterThan">
      <formula>$E$28</formula>
    </cfRule>
    <cfRule type="cellIs" dxfId="1136" priority="245" operator="greaterThan">
      <formula>$G$28</formula>
    </cfRule>
  </conditionalFormatting>
  <conditionalFormatting sqref="AG49">
    <cfRule type="cellIs" dxfId="1135" priority="242" operator="greaterThan">
      <formula>$E$26</formula>
    </cfRule>
    <cfRule type="cellIs" dxfId="1134" priority="243" operator="greaterThan">
      <formula>$G$26</formula>
    </cfRule>
  </conditionalFormatting>
  <conditionalFormatting sqref="R45 M45">
    <cfRule type="cellIs" dxfId="1133" priority="241" operator="greaterThan">
      <formula>$F$45</formula>
    </cfRule>
  </conditionalFormatting>
  <conditionalFormatting sqref="W45">
    <cfRule type="cellIs" dxfId="1132" priority="240" operator="greaterThan">
      <formula>$F$45</formula>
    </cfRule>
  </conditionalFormatting>
  <conditionalFormatting sqref="AG30">
    <cfRule type="expression" priority="237" stopIfTrue="1">
      <formula>$S$30="U"</formula>
    </cfRule>
    <cfRule type="cellIs" dxfId="1131" priority="238" operator="greaterThan">
      <formula>$E$30</formula>
    </cfRule>
    <cfRule type="cellIs" dxfId="1130" priority="239" operator="greaterThan">
      <formula>$G$30</formula>
    </cfRule>
  </conditionalFormatting>
  <conditionalFormatting sqref="AL10:AL12">
    <cfRule type="cellIs" dxfId="1129" priority="236" operator="greaterThan">
      <formula>$E10</formula>
    </cfRule>
  </conditionalFormatting>
  <conditionalFormatting sqref="AL20:AL22 AL16:AL17 AL14">
    <cfRule type="cellIs" dxfId="1128" priority="234" operator="greaterThan">
      <formula>$E14</formula>
    </cfRule>
    <cfRule type="cellIs" dxfId="1127" priority="235" operator="greaterThan">
      <formula>$G14</formula>
    </cfRule>
  </conditionalFormatting>
  <conditionalFormatting sqref="AL41 AL32:AL39 AL27:AL30">
    <cfRule type="cellIs" dxfId="1126" priority="232" operator="greaterThan">
      <formula>$E27</formula>
    </cfRule>
    <cfRule type="cellIs" dxfId="1125" priority="233" operator="greaterThan">
      <formula>$G27</formula>
    </cfRule>
  </conditionalFormatting>
  <conditionalFormatting sqref="AL40 AL31">
    <cfRule type="cellIs" dxfId="1124" priority="231" operator="greaterThan">
      <formula>$E31</formula>
    </cfRule>
  </conditionalFormatting>
  <conditionalFormatting sqref="AB41 AB32:AB39 AB27:AB29">
    <cfRule type="cellIs" dxfId="1123" priority="229" operator="greaterThan">
      <formula>$E27</formula>
    </cfRule>
    <cfRule type="cellIs" dxfId="1122" priority="230" operator="greaterThan">
      <formula>$G27</formula>
    </cfRule>
  </conditionalFormatting>
  <conditionalFormatting sqref="AB31">
    <cfRule type="cellIs" dxfId="1121" priority="228" operator="greaterThan">
      <formula>$E31</formula>
    </cfRule>
  </conditionalFormatting>
  <conditionalFormatting sqref="W25">
    <cfRule type="cellIs" dxfId="1120" priority="226" operator="greaterThan">
      <formula>$E25</formula>
    </cfRule>
    <cfRule type="cellIs" dxfId="1119" priority="227" operator="greaterThan">
      <formula>$G25</formula>
    </cfRule>
  </conditionalFormatting>
  <conditionalFormatting sqref="W41 W32:W39 W26:W30">
    <cfRule type="cellIs" dxfId="1118" priority="224" operator="greaterThan">
      <formula>$E26</formula>
    </cfRule>
    <cfRule type="cellIs" dxfId="1117" priority="225" operator="greaterThan">
      <formula>$G26</formula>
    </cfRule>
  </conditionalFormatting>
  <conditionalFormatting sqref="W31">
    <cfRule type="cellIs" dxfId="1116" priority="223" operator="greaterThan">
      <formula>$E31</formula>
    </cfRule>
  </conditionalFormatting>
  <conditionalFormatting sqref="R25">
    <cfRule type="cellIs" dxfId="1115" priority="221" operator="greaterThan">
      <formula>$E25</formula>
    </cfRule>
    <cfRule type="cellIs" dxfId="1114" priority="222" operator="greaterThan">
      <formula>$G25</formula>
    </cfRule>
  </conditionalFormatting>
  <conditionalFormatting sqref="R41 R32:R39 R26:R29">
    <cfRule type="cellIs" dxfId="1113" priority="219" operator="greaterThan">
      <formula>$E26</formula>
    </cfRule>
    <cfRule type="cellIs" dxfId="1112" priority="220" operator="greaterThan">
      <formula>$G26</formula>
    </cfRule>
  </conditionalFormatting>
  <conditionalFormatting sqref="R31">
    <cfRule type="cellIs" dxfId="1111" priority="218" operator="greaterThan">
      <formula>$E31</formula>
    </cfRule>
  </conditionalFormatting>
  <conditionalFormatting sqref="M25">
    <cfRule type="cellIs" dxfId="1110" priority="216" operator="greaterThan">
      <formula>$E25</formula>
    </cfRule>
    <cfRule type="cellIs" dxfId="1109" priority="217" operator="greaterThan">
      <formula>$G25</formula>
    </cfRule>
  </conditionalFormatting>
  <conditionalFormatting sqref="M41 M32:M39 M26:M29">
    <cfRule type="cellIs" dxfId="1108" priority="214" operator="greaterThan">
      <formula>$E26</formula>
    </cfRule>
    <cfRule type="cellIs" dxfId="1107" priority="215" operator="greaterThan">
      <formula>$G26</formula>
    </cfRule>
  </conditionalFormatting>
  <conditionalFormatting sqref="M31">
    <cfRule type="cellIs" dxfId="1106" priority="213" operator="greaterThan">
      <formula>$E31</formula>
    </cfRule>
  </conditionalFormatting>
  <conditionalFormatting sqref="H25">
    <cfRule type="cellIs" dxfId="1105" priority="211" operator="greaterThan">
      <formula>$E25</formula>
    </cfRule>
    <cfRule type="cellIs" dxfId="1104" priority="212" operator="greaterThan">
      <formula>$G25</formula>
    </cfRule>
  </conditionalFormatting>
  <conditionalFormatting sqref="H41 H32:H39 H26:H30">
    <cfRule type="cellIs" dxfId="1103" priority="209" operator="greaterThan">
      <formula>$E26</formula>
    </cfRule>
    <cfRule type="cellIs" dxfId="1102" priority="210" operator="greaterThan">
      <formula>$G26</formula>
    </cfRule>
  </conditionalFormatting>
  <conditionalFormatting sqref="H31">
    <cfRule type="cellIs" dxfId="1101" priority="208" operator="greaterThan">
      <formula>$E31</formula>
    </cfRule>
  </conditionalFormatting>
  <conditionalFormatting sqref="AL23 AL19 AL15">
    <cfRule type="cellIs" dxfId="1100" priority="207" operator="greaterThan">
      <formula>$E15</formula>
    </cfRule>
  </conditionalFormatting>
  <conditionalFormatting sqref="W10">
    <cfRule type="cellIs" dxfId="1099" priority="206" operator="greaterThan">
      <formula>$E$10</formula>
    </cfRule>
  </conditionalFormatting>
  <conditionalFormatting sqref="W11">
    <cfRule type="cellIs" dxfId="1098" priority="205" operator="greaterThan">
      <formula>$E$11</formula>
    </cfRule>
  </conditionalFormatting>
  <conditionalFormatting sqref="W12">
    <cfRule type="cellIs" dxfId="1097" priority="204" operator="greaterThan">
      <formula>$E$12</formula>
    </cfRule>
  </conditionalFormatting>
  <conditionalFormatting sqref="W13">
    <cfRule type="cellIs" dxfId="1096" priority="202" operator="greaterThan">
      <formula>$E13</formula>
    </cfRule>
    <cfRule type="cellIs" dxfId="1095" priority="203" operator="greaterThan">
      <formula>$G13</formula>
    </cfRule>
  </conditionalFormatting>
  <conditionalFormatting sqref="W9:W12">
    <cfRule type="cellIs" dxfId="1094" priority="201" operator="greaterThan">
      <formula>$E9</formula>
    </cfRule>
  </conditionalFormatting>
  <conditionalFormatting sqref="W20:W22 W16:W17 W14">
    <cfRule type="cellIs" dxfId="1093" priority="199" operator="greaterThan">
      <formula>$E14</formula>
    </cfRule>
    <cfRule type="cellIs" dxfId="1092" priority="200" operator="greaterThan">
      <formula>$G14</formula>
    </cfRule>
  </conditionalFormatting>
  <conditionalFormatting sqref="W23 W19 W15">
    <cfRule type="cellIs" dxfId="1091" priority="198" operator="greaterThan">
      <formula>$E15</formula>
    </cfRule>
  </conditionalFormatting>
  <conditionalFormatting sqref="R10">
    <cfRule type="cellIs" dxfId="1090" priority="197" operator="greaterThan">
      <formula>$E$10</formula>
    </cfRule>
  </conditionalFormatting>
  <conditionalFormatting sqref="R11">
    <cfRule type="cellIs" dxfId="1089" priority="196" operator="greaterThan">
      <formula>$E$11</formula>
    </cfRule>
  </conditionalFormatting>
  <conditionalFormatting sqref="R12">
    <cfRule type="cellIs" dxfId="1088" priority="195" operator="greaterThan">
      <formula>$E$12</formula>
    </cfRule>
  </conditionalFormatting>
  <conditionalFormatting sqref="R13">
    <cfRule type="cellIs" dxfId="1087" priority="193" operator="greaterThan">
      <formula>$E13</formula>
    </cfRule>
    <cfRule type="cellIs" dxfId="1086" priority="194" operator="greaterThan">
      <formula>$G13</formula>
    </cfRule>
  </conditionalFormatting>
  <conditionalFormatting sqref="R9:R12">
    <cfRule type="cellIs" dxfId="1085" priority="192" operator="greaterThan">
      <formula>$E9</formula>
    </cfRule>
  </conditionalFormatting>
  <conditionalFormatting sqref="R20:R22 R16:R17 R14">
    <cfRule type="cellIs" dxfId="1084" priority="190" operator="greaterThan">
      <formula>$E14</formula>
    </cfRule>
    <cfRule type="cellIs" dxfId="1083" priority="191" operator="greaterThan">
      <formula>$G14</formula>
    </cfRule>
  </conditionalFormatting>
  <conditionalFormatting sqref="R23 R19 R15">
    <cfRule type="cellIs" dxfId="1082" priority="189" operator="greaterThan">
      <formula>$E15</formula>
    </cfRule>
  </conditionalFormatting>
  <conditionalFormatting sqref="M10">
    <cfRule type="cellIs" dxfId="1081" priority="188" operator="greaterThan">
      <formula>$E$10</formula>
    </cfRule>
  </conditionalFormatting>
  <conditionalFormatting sqref="M11">
    <cfRule type="cellIs" dxfId="1080" priority="187" operator="greaterThan">
      <formula>$E$11</formula>
    </cfRule>
  </conditionalFormatting>
  <conditionalFormatting sqref="M12">
    <cfRule type="cellIs" dxfId="1079" priority="186" operator="greaterThan">
      <formula>$E$12</formula>
    </cfRule>
  </conditionalFormatting>
  <conditionalFormatting sqref="M13">
    <cfRule type="cellIs" dxfId="1078" priority="184" operator="greaterThan">
      <formula>$E13</formula>
    </cfRule>
    <cfRule type="cellIs" dxfId="1077" priority="185" operator="greaterThan">
      <formula>$G13</formula>
    </cfRule>
  </conditionalFormatting>
  <conditionalFormatting sqref="M9:M12">
    <cfRule type="cellIs" dxfId="1076" priority="183" operator="greaterThan">
      <formula>$E9</formula>
    </cfRule>
  </conditionalFormatting>
  <conditionalFormatting sqref="M20:M22 M16:M17 M14">
    <cfRule type="cellIs" dxfId="1075" priority="181" operator="greaterThan">
      <formula>$E14</formula>
    </cfRule>
    <cfRule type="cellIs" dxfId="1074" priority="182" operator="greaterThan">
      <formula>$G14</formula>
    </cfRule>
  </conditionalFormatting>
  <conditionalFormatting sqref="M23 M19 M15">
    <cfRule type="cellIs" dxfId="1073" priority="180" operator="greaterThan">
      <formula>$E15</formula>
    </cfRule>
  </conditionalFormatting>
  <conditionalFormatting sqref="H10">
    <cfRule type="cellIs" dxfId="1072" priority="179" operator="greaterThan">
      <formula>$E$10</formula>
    </cfRule>
  </conditionalFormatting>
  <conditionalFormatting sqref="H11">
    <cfRule type="cellIs" dxfId="1071" priority="178" operator="greaterThan">
      <formula>$E$11</formula>
    </cfRule>
  </conditionalFormatting>
  <conditionalFormatting sqref="H12">
    <cfRule type="cellIs" dxfId="1070" priority="177" operator="greaterThan">
      <formula>$E$12</formula>
    </cfRule>
  </conditionalFormatting>
  <conditionalFormatting sqref="H13">
    <cfRule type="cellIs" dxfId="1069" priority="175" operator="greaterThan">
      <formula>$E13</formula>
    </cfRule>
    <cfRule type="cellIs" dxfId="1068" priority="176" operator="greaterThan">
      <formula>$G13</formula>
    </cfRule>
  </conditionalFormatting>
  <conditionalFormatting sqref="H9:H12">
    <cfRule type="cellIs" dxfId="1067" priority="174" operator="greaterThan">
      <formula>$E9</formula>
    </cfRule>
  </conditionalFormatting>
  <conditionalFormatting sqref="H20:H22 H16:H17 H14">
    <cfRule type="cellIs" dxfId="1066" priority="172" operator="greaterThan">
      <formula>$E14</formula>
    </cfRule>
    <cfRule type="cellIs" dxfId="1065" priority="173" operator="greaterThan">
      <formula>$G14</formula>
    </cfRule>
  </conditionalFormatting>
  <conditionalFormatting sqref="H23 H19 H15">
    <cfRule type="cellIs" dxfId="1064" priority="171" operator="greaterThan">
      <formula>$E15</formula>
    </cfRule>
  </conditionalFormatting>
  <conditionalFormatting sqref="AB10">
    <cfRule type="cellIs" dxfId="1063" priority="170" operator="greaterThan">
      <formula>$E$10</formula>
    </cfRule>
  </conditionalFormatting>
  <conditionalFormatting sqref="AB11">
    <cfRule type="cellIs" dxfId="1062" priority="169" operator="greaterThan">
      <formula>$E$11</formula>
    </cfRule>
  </conditionalFormatting>
  <conditionalFormatting sqref="AB12">
    <cfRule type="cellIs" dxfId="1061" priority="168" operator="greaterThan">
      <formula>$E$12</formula>
    </cfRule>
  </conditionalFormatting>
  <conditionalFormatting sqref="AB13">
    <cfRule type="cellIs" dxfId="1060" priority="166" operator="greaterThan">
      <formula>$E13</formula>
    </cfRule>
    <cfRule type="cellIs" dxfId="1059" priority="167" operator="greaterThan">
      <formula>$G13</formula>
    </cfRule>
  </conditionalFormatting>
  <conditionalFormatting sqref="AB10:AB12">
    <cfRule type="cellIs" dxfId="1058" priority="165" operator="greaterThan">
      <formula>$E10</formula>
    </cfRule>
  </conditionalFormatting>
  <conditionalFormatting sqref="AB20:AB22 AB16:AB17 AB14">
    <cfRule type="cellIs" dxfId="1057" priority="163" operator="greaterThan">
      <formula>$E14</formula>
    </cfRule>
    <cfRule type="cellIs" dxfId="1056" priority="164" operator="greaterThan">
      <formula>$G14</formula>
    </cfRule>
  </conditionalFormatting>
  <conditionalFormatting sqref="AB23 AB19 AB15">
    <cfRule type="cellIs" dxfId="1055" priority="162" operator="greaterThan">
      <formula>$E15</formula>
    </cfRule>
  </conditionalFormatting>
  <conditionalFormatting sqref="AB18">
    <cfRule type="cellIs" dxfId="1054" priority="158" operator="lessThan">
      <formula>$AS$18</formula>
    </cfRule>
    <cfRule type="cellIs" dxfId="1053" priority="159" operator="greaterThan">
      <formula>$AT$18</formula>
    </cfRule>
    <cfRule type="cellIs" dxfId="1052" priority="160" operator="lessThan">
      <formula>$AQ$18</formula>
    </cfRule>
    <cfRule type="cellIs" dxfId="1051" priority="161" operator="greaterThan">
      <formula>$AR$18</formula>
    </cfRule>
  </conditionalFormatting>
  <conditionalFormatting sqref="H18 M18 R18 W18">
    <cfRule type="cellIs" dxfId="1050" priority="154" operator="lessThan">
      <formula>$AS$18</formula>
    </cfRule>
    <cfRule type="cellIs" dxfId="1049" priority="155" operator="greaterThan">
      <formula>$AT$18</formula>
    </cfRule>
    <cfRule type="cellIs" dxfId="1048" priority="156" operator="lessThan">
      <formula>$AQ$18</formula>
    </cfRule>
    <cfRule type="cellIs" dxfId="1047" priority="157" operator="greaterThan">
      <formula>$AR$18</formula>
    </cfRule>
  </conditionalFormatting>
  <conditionalFormatting sqref="AL30">
    <cfRule type="expression" priority="153" stopIfTrue="1">
      <formula>AM$30="U"</formula>
    </cfRule>
  </conditionalFormatting>
  <conditionalFormatting sqref="AB30">
    <cfRule type="cellIs" dxfId="1046" priority="151" operator="greaterThan">
      <formula>$E30</formula>
    </cfRule>
    <cfRule type="cellIs" dxfId="1045" priority="152" operator="greaterThan">
      <formula>$G30</formula>
    </cfRule>
  </conditionalFormatting>
  <conditionalFormatting sqref="AB30">
    <cfRule type="expression" priority="150" stopIfTrue="1">
      <formula>AC$30="U"</formula>
    </cfRule>
  </conditionalFormatting>
  <conditionalFormatting sqref="W30">
    <cfRule type="expression" priority="149" stopIfTrue="1">
      <formula>$X$30="U"</formula>
    </cfRule>
  </conditionalFormatting>
  <conditionalFormatting sqref="R30">
    <cfRule type="cellIs" dxfId="1044" priority="147" operator="greaterThan">
      <formula>$E30</formula>
    </cfRule>
    <cfRule type="cellIs" dxfId="1043" priority="148" operator="greaterThan">
      <formula>$G30</formula>
    </cfRule>
  </conditionalFormatting>
  <conditionalFormatting sqref="R30">
    <cfRule type="expression" priority="146" stopIfTrue="1">
      <formula>$S$30="U"</formula>
    </cfRule>
  </conditionalFormatting>
  <conditionalFormatting sqref="M30">
    <cfRule type="cellIs" dxfId="1042" priority="144" operator="greaterThan">
      <formula>$E30</formula>
    </cfRule>
    <cfRule type="cellIs" dxfId="1041" priority="145" operator="greaterThan">
      <formula>$G30</formula>
    </cfRule>
  </conditionalFormatting>
  <conditionalFormatting sqref="M30">
    <cfRule type="expression" priority="143" stopIfTrue="1">
      <formula>$N$30="U"</formula>
    </cfRule>
  </conditionalFormatting>
  <conditionalFormatting sqref="H30">
    <cfRule type="expression" priority="142" stopIfTrue="1">
      <formula>$I$30="U"</formula>
    </cfRule>
  </conditionalFormatting>
  <conditionalFormatting sqref="W8">
    <cfRule type="cellIs" dxfId="1040" priority="141" operator="greaterThan">
      <formula>$E8</formula>
    </cfRule>
  </conditionalFormatting>
  <conditionalFormatting sqref="R8">
    <cfRule type="cellIs" dxfId="1039" priority="140" operator="greaterThan">
      <formula>$E8</formula>
    </cfRule>
  </conditionalFormatting>
  <conditionalFormatting sqref="H8 M8">
    <cfRule type="cellIs" dxfId="1038" priority="139" operator="greaterThan">
      <formula>$E8</formula>
    </cfRule>
  </conditionalFormatting>
  <conditionalFormatting sqref="AL40">
    <cfRule type="expression" priority="138" stopIfTrue="1">
      <formula>$AM$40="U"</formula>
    </cfRule>
  </conditionalFormatting>
  <conditionalFormatting sqref="W40">
    <cfRule type="cellIs" dxfId="1037" priority="137" operator="greaterThan">
      <formula>$E40</formula>
    </cfRule>
  </conditionalFormatting>
  <conditionalFormatting sqref="W40">
    <cfRule type="expression" priority="136" stopIfTrue="1">
      <formula>X$40="U"</formula>
    </cfRule>
  </conditionalFormatting>
  <conditionalFormatting sqref="AB40">
    <cfRule type="cellIs" dxfId="1036" priority="135" operator="greaterThan">
      <formula>$E40</formula>
    </cfRule>
  </conditionalFormatting>
  <conditionalFormatting sqref="AB40">
    <cfRule type="expression" priority="134" stopIfTrue="1">
      <formula>AC$40="U"</formula>
    </cfRule>
  </conditionalFormatting>
  <conditionalFormatting sqref="M40">
    <cfRule type="cellIs" dxfId="1035" priority="133" operator="greaterThan">
      <formula>$E40</formula>
    </cfRule>
  </conditionalFormatting>
  <conditionalFormatting sqref="M40">
    <cfRule type="expression" priority="132" stopIfTrue="1">
      <formula>N$40="U"</formula>
    </cfRule>
  </conditionalFormatting>
  <conditionalFormatting sqref="R40">
    <cfRule type="cellIs" dxfId="1034" priority="131" operator="greaterThan">
      <formula>$E40</formula>
    </cfRule>
  </conditionalFormatting>
  <conditionalFormatting sqref="R40">
    <cfRule type="expression" priority="130" stopIfTrue="1">
      <formula>S$40="U"</formula>
    </cfRule>
  </conditionalFormatting>
  <conditionalFormatting sqref="H40">
    <cfRule type="cellIs" dxfId="1033" priority="129" operator="greaterThan">
      <formula>$E40</formula>
    </cfRule>
  </conditionalFormatting>
  <conditionalFormatting sqref="H40">
    <cfRule type="expression" priority="128" stopIfTrue="1">
      <formula>I$40="U"</formula>
    </cfRule>
  </conditionalFormatting>
  <conditionalFormatting sqref="H43">
    <cfRule type="cellIs" dxfId="1032" priority="127" operator="greaterThan">
      <formula>$G43</formula>
    </cfRule>
  </conditionalFormatting>
  <conditionalFormatting sqref="AU43:AU46">
    <cfRule type="expression" dxfId="1031" priority="124">
      <formula>$AU43=$AB43</formula>
    </cfRule>
  </conditionalFormatting>
  <conditionalFormatting sqref="AU48:AU89">
    <cfRule type="expression" dxfId="1030" priority="123">
      <formula>$AU48=$AB48</formula>
    </cfRule>
  </conditionalFormatting>
  <conditionalFormatting sqref="H48">
    <cfRule type="cellIs" dxfId="1029" priority="121" operator="greaterThan">
      <formula>$F$48</formula>
    </cfRule>
  </conditionalFormatting>
  <conditionalFormatting sqref="H76">
    <cfRule type="cellIs" dxfId="1028" priority="122" operator="greaterThan">
      <formula>$F$76</formula>
    </cfRule>
  </conditionalFormatting>
  <conditionalFormatting sqref="W48 R48 M48">
    <cfRule type="cellIs" dxfId="1027" priority="119" operator="greaterThan">
      <formula>$F$48</formula>
    </cfRule>
  </conditionalFormatting>
  <conditionalFormatting sqref="W76 R76 M76">
    <cfRule type="cellIs" dxfId="1026" priority="120" operator="greaterThan">
      <formula>$F$76</formula>
    </cfRule>
  </conditionalFormatting>
  <conditionalFormatting sqref="W46 R46 M46">
    <cfRule type="cellIs" dxfId="1025" priority="116" operator="greaterThan">
      <formula>$E46</formula>
    </cfRule>
    <cfRule type="cellIs" dxfId="1024" priority="117" operator="greaterThan">
      <formula>$G46</formula>
    </cfRule>
  </conditionalFormatting>
  <conditionalFormatting sqref="H52">
    <cfRule type="cellIs" dxfId="1023" priority="115" operator="greaterThan">
      <formula>$E52</formula>
    </cfRule>
  </conditionalFormatting>
  <conditionalFormatting sqref="W52 R52 M52">
    <cfRule type="cellIs" dxfId="1022" priority="114" operator="greaterThan">
      <formula>$E52</formula>
    </cfRule>
  </conditionalFormatting>
  <conditionalFormatting sqref="W53 R53 M53">
    <cfRule type="cellIs" dxfId="1021" priority="112" operator="greaterThan">
      <formula>$E53</formula>
    </cfRule>
    <cfRule type="cellIs" dxfId="1020" priority="113" operator="greaterThan">
      <formula>$G53</formula>
    </cfRule>
  </conditionalFormatting>
  <conditionalFormatting sqref="W55 R55 M55">
    <cfRule type="cellIs" dxfId="1019" priority="110" operator="greaterThan">
      <formula>$E55</formula>
    </cfRule>
    <cfRule type="cellIs" dxfId="1018" priority="111" operator="greaterThan">
      <formula>$G55</formula>
    </cfRule>
  </conditionalFormatting>
  <conditionalFormatting sqref="W89 R89 M89">
    <cfRule type="cellIs" dxfId="1017" priority="108" operator="greaterThan">
      <formula>$E89</formula>
    </cfRule>
    <cfRule type="cellIs" dxfId="1016" priority="109" operator="greaterThan">
      <formula>$G89</formula>
    </cfRule>
  </conditionalFormatting>
  <conditionalFormatting sqref="W86 R86 M86">
    <cfRule type="cellIs" dxfId="1015" priority="106" operator="greaterThan">
      <formula>$E86</formula>
    </cfRule>
    <cfRule type="cellIs" dxfId="1014" priority="107" operator="greaterThan">
      <formula>$G86</formula>
    </cfRule>
  </conditionalFormatting>
  <conditionalFormatting sqref="W78 R78 M78">
    <cfRule type="cellIs" dxfId="1013" priority="104" operator="greaterThan">
      <formula>$E78</formula>
    </cfRule>
    <cfRule type="cellIs" dxfId="1012" priority="105" operator="greaterThan">
      <formula>$G78</formula>
    </cfRule>
  </conditionalFormatting>
  <conditionalFormatting sqref="W73 R73 M73">
    <cfRule type="cellIs" dxfId="1011" priority="102" operator="greaterThan">
      <formula>$E73</formula>
    </cfRule>
    <cfRule type="cellIs" dxfId="1010" priority="103" operator="greaterThan">
      <formula>$G73</formula>
    </cfRule>
  </conditionalFormatting>
  <conditionalFormatting sqref="W70 R70 M70">
    <cfRule type="cellIs" dxfId="1009" priority="100" operator="greaterThan">
      <formula>$E70</formula>
    </cfRule>
    <cfRule type="cellIs" dxfId="1008" priority="101" operator="greaterThan">
      <formula>$G70</formula>
    </cfRule>
  </conditionalFormatting>
  <conditionalFormatting sqref="W62 R62 M62">
    <cfRule type="cellIs" dxfId="1007" priority="98" operator="greaterThan">
      <formula>$E62</formula>
    </cfRule>
    <cfRule type="cellIs" dxfId="1006" priority="99" operator="greaterThan">
      <formula>$G62</formula>
    </cfRule>
  </conditionalFormatting>
  <conditionalFormatting sqref="W61 R61 M61">
    <cfRule type="cellIs" dxfId="1005" priority="96" operator="greaterThan">
      <formula>$E61</formula>
    </cfRule>
    <cfRule type="cellIs" dxfId="1004" priority="97" operator="greaterThan">
      <formula>$G61</formula>
    </cfRule>
  </conditionalFormatting>
  <conditionalFormatting sqref="W67 R67 M67 H67">
    <cfRule type="cellIs" dxfId="1003" priority="95" operator="greaterThan">
      <formula>$E67</formula>
    </cfRule>
  </conditionalFormatting>
  <conditionalFormatting sqref="H72 M72 R72 W72">
    <cfRule type="cellIs" dxfId="1002" priority="94" operator="greaterThan">
      <formula>$E72</formula>
    </cfRule>
  </conditionalFormatting>
  <conditionalFormatting sqref="W75 R75 M75 H75">
    <cfRule type="cellIs" dxfId="1001" priority="93" operator="greaterThan">
      <formula>$E75</formula>
    </cfRule>
  </conditionalFormatting>
  <conditionalFormatting sqref="W79:W80 R79:R80 M79:M80 H79:H80">
    <cfRule type="cellIs" dxfId="1000" priority="92" operator="greaterThan">
      <formula>$E79</formula>
    </cfRule>
  </conditionalFormatting>
  <conditionalFormatting sqref="W85 R85 M85 H85 H82 M82 R82 W82">
    <cfRule type="cellIs" dxfId="999" priority="91" operator="greaterThan">
      <formula>$E82</formula>
    </cfRule>
  </conditionalFormatting>
  <conditionalFormatting sqref="H82">
    <cfRule type="expression" priority="90" stopIfTrue="1">
      <formula>I$82="U"</formula>
    </cfRule>
  </conditionalFormatting>
  <conditionalFormatting sqref="W82 R82 M82">
    <cfRule type="expression" priority="89" stopIfTrue="1">
      <formula>N$82="U"</formula>
    </cfRule>
  </conditionalFormatting>
  <conditionalFormatting sqref="H89 H86 H78 H73 H70 H61:H62 H55 H53">
    <cfRule type="cellIs" dxfId="998" priority="87" operator="greaterThan">
      <formula>$E53</formula>
    </cfRule>
    <cfRule type="cellIs" dxfId="997" priority="88" operator="greaterThan">
      <formula>$G53</formula>
    </cfRule>
  </conditionalFormatting>
  <conditionalFormatting sqref="W43 R43 M43">
    <cfRule type="cellIs" dxfId="996" priority="86" operator="greaterThan">
      <formula>$G43</formula>
    </cfRule>
  </conditionalFormatting>
  <conditionalFormatting sqref="AL45">
    <cfRule type="cellIs" dxfId="995" priority="85" operator="greaterThan">
      <formula>$F$45</formula>
    </cfRule>
  </conditionalFormatting>
  <conditionalFormatting sqref="AL46">
    <cfRule type="cellIs" dxfId="994" priority="83" operator="greaterThan">
      <formula>$E46</formula>
    </cfRule>
    <cfRule type="cellIs" dxfId="993" priority="84" operator="greaterThan">
      <formula>$G46</formula>
    </cfRule>
  </conditionalFormatting>
  <conditionalFormatting sqref="AL76">
    <cfRule type="cellIs" dxfId="992" priority="82" operator="greaterThan">
      <formula>$F$76</formula>
    </cfRule>
  </conditionalFormatting>
  <conditionalFormatting sqref="AL52">
    <cfRule type="cellIs" dxfId="991" priority="81" operator="greaterThan">
      <formula>$E52</formula>
    </cfRule>
  </conditionalFormatting>
  <conditionalFormatting sqref="AL53">
    <cfRule type="cellIs" dxfId="990" priority="79" operator="greaterThan">
      <formula>$E53</formula>
    </cfRule>
    <cfRule type="cellIs" dxfId="989" priority="80" operator="greaterThan">
      <formula>$G53</formula>
    </cfRule>
  </conditionalFormatting>
  <conditionalFormatting sqref="AL55">
    <cfRule type="cellIs" dxfId="988" priority="77" operator="greaterThan">
      <formula>$E55</formula>
    </cfRule>
    <cfRule type="cellIs" dxfId="987" priority="78" operator="greaterThan">
      <formula>$G55</formula>
    </cfRule>
  </conditionalFormatting>
  <conditionalFormatting sqref="AL89">
    <cfRule type="cellIs" dxfId="986" priority="75" operator="greaterThan">
      <formula>$E89</formula>
    </cfRule>
    <cfRule type="cellIs" dxfId="985" priority="76" operator="greaterThan">
      <formula>$G89</formula>
    </cfRule>
  </conditionalFormatting>
  <conditionalFormatting sqref="AL86">
    <cfRule type="cellIs" dxfId="984" priority="73" operator="greaterThan">
      <formula>$E86</formula>
    </cfRule>
    <cfRule type="cellIs" dxfId="983" priority="74" operator="greaterThan">
      <formula>$G86</formula>
    </cfRule>
  </conditionalFormatting>
  <conditionalFormatting sqref="AL78">
    <cfRule type="cellIs" dxfId="982" priority="71" operator="greaterThan">
      <formula>$E78</formula>
    </cfRule>
    <cfRule type="cellIs" dxfId="981" priority="72" operator="greaterThan">
      <formula>$G78</formula>
    </cfRule>
  </conditionalFormatting>
  <conditionalFormatting sqref="AL73">
    <cfRule type="cellIs" dxfId="980" priority="69" operator="greaterThan">
      <formula>$E73</formula>
    </cfRule>
    <cfRule type="cellIs" dxfId="979" priority="70" operator="greaterThan">
      <formula>$G73</formula>
    </cfRule>
  </conditionalFormatting>
  <conditionalFormatting sqref="AL70">
    <cfRule type="cellIs" dxfId="978" priority="67" operator="greaterThan">
      <formula>$E70</formula>
    </cfRule>
    <cfRule type="cellIs" dxfId="977" priority="68" operator="greaterThan">
      <formula>$G70</formula>
    </cfRule>
  </conditionalFormatting>
  <conditionalFormatting sqref="AL62">
    <cfRule type="cellIs" dxfId="976" priority="65" operator="greaterThan">
      <formula>$E62</formula>
    </cfRule>
    <cfRule type="cellIs" dxfId="975" priority="66" operator="greaterThan">
      <formula>$G62</formula>
    </cfRule>
  </conditionalFormatting>
  <conditionalFormatting sqref="AL61">
    <cfRule type="cellIs" dxfId="974" priority="63" operator="greaterThan">
      <formula>$E61</formula>
    </cfRule>
    <cfRule type="cellIs" dxfId="973" priority="64" operator="greaterThan">
      <formula>$G61</formula>
    </cfRule>
  </conditionalFormatting>
  <conditionalFormatting sqref="AL67">
    <cfRule type="cellIs" dxfId="972" priority="62" operator="greaterThan">
      <formula>$E67</formula>
    </cfRule>
  </conditionalFormatting>
  <conditionalFormatting sqref="AL72">
    <cfRule type="cellIs" dxfId="971" priority="61" operator="greaterThan">
      <formula>$E72</formula>
    </cfRule>
  </conditionalFormatting>
  <conditionalFormatting sqref="AL75">
    <cfRule type="cellIs" dxfId="970" priority="60" operator="greaterThan">
      <formula>$E75</formula>
    </cfRule>
  </conditionalFormatting>
  <conditionalFormatting sqref="AL79:AL80">
    <cfRule type="cellIs" dxfId="969" priority="59" operator="greaterThan">
      <formula>$E79</formula>
    </cfRule>
  </conditionalFormatting>
  <conditionalFormatting sqref="AL85 AL82">
    <cfRule type="cellIs" dxfId="968" priority="58" operator="greaterThan">
      <formula>$E82</formula>
    </cfRule>
  </conditionalFormatting>
  <conditionalFormatting sqref="AL82">
    <cfRule type="expression" priority="57" stopIfTrue="1">
      <formula>AM$82="U"</formula>
    </cfRule>
  </conditionalFormatting>
  <conditionalFormatting sqref="H50:H51">
    <cfRule type="cellIs" dxfId="967" priority="56" operator="greaterThan">
      <formula>$G50</formula>
    </cfRule>
  </conditionalFormatting>
  <conditionalFormatting sqref="AL50 W50 R50 M50">
    <cfRule type="cellIs" dxfId="966" priority="55" operator="greaterThan">
      <formula>$G50</formula>
    </cfRule>
  </conditionalFormatting>
  <conditionalFormatting sqref="AL54 W54 R54 M54 H54">
    <cfRule type="cellIs" dxfId="965" priority="54" operator="greaterThan">
      <formula>$G54</formula>
    </cfRule>
  </conditionalFormatting>
  <conditionalFormatting sqref="AL60 W60 R60 M60 H60">
    <cfRule type="cellIs" dxfId="964" priority="53" operator="greaterThan">
      <formula>$G60</formula>
    </cfRule>
  </conditionalFormatting>
  <conditionalFormatting sqref="AL84 W84 R84 M84 H84 AL81 W81 R81 M81 H81 AL68 W68 R68 M68 H68 AL66 W66 R66 M66 H66 AL63 W63 R63 M63 H63">
    <cfRule type="cellIs" dxfId="963" priority="52" operator="greaterThan">
      <formula>$G63</formula>
    </cfRule>
  </conditionalFormatting>
  <conditionalFormatting sqref="H51">
    <cfRule type="expression" priority="51" stopIfTrue="1">
      <formula>I$51="U"</formula>
    </cfRule>
  </conditionalFormatting>
  <conditionalFormatting sqref="AL51 W51 R51 M51">
    <cfRule type="cellIs" dxfId="962" priority="50" operator="greaterThan">
      <formula>$G51</formula>
    </cfRule>
  </conditionalFormatting>
  <conditionalFormatting sqref="AL51 W51 R51 M51">
    <cfRule type="expression" priority="49" stopIfTrue="1">
      <formula>N$51="U"</formula>
    </cfRule>
  </conditionalFormatting>
  <conditionalFormatting sqref="AB9">
    <cfRule type="cellIs" dxfId="961" priority="48" operator="greaterThan">
      <formula>$E9</formula>
    </cfRule>
  </conditionalFormatting>
  <conditionalFormatting sqref="AB8">
    <cfRule type="cellIs" dxfId="960" priority="47" operator="greaterThan">
      <formula>$E8</formula>
    </cfRule>
  </conditionalFormatting>
  <conditionalFormatting sqref="AB25">
    <cfRule type="cellIs" dxfId="959" priority="45" operator="greaterThan">
      <formula>$E25</formula>
    </cfRule>
    <cfRule type="cellIs" dxfId="958" priority="46" operator="greaterThan">
      <formula>$G25</formula>
    </cfRule>
  </conditionalFormatting>
  <conditionalFormatting sqref="AB26">
    <cfRule type="cellIs" dxfId="957" priority="43" operator="greaterThan">
      <formula>$E26</formula>
    </cfRule>
    <cfRule type="cellIs" dxfId="956" priority="44" operator="greaterThan">
      <formula>$G26</formula>
    </cfRule>
  </conditionalFormatting>
  <conditionalFormatting sqref="AB45">
    <cfRule type="cellIs" dxfId="955" priority="40" operator="greaterThan">
      <formula>$F$45</formula>
    </cfRule>
  </conditionalFormatting>
  <conditionalFormatting sqref="AB46">
    <cfRule type="cellIs" dxfId="954" priority="38" operator="greaterThan">
      <formula>$E46</formula>
    </cfRule>
    <cfRule type="cellIs" dxfId="953" priority="39" operator="greaterThan">
      <formula>$G46</formula>
    </cfRule>
  </conditionalFormatting>
  <conditionalFormatting sqref="AB43">
    <cfRule type="cellIs" dxfId="952" priority="37" operator="greaterThan">
      <formula>$G43</formula>
    </cfRule>
  </conditionalFormatting>
  <conditionalFormatting sqref="AB48">
    <cfRule type="cellIs" dxfId="951" priority="35" operator="greaterThan">
      <formula>$F$48</formula>
    </cfRule>
  </conditionalFormatting>
  <conditionalFormatting sqref="AB76">
    <cfRule type="cellIs" dxfId="950" priority="36" operator="greaterThan">
      <formula>$F$76</formula>
    </cfRule>
  </conditionalFormatting>
  <conditionalFormatting sqref="AB52">
    <cfRule type="cellIs" dxfId="949" priority="34" operator="greaterThan">
      <formula>$E52</formula>
    </cfRule>
  </conditionalFormatting>
  <conditionalFormatting sqref="AB53">
    <cfRule type="cellIs" dxfId="948" priority="32" operator="greaterThan">
      <formula>$E53</formula>
    </cfRule>
    <cfRule type="cellIs" dxfId="947" priority="33" operator="greaterThan">
      <formula>$G53</formula>
    </cfRule>
  </conditionalFormatting>
  <conditionalFormatting sqref="AB55">
    <cfRule type="cellIs" dxfId="946" priority="30" operator="greaterThan">
      <formula>$E55</formula>
    </cfRule>
    <cfRule type="cellIs" dxfId="945" priority="31" operator="greaterThan">
      <formula>$G55</formula>
    </cfRule>
  </conditionalFormatting>
  <conditionalFormatting sqref="AB89">
    <cfRule type="cellIs" dxfId="944" priority="28" operator="greaterThan">
      <formula>$E89</formula>
    </cfRule>
    <cfRule type="cellIs" dxfId="943" priority="29" operator="greaterThan">
      <formula>$G89</formula>
    </cfRule>
    <cfRule type="expression" priority="3" stopIfTrue="1">
      <formula>$AC$89="U"</formula>
    </cfRule>
  </conditionalFormatting>
  <conditionalFormatting sqref="AB86">
    <cfRule type="cellIs" dxfId="942" priority="26" operator="greaterThan">
      <formula>$E86</formula>
    </cfRule>
    <cfRule type="cellIs" dxfId="941" priority="27" operator="greaterThan">
      <formula>$G86</formula>
    </cfRule>
  </conditionalFormatting>
  <conditionalFormatting sqref="AB78">
    <cfRule type="cellIs" dxfId="940" priority="24" operator="greaterThan">
      <formula>$E78</formula>
    </cfRule>
    <cfRule type="cellIs" dxfId="939" priority="25" operator="greaterThan">
      <formula>$G78</formula>
    </cfRule>
  </conditionalFormatting>
  <conditionalFormatting sqref="AB73">
    <cfRule type="cellIs" dxfId="938" priority="22" operator="greaterThan">
      <formula>$E73</formula>
    </cfRule>
    <cfRule type="cellIs" dxfId="937" priority="23" operator="greaterThan">
      <formula>$G73</formula>
    </cfRule>
  </conditionalFormatting>
  <conditionalFormatting sqref="AB70">
    <cfRule type="cellIs" dxfId="936" priority="20" operator="greaterThan">
      <formula>$E70</formula>
    </cfRule>
    <cfRule type="cellIs" dxfId="935" priority="21" operator="greaterThan">
      <formula>$G70</formula>
    </cfRule>
  </conditionalFormatting>
  <conditionalFormatting sqref="AB62">
    <cfRule type="cellIs" dxfId="934" priority="18" operator="greaterThan">
      <formula>$E62</formula>
    </cfRule>
    <cfRule type="cellIs" dxfId="933" priority="19" operator="greaterThan">
      <formula>$G62</formula>
    </cfRule>
  </conditionalFormatting>
  <conditionalFormatting sqref="AB61">
    <cfRule type="cellIs" dxfId="932" priority="16" operator="greaterThan">
      <formula>$E61</formula>
    </cfRule>
    <cfRule type="cellIs" dxfId="931" priority="17" operator="greaterThan">
      <formula>$G61</formula>
    </cfRule>
    <cfRule type="expression" priority="1" stopIfTrue="1">
      <formula>$AC$61="U"</formula>
    </cfRule>
  </conditionalFormatting>
  <conditionalFormatting sqref="AB67">
    <cfRule type="cellIs" dxfId="930" priority="15" operator="greaterThan">
      <formula>$E67</formula>
    </cfRule>
  </conditionalFormatting>
  <conditionalFormatting sqref="AB72">
    <cfRule type="cellIs" dxfId="929" priority="14" operator="greaterThan">
      <formula>$E72</formula>
    </cfRule>
  </conditionalFormatting>
  <conditionalFormatting sqref="AB75">
    <cfRule type="cellIs" dxfId="928" priority="13" operator="greaterThan">
      <formula>$E75</formula>
    </cfRule>
  </conditionalFormatting>
  <conditionalFormatting sqref="AB79:AB80">
    <cfRule type="cellIs" dxfId="927" priority="12" operator="greaterThan">
      <formula>$E79</formula>
    </cfRule>
  </conditionalFormatting>
  <conditionalFormatting sqref="AB85 AB82">
    <cfRule type="cellIs" dxfId="926" priority="11" operator="greaterThan">
      <formula>$E82</formula>
    </cfRule>
  </conditionalFormatting>
  <conditionalFormatting sqref="AB82">
    <cfRule type="expression" priority="10" stopIfTrue="1">
      <formula>AC$82="U"</formula>
    </cfRule>
  </conditionalFormatting>
  <conditionalFormatting sqref="AB50">
    <cfRule type="cellIs" dxfId="925" priority="9" operator="greaterThan">
      <formula>$G50</formula>
    </cfRule>
  </conditionalFormatting>
  <conditionalFormatting sqref="AB54">
    <cfRule type="cellIs" dxfId="924" priority="8" operator="greaterThan">
      <formula>$G54</formula>
    </cfRule>
  </conditionalFormatting>
  <conditionalFormatting sqref="AB60">
    <cfRule type="cellIs" dxfId="923" priority="7" operator="greaterThan">
      <formula>$G60</formula>
    </cfRule>
  </conditionalFormatting>
  <conditionalFormatting sqref="AB84 AB81 AB68 AB66 AB63">
    <cfRule type="cellIs" dxfId="922" priority="6" operator="greaterThan">
      <formula>$G63</formula>
    </cfRule>
  </conditionalFormatting>
  <conditionalFormatting sqref="AB51">
    <cfRule type="cellIs" dxfId="921" priority="5" operator="greaterThan">
      <formula>$G51</formula>
    </cfRule>
  </conditionalFormatting>
  <conditionalFormatting sqref="AB51">
    <cfRule type="expression" priority="4" stopIfTrue="1">
      <formula>AC$51="U"</formula>
    </cfRule>
  </conditionalFormatting>
  <conditionalFormatting sqref="AB79">
    <cfRule type="expression" priority="2" stopIfTrue="1">
      <formula>$AC$79="U"</formula>
    </cfRule>
  </conditionalFormatting>
  <printOptions horizontalCentered="1"/>
  <pageMargins left="1" right="1" top="0.6" bottom="0.6" header="0.3" footer="0.3"/>
  <pageSetup paperSize="17" scale="54" orientation="landscape" r:id="rId1"/>
  <headerFooter>
    <oddFooter>&amp;L&amp;8&amp;Z&amp;F&amp;RPage &amp;P of &amp;N</oddFooter>
  </headerFooter>
  <rowBreaks count="1" manualBreakCount="1">
    <brk id="46" max="41"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F1086-7554-4688-8E97-189C5CDAB93D}">
  <dimension ref="A1:BN1048557"/>
  <sheetViews>
    <sheetView view="pageBreakPreview" topLeftCell="A4" zoomScaleNormal="145" zoomScaleSheetLayoutView="100" workbookViewId="0">
      <pane xSplit="6900" ySplit="1230" topLeftCell="G1" activePane="bottomLeft"/>
      <selection activeCell="A18" sqref="A18:XFD18"/>
      <selection pane="topRight" activeCell="A18" sqref="A18:XFD18"/>
      <selection pane="bottomLeft" activeCell="A18" sqref="A18:XFD18"/>
      <selection pane="bottomRight" activeCell="A18" sqref="A18:XFD18"/>
    </sheetView>
  </sheetViews>
  <sheetFormatPr defaultRowHeight="15" x14ac:dyDescent="0.25"/>
  <cols>
    <col min="1" max="1" width="32.85546875" customWidth="1"/>
    <col min="2" max="2" width="9.7109375" style="214" customWidth="1"/>
    <col min="3" max="4" width="9.7109375" hidden="1" customWidth="1"/>
    <col min="5" max="5" width="9.7109375"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284</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57"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58"/>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59"/>
      <c r="G6" s="489"/>
      <c r="H6" s="218">
        <v>44545</v>
      </c>
      <c r="I6" s="219" t="s">
        <v>15</v>
      </c>
      <c r="J6" s="219" t="s">
        <v>16</v>
      </c>
      <c r="K6" s="219" t="s">
        <v>190</v>
      </c>
      <c r="L6" s="220" t="s">
        <v>191</v>
      </c>
      <c r="M6" s="218">
        <v>44544</v>
      </c>
      <c r="N6" s="219" t="s">
        <v>15</v>
      </c>
      <c r="O6" s="219" t="s">
        <v>16</v>
      </c>
      <c r="P6" s="219" t="s">
        <v>190</v>
      </c>
      <c r="Q6" s="220" t="s">
        <v>191</v>
      </c>
      <c r="R6" s="218">
        <v>44544</v>
      </c>
      <c r="S6" s="219" t="s">
        <v>15</v>
      </c>
      <c r="T6" s="219" t="s">
        <v>16</v>
      </c>
      <c r="U6" s="219" t="s">
        <v>190</v>
      </c>
      <c r="V6" s="220" t="s">
        <v>191</v>
      </c>
      <c r="W6" s="218">
        <v>44545</v>
      </c>
      <c r="X6" s="219" t="s">
        <v>15</v>
      </c>
      <c r="Y6" s="219" t="s">
        <v>16</v>
      </c>
      <c r="Z6" s="219" t="s">
        <v>190</v>
      </c>
      <c r="AA6" s="220" t="s">
        <v>191</v>
      </c>
      <c r="AB6" s="218">
        <v>44544</v>
      </c>
      <c r="AC6" s="219" t="s">
        <v>15</v>
      </c>
      <c r="AD6" s="219" t="s">
        <v>16</v>
      </c>
      <c r="AE6" s="219" t="s">
        <v>190</v>
      </c>
      <c r="AF6" s="220" t="s">
        <v>191</v>
      </c>
      <c r="AG6" s="218">
        <v>44545</v>
      </c>
      <c r="AH6" s="219" t="s">
        <v>15</v>
      </c>
      <c r="AI6" s="219" t="s">
        <v>16</v>
      </c>
      <c r="AJ6" s="219" t="s">
        <v>190</v>
      </c>
      <c r="AK6" s="220" t="s">
        <v>191</v>
      </c>
      <c r="AL6" s="218">
        <v>44545</v>
      </c>
      <c r="AM6" s="219" t="s">
        <v>15</v>
      </c>
      <c r="AN6" s="219" t="s">
        <v>16</v>
      </c>
      <c r="AO6" s="219" t="s">
        <v>190</v>
      </c>
      <c r="AP6" s="220" t="s">
        <v>191</v>
      </c>
      <c r="AQ6" s="218"/>
      <c r="AR6" s="219" t="s">
        <v>15</v>
      </c>
      <c r="AS6" s="219" t="s">
        <v>16</v>
      </c>
      <c r="AT6" s="219" t="s">
        <v>190</v>
      </c>
      <c r="AU6" s="220" t="s">
        <v>191</v>
      </c>
      <c r="AV6" s="218">
        <v>44544</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24</v>
      </c>
      <c r="C8" s="223"/>
      <c r="D8" s="223"/>
      <c r="E8" s="324">
        <v>170</v>
      </c>
      <c r="F8" s="224" t="s">
        <v>22</v>
      </c>
      <c r="G8" s="225" t="s">
        <v>22</v>
      </c>
      <c r="H8" s="355">
        <v>47</v>
      </c>
      <c r="I8" s="251"/>
      <c r="J8" s="251"/>
      <c r="K8" s="251" t="s">
        <v>233</v>
      </c>
      <c r="L8" s="252" t="s">
        <v>247</v>
      </c>
      <c r="M8" s="226">
        <v>59</v>
      </c>
      <c r="N8" s="223"/>
      <c r="O8" s="223"/>
      <c r="P8" s="223"/>
      <c r="Q8" s="227"/>
      <c r="R8" s="226">
        <v>270</v>
      </c>
      <c r="S8" s="404"/>
      <c r="T8" s="404"/>
      <c r="U8" s="452" t="s">
        <v>15</v>
      </c>
      <c r="V8" s="453" t="s">
        <v>246</v>
      </c>
      <c r="W8" s="226">
        <v>82</v>
      </c>
      <c r="X8" s="223"/>
      <c r="Y8" s="223"/>
      <c r="Z8" s="223"/>
      <c r="AA8" s="227" t="s">
        <v>246</v>
      </c>
      <c r="AB8" s="226">
        <v>420</v>
      </c>
      <c r="AC8" s="223"/>
      <c r="AD8" s="223"/>
      <c r="AE8" s="223" t="s">
        <v>15</v>
      </c>
      <c r="AF8" s="227" t="s">
        <v>247</v>
      </c>
      <c r="AG8" s="226">
        <v>98</v>
      </c>
      <c r="AH8" s="223"/>
      <c r="AI8" s="223"/>
      <c r="AJ8" s="223"/>
      <c r="AK8" s="227"/>
      <c r="AL8" s="226">
        <v>96</v>
      </c>
      <c r="AM8" s="223"/>
      <c r="AN8" s="223"/>
      <c r="AO8" s="223"/>
      <c r="AP8" s="227"/>
      <c r="AQ8" s="504" t="s">
        <v>205</v>
      </c>
      <c r="AR8" s="505"/>
      <c r="AS8" s="505"/>
      <c r="AT8" s="505"/>
      <c r="AU8" s="506"/>
      <c r="AV8" s="226">
        <v>110</v>
      </c>
      <c r="AW8" s="223"/>
      <c r="AX8" s="223"/>
      <c r="AY8" s="223" t="s">
        <v>233</v>
      </c>
      <c r="AZ8" s="227" t="s">
        <v>247</v>
      </c>
      <c r="BE8" s="20" t="s">
        <v>20</v>
      </c>
    </row>
    <row r="9" spans="1:57" s="214" customFormat="1" x14ac:dyDescent="0.25">
      <c r="A9" s="228" t="s">
        <v>23</v>
      </c>
      <c r="B9" s="222" t="s">
        <v>24</v>
      </c>
      <c r="C9" s="229"/>
      <c r="D9" s="229"/>
      <c r="E9" s="325">
        <v>3.2000000000000001E-2</v>
      </c>
      <c r="F9" s="230" t="s">
        <v>22</v>
      </c>
      <c r="G9" s="231" t="s">
        <v>22</v>
      </c>
      <c r="H9" s="368">
        <v>0.252</v>
      </c>
      <c r="I9" s="229"/>
      <c r="J9" s="229"/>
      <c r="K9" s="229"/>
      <c r="L9" s="233"/>
      <c r="M9" s="368">
        <v>5.3999999999999999E-2</v>
      </c>
      <c r="N9" s="229"/>
      <c r="O9" s="229"/>
      <c r="P9" s="229"/>
      <c r="Q9" s="233"/>
      <c r="R9" s="369">
        <v>0.06</v>
      </c>
      <c r="S9" s="229"/>
      <c r="T9" s="229"/>
      <c r="U9" s="229" t="s">
        <v>233</v>
      </c>
      <c r="V9" s="233" t="s">
        <v>246</v>
      </c>
      <c r="W9" s="369">
        <v>7.74</v>
      </c>
      <c r="X9" s="229"/>
      <c r="Y9" s="229"/>
      <c r="Z9" s="229" t="s">
        <v>15</v>
      </c>
      <c r="AA9" s="233" t="s">
        <v>246</v>
      </c>
      <c r="AB9" s="368">
        <v>6.2E-2</v>
      </c>
      <c r="AC9" s="229"/>
      <c r="AD9" s="229"/>
      <c r="AE9" s="229"/>
      <c r="AF9" s="233"/>
      <c r="AG9" s="369">
        <v>0.02</v>
      </c>
      <c r="AH9" s="229" t="s">
        <v>25</v>
      </c>
      <c r="AI9" s="229"/>
      <c r="AJ9" s="229"/>
      <c r="AK9" s="233"/>
      <c r="AL9" s="369">
        <v>0.02</v>
      </c>
      <c r="AM9" s="229" t="s">
        <v>25</v>
      </c>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24</v>
      </c>
      <c r="C10" s="223"/>
      <c r="D10" s="223"/>
      <c r="E10" s="326">
        <v>170</v>
      </c>
      <c r="F10" s="235" t="s">
        <v>22</v>
      </c>
      <c r="G10" s="231" t="s">
        <v>22</v>
      </c>
      <c r="H10" s="370">
        <v>47</v>
      </c>
      <c r="I10" s="229"/>
      <c r="J10" s="229"/>
      <c r="K10" s="229" t="s">
        <v>233</v>
      </c>
      <c r="L10" s="233" t="s">
        <v>247</v>
      </c>
      <c r="M10" s="370">
        <v>59</v>
      </c>
      <c r="N10" s="229"/>
      <c r="O10" s="229"/>
      <c r="P10" s="223"/>
      <c r="Q10" s="233"/>
      <c r="R10" s="370">
        <v>270</v>
      </c>
      <c r="S10" s="229"/>
      <c r="T10" s="229"/>
      <c r="U10" s="454" t="s">
        <v>15</v>
      </c>
      <c r="V10" s="455" t="s">
        <v>246</v>
      </c>
      <c r="W10" s="370">
        <v>82</v>
      </c>
      <c r="X10" s="229"/>
      <c r="Y10" s="229"/>
      <c r="Z10" s="229"/>
      <c r="AA10" s="233" t="s">
        <v>246</v>
      </c>
      <c r="AB10" s="370">
        <v>420</v>
      </c>
      <c r="AC10" s="229"/>
      <c r="AD10" s="229"/>
      <c r="AE10" s="229" t="s">
        <v>15</v>
      </c>
      <c r="AF10" s="233" t="s">
        <v>247</v>
      </c>
      <c r="AG10" s="370">
        <v>98</v>
      </c>
      <c r="AH10" s="229"/>
      <c r="AI10" s="229"/>
      <c r="AJ10" s="229"/>
      <c r="AK10" s="233"/>
      <c r="AL10" s="370">
        <v>96</v>
      </c>
      <c r="AM10" s="229"/>
      <c r="AN10" s="229"/>
      <c r="AO10" s="229"/>
      <c r="AP10" s="233"/>
      <c r="AQ10" s="297"/>
      <c r="AR10" s="298"/>
      <c r="AS10" s="298"/>
      <c r="AT10" s="298"/>
      <c r="AU10" s="299"/>
      <c r="AV10" s="370">
        <v>110</v>
      </c>
      <c r="AW10" s="229"/>
      <c r="AX10" s="229"/>
      <c r="AY10" s="223" t="s">
        <v>233</v>
      </c>
      <c r="AZ10" s="233" t="s">
        <v>247</v>
      </c>
      <c r="BE10" s="33" t="s">
        <v>26</v>
      </c>
    </row>
    <row r="11" spans="1:57" s="214" customFormat="1" x14ac:dyDescent="0.25">
      <c r="A11" s="228" t="s">
        <v>27</v>
      </c>
      <c r="B11" s="222" t="s">
        <v>21</v>
      </c>
      <c r="C11" s="229"/>
      <c r="D11" s="229"/>
      <c r="E11" s="325">
        <v>31.670400000000001</v>
      </c>
      <c r="F11" s="230" t="s">
        <v>22</v>
      </c>
      <c r="G11" s="231" t="s">
        <v>22</v>
      </c>
      <c r="H11" s="369">
        <v>9.58</v>
      </c>
      <c r="I11" s="229"/>
      <c r="J11" s="229"/>
      <c r="K11" s="229"/>
      <c r="L11" s="233"/>
      <c r="M11" s="371">
        <v>12.5</v>
      </c>
      <c r="N11" s="229"/>
      <c r="O11" s="229"/>
      <c r="P11" s="223"/>
      <c r="Q11" s="233"/>
      <c r="R11" s="371">
        <v>43.1</v>
      </c>
      <c r="S11" s="229"/>
      <c r="T11" s="229"/>
      <c r="U11" s="229" t="s">
        <v>15</v>
      </c>
      <c r="V11" s="233" t="s">
        <v>247</v>
      </c>
      <c r="W11" s="371">
        <v>10</v>
      </c>
      <c r="X11" s="229"/>
      <c r="Y11" s="229"/>
      <c r="Z11" s="229" t="s">
        <v>233</v>
      </c>
      <c r="AA11" s="233" t="s">
        <v>247</v>
      </c>
      <c r="AB11" s="371">
        <v>49</v>
      </c>
      <c r="AC11" s="229"/>
      <c r="AD11" s="229"/>
      <c r="AE11" s="229" t="s">
        <v>15</v>
      </c>
      <c r="AF11" s="233" t="s">
        <v>247</v>
      </c>
      <c r="AG11" s="371">
        <v>14.2</v>
      </c>
      <c r="AH11" s="229"/>
      <c r="AI11" s="229"/>
      <c r="AJ11" s="229" t="s">
        <v>15</v>
      </c>
      <c r="AK11" s="233" t="s">
        <v>247</v>
      </c>
      <c r="AL11" s="371">
        <v>14.8</v>
      </c>
      <c r="AM11" s="229"/>
      <c r="AN11" s="229"/>
      <c r="AO11" s="229" t="s">
        <v>15</v>
      </c>
      <c r="AP11" s="233" t="s">
        <v>247</v>
      </c>
      <c r="AQ11" s="300"/>
      <c r="AR11" s="298"/>
      <c r="AS11" s="298"/>
      <c r="AT11" s="298"/>
      <c r="AU11" s="299"/>
      <c r="AV11" s="371">
        <v>20.3</v>
      </c>
      <c r="AW11" s="229"/>
      <c r="AX11" s="229"/>
      <c r="AY11" s="223"/>
      <c r="AZ11" s="233"/>
      <c r="BE11" s="33" t="s">
        <v>27</v>
      </c>
    </row>
    <row r="12" spans="1:57" s="214" customFormat="1" x14ac:dyDescent="0.25">
      <c r="A12" s="238" t="s">
        <v>28</v>
      </c>
      <c r="B12" s="222" t="s">
        <v>24</v>
      </c>
      <c r="C12" s="229"/>
      <c r="D12" s="229"/>
      <c r="E12" s="325">
        <v>12</v>
      </c>
      <c r="F12" s="230" t="s">
        <v>22</v>
      </c>
      <c r="G12" s="231" t="s">
        <v>22</v>
      </c>
      <c r="H12" s="370">
        <v>15</v>
      </c>
      <c r="I12" s="229"/>
      <c r="J12" s="229"/>
      <c r="K12" s="229"/>
      <c r="L12" s="233"/>
      <c r="M12" s="370">
        <v>10</v>
      </c>
      <c r="N12" s="229" t="s">
        <v>25</v>
      </c>
      <c r="O12" s="229"/>
      <c r="P12" s="229"/>
      <c r="Q12" s="233"/>
      <c r="R12" s="370">
        <v>10</v>
      </c>
      <c r="S12" s="229" t="s">
        <v>25</v>
      </c>
      <c r="T12" s="229"/>
      <c r="U12" s="229"/>
      <c r="V12" s="233"/>
      <c r="W12" s="370">
        <v>10</v>
      </c>
      <c r="X12" s="229" t="s">
        <v>25</v>
      </c>
      <c r="Y12" s="229"/>
      <c r="Z12" s="229"/>
      <c r="AA12" s="233"/>
      <c r="AB12" s="370">
        <v>18</v>
      </c>
      <c r="AC12" s="229"/>
      <c r="AD12" s="229"/>
      <c r="AE12" s="229"/>
      <c r="AF12" s="233"/>
      <c r="AG12" s="370">
        <v>10</v>
      </c>
      <c r="AH12" s="229" t="s">
        <v>25</v>
      </c>
      <c r="AI12" s="229"/>
      <c r="AJ12" s="229"/>
      <c r="AK12" s="233"/>
      <c r="AL12" s="370">
        <v>10</v>
      </c>
      <c r="AM12" s="229" t="s">
        <v>25</v>
      </c>
      <c r="AN12" s="229"/>
      <c r="AO12" s="229"/>
      <c r="AP12" s="233"/>
      <c r="AQ12" s="297"/>
      <c r="AR12" s="298"/>
      <c r="AS12" s="298"/>
      <c r="AT12" s="298"/>
      <c r="AU12" s="299"/>
      <c r="AV12" s="370">
        <v>10</v>
      </c>
      <c r="AW12" s="229" t="s">
        <v>25</v>
      </c>
      <c r="AX12" s="229"/>
      <c r="AY12" s="229"/>
      <c r="AZ12" s="233"/>
      <c r="BE12" s="50" t="s">
        <v>28</v>
      </c>
    </row>
    <row r="13" spans="1:57" s="214" customFormat="1" x14ac:dyDescent="0.25">
      <c r="A13" s="228" t="s">
        <v>29</v>
      </c>
      <c r="B13" s="222" t="s">
        <v>21</v>
      </c>
      <c r="C13" s="229"/>
      <c r="D13" s="229"/>
      <c r="E13" s="325">
        <v>12.730700000000001</v>
      </c>
      <c r="F13" s="239">
        <v>250</v>
      </c>
      <c r="G13" s="231">
        <v>250</v>
      </c>
      <c r="H13" s="369">
        <v>3.23</v>
      </c>
      <c r="I13" s="229"/>
      <c r="J13" s="229"/>
      <c r="K13" s="229" t="s">
        <v>15</v>
      </c>
      <c r="L13" s="233" t="s">
        <v>247</v>
      </c>
      <c r="M13" s="369">
        <v>8.91</v>
      </c>
      <c r="N13" s="229"/>
      <c r="O13" s="229"/>
      <c r="P13" s="223"/>
      <c r="Q13" s="233"/>
      <c r="R13" s="369">
        <v>8.06</v>
      </c>
      <c r="S13" s="229"/>
      <c r="T13" s="229"/>
      <c r="U13" s="229"/>
      <c r="V13" s="233"/>
      <c r="W13" s="369">
        <v>7.26</v>
      </c>
      <c r="X13" s="229"/>
      <c r="Y13" s="229"/>
      <c r="Z13" s="229"/>
      <c r="AA13" s="233"/>
      <c r="AB13" s="369">
        <v>5.4</v>
      </c>
      <c r="AC13" s="229"/>
      <c r="AD13" s="229"/>
      <c r="AE13" s="229" t="s">
        <v>15</v>
      </c>
      <c r="AF13" s="233" t="s">
        <v>247</v>
      </c>
      <c r="AG13" s="369">
        <v>6.69</v>
      </c>
      <c r="AH13" s="229"/>
      <c r="AI13" s="229"/>
      <c r="AJ13" s="229" t="s">
        <v>15</v>
      </c>
      <c r="AK13" s="233" t="s">
        <v>247</v>
      </c>
      <c r="AL13" s="369">
        <v>9.23</v>
      </c>
      <c r="AM13" s="229"/>
      <c r="AN13" s="229"/>
      <c r="AO13" s="229" t="s">
        <v>15</v>
      </c>
      <c r="AP13" s="233" t="s">
        <v>247</v>
      </c>
      <c r="AQ13" s="300"/>
      <c r="AR13" s="298"/>
      <c r="AS13" s="298"/>
      <c r="AT13" s="298"/>
      <c r="AU13" s="299"/>
      <c r="AV13" s="369">
        <v>9.2799999999999994</v>
      </c>
      <c r="AW13" s="229"/>
      <c r="AX13" s="229"/>
      <c r="AY13" s="229"/>
      <c r="AZ13" s="233" t="s">
        <v>246</v>
      </c>
      <c r="BE13" s="33" t="s">
        <v>29</v>
      </c>
    </row>
    <row r="14" spans="1:57" s="214" customFormat="1" x14ac:dyDescent="0.25">
      <c r="A14" s="228" t="s">
        <v>31</v>
      </c>
      <c r="B14" s="222" t="s">
        <v>21</v>
      </c>
      <c r="C14" s="223"/>
      <c r="D14" s="223"/>
      <c r="E14" s="325">
        <v>402.24810000000002</v>
      </c>
      <c r="F14" s="230" t="s">
        <v>22</v>
      </c>
      <c r="G14" s="240">
        <v>700</v>
      </c>
      <c r="H14" s="370">
        <v>110</v>
      </c>
      <c r="I14" s="229"/>
      <c r="J14" s="229"/>
      <c r="K14" s="229" t="s">
        <v>233</v>
      </c>
      <c r="L14" s="233" t="s">
        <v>247</v>
      </c>
      <c r="M14" s="370">
        <v>140</v>
      </c>
      <c r="N14" s="229"/>
      <c r="O14" s="229"/>
      <c r="P14" s="223"/>
      <c r="Q14" s="233"/>
      <c r="R14" s="370">
        <v>440</v>
      </c>
      <c r="S14" s="229"/>
      <c r="T14" s="229"/>
      <c r="U14" s="229"/>
      <c r="V14" s="233"/>
      <c r="W14" s="370">
        <v>200</v>
      </c>
      <c r="X14" s="229"/>
      <c r="Y14" s="229"/>
      <c r="Z14" s="229"/>
      <c r="AA14" s="233" t="s">
        <v>246</v>
      </c>
      <c r="AB14" s="370">
        <v>650</v>
      </c>
      <c r="AC14" s="229"/>
      <c r="AD14" s="229"/>
      <c r="AE14" s="229" t="s">
        <v>15</v>
      </c>
      <c r="AF14" s="233" t="s">
        <v>247</v>
      </c>
      <c r="AG14" s="370">
        <v>220</v>
      </c>
      <c r="AH14" s="229"/>
      <c r="AI14" s="229"/>
      <c r="AJ14" s="229"/>
      <c r="AK14" s="233"/>
      <c r="AL14" s="370">
        <v>210</v>
      </c>
      <c r="AM14" s="229"/>
      <c r="AN14" s="229"/>
      <c r="AO14" s="229"/>
      <c r="AP14" s="233"/>
      <c r="AQ14" s="297"/>
      <c r="AR14" s="298"/>
      <c r="AS14" s="298"/>
      <c r="AT14" s="298"/>
      <c r="AU14" s="299"/>
      <c r="AV14" s="370">
        <v>240</v>
      </c>
      <c r="AW14" s="229"/>
      <c r="AX14" s="229"/>
      <c r="AY14" s="229" t="s">
        <v>233</v>
      </c>
      <c r="AZ14" s="233" t="s">
        <v>247</v>
      </c>
      <c r="BE14" s="33" t="s">
        <v>31</v>
      </c>
    </row>
    <row r="15" spans="1:57" s="214" customFormat="1" x14ac:dyDescent="0.25">
      <c r="A15" s="228" t="s">
        <v>32</v>
      </c>
      <c r="B15" s="222" t="s">
        <v>21</v>
      </c>
      <c r="C15" s="229"/>
      <c r="D15" s="229"/>
      <c r="E15" s="325">
        <v>28.101600000000001</v>
      </c>
      <c r="F15" s="230" t="s">
        <v>22</v>
      </c>
      <c r="G15" s="231" t="s">
        <v>22</v>
      </c>
      <c r="H15" s="371">
        <v>3.7</v>
      </c>
      <c r="I15" s="229"/>
      <c r="J15" s="229"/>
      <c r="K15" s="229" t="s">
        <v>233</v>
      </c>
      <c r="L15" s="233" t="s">
        <v>247</v>
      </c>
      <c r="M15" s="369">
        <v>6.33</v>
      </c>
      <c r="N15" s="229"/>
      <c r="O15" s="229"/>
      <c r="P15" s="223"/>
      <c r="Q15" s="233"/>
      <c r="R15" s="371">
        <v>39</v>
      </c>
      <c r="S15" s="229"/>
      <c r="T15" s="229"/>
      <c r="U15" s="229"/>
      <c r="V15" s="233"/>
      <c r="W15" s="369">
        <v>7.76</v>
      </c>
      <c r="X15" s="229"/>
      <c r="Y15" s="229"/>
      <c r="Z15" s="229" t="s">
        <v>233</v>
      </c>
      <c r="AA15" s="233" t="s">
        <v>247</v>
      </c>
      <c r="AB15" s="371">
        <v>53.3</v>
      </c>
      <c r="AC15" s="229"/>
      <c r="AD15" s="229"/>
      <c r="AE15" s="229" t="s">
        <v>15</v>
      </c>
      <c r="AF15" s="233" t="s">
        <v>247</v>
      </c>
      <c r="AG15" s="371">
        <v>14</v>
      </c>
      <c r="AH15" s="229"/>
      <c r="AI15" s="229"/>
      <c r="AJ15" s="229" t="s">
        <v>15</v>
      </c>
      <c r="AK15" s="233" t="s">
        <v>247</v>
      </c>
      <c r="AL15" s="371">
        <v>13.5</v>
      </c>
      <c r="AM15" s="229"/>
      <c r="AN15" s="229"/>
      <c r="AO15" s="229" t="s">
        <v>15</v>
      </c>
      <c r="AP15" s="233" t="s">
        <v>247</v>
      </c>
      <c r="AQ15" s="300"/>
      <c r="AR15" s="298"/>
      <c r="AS15" s="298"/>
      <c r="AT15" s="298"/>
      <c r="AU15" s="299"/>
      <c r="AV15" s="371">
        <v>19.399999999999999</v>
      </c>
      <c r="AW15" s="229"/>
      <c r="AX15" s="229"/>
      <c r="AY15" s="223" t="s">
        <v>233</v>
      </c>
      <c r="AZ15" s="233" t="s">
        <v>246</v>
      </c>
      <c r="BE15" s="33" t="s">
        <v>32</v>
      </c>
    </row>
    <row r="16" spans="1:57" s="214" customFormat="1" x14ac:dyDescent="0.25">
      <c r="A16" s="228" t="s">
        <v>33</v>
      </c>
      <c r="B16" s="222" t="s">
        <v>21</v>
      </c>
      <c r="C16" s="229"/>
      <c r="D16" s="229"/>
      <c r="E16" s="325">
        <v>4.3959999999999999</v>
      </c>
      <c r="F16" s="239">
        <v>10</v>
      </c>
      <c r="G16" s="240">
        <v>10</v>
      </c>
      <c r="H16" s="369">
        <v>0.01</v>
      </c>
      <c r="I16" s="229" t="s">
        <v>25</v>
      </c>
      <c r="J16" s="229"/>
      <c r="K16" s="229"/>
      <c r="L16" s="233"/>
      <c r="M16" s="371">
        <v>0.7</v>
      </c>
      <c r="N16" s="229"/>
      <c r="O16" s="229"/>
      <c r="P16" s="229"/>
      <c r="Q16" s="233"/>
      <c r="R16" s="369">
        <v>0.01</v>
      </c>
      <c r="S16" s="229" t="s">
        <v>25</v>
      </c>
      <c r="T16" s="229"/>
      <c r="U16" s="229"/>
      <c r="V16" s="233"/>
      <c r="W16" s="369">
        <v>0.01</v>
      </c>
      <c r="X16" s="229" t="s">
        <v>25</v>
      </c>
      <c r="Y16" s="229"/>
      <c r="Z16" s="229"/>
      <c r="AA16" s="233"/>
      <c r="AB16" s="369">
        <v>0.01</v>
      </c>
      <c r="AC16" s="229" t="s">
        <v>25</v>
      </c>
      <c r="AD16" s="229"/>
      <c r="AE16" s="229"/>
      <c r="AF16" s="233"/>
      <c r="AG16" s="369">
        <v>0.59</v>
      </c>
      <c r="AH16" s="229"/>
      <c r="AI16" s="229"/>
      <c r="AJ16" s="229" t="s">
        <v>233</v>
      </c>
      <c r="AK16" s="233" t="s">
        <v>247</v>
      </c>
      <c r="AL16" s="369">
        <v>0.79</v>
      </c>
      <c r="AM16" s="229"/>
      <c r="AN16" s="229"/>
      <c r="AO16" s="229" t="s">
        <v>233</v>
      </c>
      <c r="AP16" s="233" t="s">
        <v>247</v>
      </c>
      <c r="AQ16" s="300"/>
      <c r="AR16" s="298"/>
      <c r="AS16" s="298"/>
      <c r="AT16" s="298"/>
      <c r="AU16" s="299"/>
      <c r="AV16" s="371">
        <v>3</v>
      </c>
      <c r="AW16" s="229"/>
      <c r="AX16" s="229"/>
      <c r="AY16" s="229"/>
      <c r="AZ16" s="233"/>
      <c r="BE16" s="33" t="s">
        <v>33</v>
      </c>
    </row>
    <row r="17" spans="1:57" s="214" customFormat="1" x14ac:dyDescent="0.25">
      <c r="A17" s="228" t="s">
        <v>34</v>
      </c>
      <c r="B17" s="222" t="s">
        <v>24</v>
      </c>
      <c r="C17" s="229"/>
      <c r="D17" s="229"/>
      <c r="E17" s="325">
        <v>2E-3</v>
      </c>
      <c r="F17" s="239">
        <v>1</v>
      </c>
      <c r="G17" s="240">
        <v>1</v>
      </c>
      <c r="H17" s="368">
        <v>2E-3</v>
      </c>
      <c r="I17" s="229"/>
      <c r="J17" s="229"/>
      <c r="K17" s="229"/>
      <c r="L17" s="233"/>
      <c r="M17" s="368">
        <v>2E-3</v>
      </c>
      <c r="N17" s="229"/>
      <c r="O17" s="229"/>
      <c r="P17" s="229"/>
      <c r="Q17" s="233"/>
      <c r="R17" s="368">
        <v>2E-3</v>
      </c>
      <c r="S17" s="229" t="s">
        <v>25</v>
      </c>
      <c r="T17" s="229"/>
      <c r="U17" s="229"/>
      <c r="V17" s="233"/>
      <c r="W17" s="368">
        <v>2E-3</v>
      </c>
      <c r="X17" s="229" t="s">
        <v>25</v>
      </c>
      <c r="Y17" s="229"/>
      <c r="Z17" s="229"/>
      <c r="AA17" s="233"/>
      <c r="AB17" s="368">
        <v>2E-3</v>
      </c>
      <c r="AC17" s="229" t="s">
        <v>25</v>
      </c>
      <c r="AD17" s="229"/>
      <c r="AE17" s="229"/>
      <c r="AF17" s="233"/>
      <c r="AG17" s="368">
        <v>3.0000000000000001E-3</v>
      </c>
      <c r="AH17" s="229"/>
      <c r="AI17" s="229"/>
      <c r="AJ17" s="229"/>
      <c r="AK17" s="233"/>
      <c r="AL17" s="368">
        <v>2E-3</v>
      </c>
      <c r="AM17" s="229"/>
      <c r="AN17" s="229"/>
      <c r="AO17" s="229"/>
      <c r="AP17" s="233"/>
      <c r="AQ17" s="301"/>
      <c r="AR17" s="298"/>
      <c r="AS17" s="298"/>
      <c r="AT17" s="298"/>
      <c r="AU17" s="299"/>
      <c r="AV17" s="368">
        <v>2E-3</v>
      </c>
      <c r="AW17" s="229" t="s">
        <v>25</v>
      </c>
      <c r="AX17" s="229"/>
      <c r="AY17" s="229"/>
      <c r="AZ17" s="233"/>
      <c r="BE17" s="33" t="s">
        <v>34</v>
      </c>
    </row>
    <row r="18" spans="1:57" s="214" customFormat="1" x14ac:dyDescent="0.25">
      <c r="A18" s="228" t="s">
        <v>35</v>
      </c>
      <c r="B18" s="222" t="s">
        <v>21</v>
      </c>
      <c r="C18" s="229"/>
      <c r="D18" s="229"/>
      <c r="E18" s="325" t="s">
        <v>275</v>
      </c>
      <c r="F18" s="239" t="s">
        <v>37</v>
      </c>
      <c r="G18" s="240" t="s">
        <v>37</v>
      </c>
      <c r="H18" s="369">
        <v>7.15</v>
      </c>
      <c r="I18" s="229"/>
      <c r="J18" s="229"/>
      <c r="K18" s="229"/>
      <c r="L18" s="233" t="s">
        <v>246</v>
      </c>
      <c r="M18" s="369">
        <v>6.27</v>
      </c>
      <c r="N18" s="229"/>
      <c r="O18" s="229"/>
      <c r="P18" s="229"/>
      <c r="Q18" s="233"/>
      <c r="R18" s="369">
        <v>7.02</v>
      </c>
      <c r="S18" s="229"/>
      <c r="T18" s="229"/>
      <c r="U18" s="229"/>
      <c r="V18" s="233"/>
      <c r="W18" s="369">
        <v>6.91</v>
      </c>
      <c r="X18" s="229"/>
      <c r="Y18" s="229"/>
      <c r="Z18" s="229"/>
      <c r="AA18" s="233"/>
      <c r="AB18" s="369">
        <v>7.02</v>
      </c>
      <c r="AC18" s="229"/>
      <c r="AD18" s="229"/>
      <c r="AE18" s="229" t="s">
        <v>233</v>
      </c>
      <c r="AF18" s="233" t="s">
        <v>247</v>
      </c>
      <c r="AG18" s="369">
        <v>6.9</v>
      </c>
      <c r="AH18" s="229"/>
      <c r="AI18" s="229"/>
      <c r="AJ18" s="229" t="s">
        <v>233</v>
      </c>
      <c r="AK18" s="233" t="s">
        <v>247</v>
      </c>
      <c r="AL18" s="369">
        <v>6.82</v>
      </c>
      <c r="AM18" s="229"/>
      <c r="AN18" s="229"/>
      <c r="AO18" s="229" t="s">
        <v>233</v>
      </c>
      <c r="AP18" s="233" t="s">
        <v>247</v>
      </c>
      <c r="AQ18" s="300"/>
      <c r="AR18" s="298"/>
      <c r="AS18" s="298"/>
      <c r="AT18" s="298"/>
      <c r="AU18" s="299"/>
      <c r="AV18" s="369">
        <v>6.55</v>
      </c>
      <c r="AW18" s="229"/>
      <c r="AX18" s="229"/>
      <c r="AY18" s="229" t="s">
        <v>233</v>
      </c>
      <c r="AZ18" s="233" t="s">
        <v>247</v>
      </c>
      <c r="BA18" s="241">
        <v>6.5</v>
      </c>
      <c r="BB18" s="214">
        <v>8.5</v>
      </c>
      <c r="BC18" s="214">
        <v>6.3</v>
      </c>
      <c r="BD18" s="340">
        <v>7.96</v>
      </c>
      <c r="BE18" s="33" t="s">
        <v>35</v>
      </c>
    </row>
    <row r="19" spans="1:57" s="214" customFormat="1" x14ac:dyDescent="0.25">
      <c r="A19" s="228" t="s">
        <v>38</v>
      </c>
      <c r="B19" s="222" t="s">
        <v>24</v>
      </c>
      <c r="C19" s="229"/>
      <c r="D19" s="229"/>
      <c r="E19" s="325">
        <v>3.38</v>
      </c>
      <c r="F19" s="230" t="s">
        <v>22</v>
      </c>
      <c r="G19" s="231" t="s">
        <v>22</v>
      </c>
      <c r="H19" s="369">
        <v>1.76</v>
      </c>
      <c r="I19" s="229"/>
      <c r="J19" s="229"/>
      <c r="K19" s="229"/>
      <c r="L19" s="233"/>
      <c r="M19" s="369">
        <v>1.04</v>
      </c>
      <c r="N19" s="229"/>
      <c r="O19" s="229"/>
      <c r="P19" s="223"/>
      <c r="Q19" s="233"/>
      <c r="R19" s="369">
        <v>2.12</v>
      </c>
      <c r="S19" s="229"/>
      <c r="T19" s="229"/>
      <c r="U19" s="229"/>
      <c r="V19" s="233"/>
      <c r="W19" s="369">
        <v>4.8099999999999996</v>
      </c>
      <c r="X19" s="229"/>
      <c r="Y19" s="229"/>
      <c r="Z19" s="229"/>
      <c r="AA19" s="233"/>
      <c r="AB19" s="369">
        <v>3.12</v>
      </c>
      <c r="AC19" s="229"/>
      <c r="AD19" s="229"/>
      <c r="AE19" s="229" t="s">
        <v>15</v>
      </c>
      <c r="AF19" s="233" t="s">
        <v>247</v>
      </c>
      <c r="AG19" s="369">
        <v>1.54</v>
      </c>
      <c r="AH19" s="229"/>
      <c r="AI19" s="229"/>
      <c r="AJ19" s="229" t="s">
        <v>15</v>
      </c>
      <c r="AK19" s="233" t="s">
        <v>247</v>
      </c>
      <c r="AL19" s="369">
        <v>1.44</v>
      </c>
      <c r="AM19" s="229"/>
      <c r="AN19" s="229"/>
      <c r="AO19" s="229"/>
      <c r="AP19" s="233"/>
      <c r="AQ19" s="300"/>
      <c r="AR19" s="298"/>
      <c r="AS19" s="298"/>
      <c r="AT19" s="298"/>
      <c r="AU19" s="299"/>
      <c r="AV19" s="369">
        <v>2.96</v>
      </c>
      <c r="AW19" s="229"/>
      <c r="AX19" s="229"/>
      <c r="AY19" s="223"/>
      <c r="AZ19" s="233"/>
      <c r="BE19" s="33" t="s">
        <v>38</v>
      </c>
    </row>
    <row r="20" spans="1:57" s="214" customFormat="1" x14ac:dyDescent="0.25">
      <c r="A20" s="228" t="s">
        <v>39</v>
      </c>
      <c r="B20" s="222" t="s">
        <v>21</v>
      </c>
      <c r="C20" s="229"/>
      <c r="D20" s="229"/>
      <c r="E20" s="325">
        <v>8.1242000000000001</v>
      </c>
      <c r="F20" s="230" t="s">
        <v>22</v>
      </c>
      <c r="G20" s="240">
        <v>20</v>
      </c>
      <c r="H20" s="369">
        <v>5.79</v>
      </c>
      <c r="I20" s="229"/>
      <c r="J20" s="229"/>
      <c r="K20" s="229"/>
      <c r="L20" s="233"/>
      <c r="M20" s="369">
        <v>9.36</v>
      </c>
      <c r="N20" s="229"/>
      <c r="O20" s="229"/>
      <c r="P20" s="229"/>
      <c r="Q20" s="233"/>
      <c r="R20" s="369">
        <v>8.64</v>
      </c>
      <c r="S20" s="229"/>
      <c r="T20" s="229"/>
      <c r="U20" s="229"/>
      <c r="V20" s="233"/>
      <c r="W20" s="369">
        <v>4.97</v>
      </c>
      <c r="X20" s="229"/>
      <c r="Y20" s="229"/>
      <c r="Z20" s="229"/>
      <c r="AA20" s="233"/>
      <c r="AB20" s="371">
        <v>18.100000000000001</v>
      </c>
      <c r="AC20" s="229"/>
      <c r="AD20" s="229"/>
      <c r="AE20" s="229" t="s">
        <v>15</v>
      </c>
      <c r="AF20" s="233" t="s">
        <v>247</v>
      </c>
      <c r="AG20" s="369">
        <v>6.97</v>
      </c>
      <c r="AH20" s="229"/>
      <c r="AI20" s="229"/>
      <c r="AJ20" s="229" t="s">
        <v>15</v>
      </c>
      <c r="AK20" s="233" t="s">
        <v>247</v>
      </c>
      <c r="AL20" s="369">
        <v>7.13</v>
      </c>
      <c r="AM20" s="229"/>
      <c r="AN20" s="229"/>
      <c r="AO20" s="229" t="s">
        <v>15</v>
      </c>
      <c r="AP20" s="233" t="s">
        <v>247</v>
      </c>
      <c r="AQ20" s="297"/>
      <c r="AR20" s="298"/>
      <c r="AS20" s="298"/>
      <c r="AT20" s="298"/>
      <c r="AU20" s="299"/>
      <c r="AV20" s="369">
        <v>7.6</v>
      </c>
      <c r="AW20" s="229"/>
      <c r="AX20" s="229"/>
      <c r="AY20" s="229"/>
      <c r="AZ20" s="233"/>
      <c r="BE20" s="33" t="s">
        <v>39</v>
      </c>
    </row>
    <row r="21" spans="1:57" s="214" customFormat="1" x14ac:dyDescent="0.25">
      <c r="A21" s="228" t="s">
        <v>40</v>
      </c>
      <c r="B21" s="222" t="s">
        <v>24</v>
      </c>
      <c r="C21" s="229"/>
      <c r="D21" s="229"/>
      <c r="E21" s="325">
        <v>28</v>
      </c>
      <c r="F21" s="239">
        <v>250</v>
      </c>
      <c r="G21" s="240">
        <v>250</v>
      </c>
      <c r="H21" s="369">
        <v>4.7300000000000004</v>
      </c>
      <c r="I21" s="229"/>
      <c r="J21" s="229"/>
      <c r="K21" s="229"/>
      <c r="L21" s="233"/>
      <c r="M21" s="371">
        <v>8.6999999999999993</v>
      </c>
      <c r="N21" s="229"/>
      <c r="O21" s="229"/>
      <c r="P21" s="229"/>
      <c r="Q21" s="233"/>
      <c r="R21" s="371">
        <v>5</v>
      </c>
      <c r="S21" s="229"/>
      <c r="T21" s="229"/>
      <c r="U21" s="229" t="s">
        <v>15</v>
      </c>
      <c r="V21" s="233" t="s">
        <v>247</v>
      </c>
      <c r="W21" s="369">
        <v>8.82</v>
      </c>
      <c r="X21" s="229"/>
      <c r="Y21" s="229"/>
      <c r="Z21" s="229"/>
      <c r="AA21" s="233"/>
      <c r="AB21" s="371">
        <v>3.5</v>
      </c>
      <c r="AC21" s="229"/>
      <c r="AD21" s="229"/>
      <c r="AE21" s="229" t="s">
        <v>15</v>
      </c>
      <c r="AF21" s="233" t="s">
        <v>247</v>
      </c>
      <c r="AG21" s="369">
        <v>8.2100000000000009</v>
      </c>
      <c r="AH21" s="229"/>
      <c r="AI21" s="229"/>
      <c r="AJ21" s="229" t="s">
        <v>15</v>
      </c>
      <c r="AK21" s="233" t="s">
        <v>247</v>
      </c>
      <c r="AL21" s="369">
        <v>7.57</v>
      </c>
      <c r="AM21" s="229"/>
      <c r="AN21" s="229"/>
      <c r="AO21" s="229"/>
      <c r="AP21" s="233"/>
      <c r="AQ21" s="300"/>
      <c r="AR21" s="298"/>
      <c r="AS21" s="298"/>
      <c r="AT21" s="298"/>
      <c r="AU21" s="299"/>
      <c r="AV21" s="371">
        <v>14.8</v>
      </c>
      <c r="AW21" s="229"/>
      <c r="AX21" s="229"/>
      <c r="AY21" s="229"/>
      <c r="AZ21" s="233"/>
      <c r="BE21" s="33" t="s">
        <v>40</v>
      </c>
    </row>
    <row r="22" spans="1:57" s="214" customFormat="1" x14ac:dyDescent="0.25">
      <c r="A22" s="228" t="s">
        <v>41</v>
      </c>
      <c r="B22" s="222" t="s">
        <v>21</v>
      </c>
      <c r="C22" s="229"/>
      <c r="D22" s="229"/>
      <c r="E22" s="330">
        <v>258.6497</v>
      </c>
      <c r="F22" s="242">
        <v>500</v>
      </c>
      <c r="G22" s="231">
        <v>500</v>
      </c>
      <c r="H22" s="370">
        <v>60</v>
      </c>
      <c r="I22" s="229"/>
      <c r="J22" s="229"/>
      <c r="K22" s="229"/>
      <c r="L22" s="233"/>
      <c r="M22" s="370">
        <v>110</v>
      </c>
      <c r="N22" s="229"/>
      <c r="O22" s="229"/>
      <c r="P22" s="229"/>
      <c r="Q22" s="233"/>
      <c r="R22" s="370">
        <v>310</v>
      </c>
      <c r="S22" s="229"/>
      <c r="T22" s="229"/>
      <c r="U22" s="229"/>
      <c r="V22" s="233"/>
      <c r="W22" s="370">
        <v>100</v>
      </c>
      <c r="X22" s="229"/>
      <c r="Y22" s="229"/>
      <c r="Z22" s="229"/>
      <c r="AA22" s="233"/>
      <c r="AB22" s="370">
        <v>440</v>
      </c>
      <c r="AC22" s="229"/>
      <c r="AD22" s="229"/>
      <c r="AE22" s="229" t="s">
        <v>15</v>
      </c>
      <c r="AF22" s="233" t="s">
        <v>247</v>
      </c>
      <c r="AG22" s="370">
        <v>120</v>
      </c>
      <c r="AH22" s="229"/>
      <c r="AI22" s="229"/>
      <c r="AJ22" s="229"/>
      <c r="AK22" s="233"/>
      <c r="AL22" s="370">
        <v>140</v>
      </c>
      <c r="AM22" s="229"/>
      <c r="AN22" s="229"/>
      <c r="AO22" s="229"/>
      <c r="AP22" s="233"/>
      <c r="AQ22" s="297"/>
      <c r="AR22" s="298"/>
      <c r="AS22" s="298"/>
      <c r="AT22" s="298"/>
      <c r="AU22" s="299"/>
      <c r="AV22" s="370">
        <v>180</v>
      </c>
      <c r="AW22" s="229"/>
      <c r="AX22" s="229"/>
      <c r="AY22" s="229"/>
      <c r="AZ22" s="233"/>
      <c r="BE22" s="33" t="s">
        <v>41</v>
      </c>
    </row>
    <row r="23" spans="1:57" s="214" customFormat="1" ht="15.75" thickBot="1" x14ac:dyDescent="0.3">
      <c r="A23" s="243" t="s">
        <v>42</v>
      </c>
      <c r="B23" s="222" t="s">
        <v>24</v>
      </c>
      <c r="C23" s="229"/>
      <c r="D23" s="244"/>
      <c r="E23" s="328">
        <v>15</v>
      </c>
      <c r="F23" s="245" t="s">
        <v>22</v>
      </c>
      <c r="G23" s="246" t="s">
        <v>22</v>
      </c>
      <c r="H23" s="378">
        <v>2.9</v>
      </c>
      <c r="I23" s="263"/>
      <c r="J23" s="263"/>
      <c r="K23" s="263"/>
      <c r="L23" s="264"/>
      <c r="M23" s="247">
        <v>2.1</v>
      </c>
      <c r="N23" s="244"/>
      <c r="O23" s="244"/>
      <c r="P23" s="244"/>
      <c r="Q23" s="248"/>
      <c r="R23" s="378">
        <v>4.9000000000000004</v>
      </c>
      <c r="S23" s="263"/>
      <c r="T23" s="263"/>
      <c r="U23" s="263"/>
      <c r="V23" s="264"/>
      <c r="W23" s="247">
        <v>7.3</v>
      </c>
      <c r="X23" s="244"/>
      <c r="Y23" s="244"/>
      <c r="Z23" s="244"/>
      <c r="AA23" s="248"/>
      <c r="AB23" s="247">
        <v>8.9</v>
      </c>
      <c r="AC23" s="244"/>
      <c r="AD23" s="244"/>
      <c r="AE23" s="244" t="s">
        <v>15</v>
      </c>
      <c r="AF23" s="248" t="s">
        <v>247</v>
      </c>
      <c r="AG23" s="247">
        <v>1.2</v>
      </c>
      <c r="AH23" s="244"/>
      <c r="AI23" s="244"/>
      <c r="AJ23" s="244"/>
      <c r="AK23" s="248"/>
      <c r="AL23" s="247">
        <v>3</v>
      </c>
      <c r="AM23" s="244"/>
      <c r="AN23" s="244"/>
      <c r="AO23" s="244"/>
      <c r="AP23" s="248"/>
      <c r="AQ23" s="302"/>
      <c r="AR23" s="303"/>
      <c r="AS23" s="303"/>
      <c r="AT23" s="303"/>
      <c r="AU23" s="304"/>
      <c r="AV23" s="247">
        <v>1.9</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6.9999999999999999E-4</v>
      </c>
      <c r="F25" s="250">
        <v>6.0000000000000001E-3</v>
      </c>
      <c r="G25" s="225">
        <v>6.0000000000000001E-3</v>
      </c>
      <c r="H25" s="319">
        <v>2.9999999999999997E-4</v>
      </c>
      <c r="I25" s="251" t="s">
        <v>25</v>
      </c>
      <c r="J25" s="251"/>
      <c r="K25" s="251"/>
      <c r="L25" s="252"/>
      <c r="M25" s="373">
        <v>2.9999999999999997E-4</v>
      </c>
      <c r="N25" s="223" t="s">
        <v>25</v>
      </c>
      <c r="O25" s="223"/>
      <c r="P25" s="223"/>
      <c r="Q25" s="227"/>
      <c r="R25" s="373">
        <v>2.9999999999999997E-4</v>
      </c>
      <c r="S25" s="404" t="s">
        <v>25</v>
      </c>
      <c r="T25" s="404"/>
      <c r="U25" s="404"/>
      <c r="V25" s="405"/>
      <c r="W25" s="373">
        <v>2.9999999999999997E-4</v>
      </c>
      <c r="X25" s="385" t="s">
        <v>25</v>
      </c>
      <c r="Y25" s="223"/>
      <c r="Z25" s="223"/>
      <c r="AA25" s="227"/>
      <c r="AB25" s="373">
        <v>2.9999999999999997E-4</v>
      </c>
      <c r="AC25" s="385" t="s">
        <v>25</v>
      </c>
      <c r="AD25" s="223"/>
      <c r="AE25" s="223"/>
      <c r="AF25" s="227"/>
      <c r="AG25" s="373">
        <v>2.9999999999999997E-4</v>
      </c>
      <c r="AH25" s="385" t="s">
        <v>25</v>
      </c>
      <c r="AI25" s="223"/>
      <c r="AJ25" s="223"/>
      <c r="AK25" s="227"/>
      <c r="AL25" s="373">
        <v>2.9999999999999997E-4</v>
      </c>
      <c r="AM25" s="385" t="s">
        <v>25</v>
      </c>
      <c r="AN25" s="223"/>
      <c r="AO25" s="223"/>
      <c r="AP25" s="227"/>
      <c r="AQ25" s="504" t="s">
        <v>205</v>
      </c>
      <c r="AR25" s="505"/>
      <c r="AS25" s="505"/>
      <c r="AT25" s="505"/>
      <c r="AU25" s="506"/>
      <c r="AV25" s="373">
        <v>2.9999999999999997E-4</v>
      </c>
      <c r="AW25" s="229" t="s">
        <v>25</v>
      </c>
      <c r="AX25" s="223"/>
      <c r="AY25" s="223"/>
      <c r="AZ25" s="227"/>
      <c r="BE25" s="72" t="s">
        <v>45</v>
      </c>
    </row>
    <row r="26" spans="1:57" s="214" customFormat="1" x14ac:dyDescent="0.25">
      <c r="A26" s="228" t="s">
        <v>46</v>
      </c>
      <c r="B26" s="222" t="s">
        <v>21</v>
      </c>
      <c r="C26" s="229"/>
      <c r="D26" s="229"/>
      <c r="E26" s="325">
        <v>3.0999999999999999E-3</v>
      </c>
      <c r="F26" s="239">
        <v>0.01</v>
      </c>
      <c r="G26" s="231">
        <v>5.0000000000000002E-5</v>
      </c>
      <c r="H26" s="374">
        <v>5.1399999999999996E-3</v>
      </c>
      <c r="I26" s="229"/>
      <c r="J26" s="229"/>
      <c r="K26" s="229" t="s">
        <v>233</v>
      </c>
      <c r="L26" s="233" t="s">
        <v>247</v>
      </c>
      <c r="M26" s="372">
        <v>3.3300000000000002E-4</v>
      </c>
      <c r="N26" s="229"/>
      <c r="O26" s="229"/>
      <c r="P26" s="229"/>
      <c r="Q26" s="233"/>
      <c r="R26" s="373">
        <v>2.3699999999999999E-2</v>
      </c>
      <c r="S26" s="229"/>
      <c r="T26" s="229"/>
      <c r="U26" s="229"/>
      <c r="V26" s="233"/>
      <c r="W26" s="373">
        <v>9.7999999999999997E-3</v>
      </c>
      <c r="X26" s="375"/>
      <c r="Y26" s="229"/>
      <c r="Z26" s="229"/>
      <c r="AA26" s="233"/>
      <c r="AB26" s="373">
        <v>1.8499999999999999E-2</v>
      </c>
      <c r="AC26" s="375"/>
      <c r="AD26" s="229"/>
      <c r="AE26" s="229"/>
      <c r="AF26" s="233"/>
      <c r="AG26" s="372">
        <v>5.4900000000000001E-4</v>
      </c>
      <c r="AH26" s="375"/>
      <c r="AI26" s="229"/>
      <c r="AJ26" s="229" t="s">
        <v>233</v>
      </c>
      <c r="AK26" s="233" t="s">
        <v>247</v>
      </c>
      <c r="AL26" s="372">
        <v>4.4700000000000002E-4</v>
      </c>
      <c r="AM26" s="375"/>
      <c r="AN26" s="229"/>
      <c r="AO26" s="229"/>
      <c r="AP26" s="233"/>
      <c r="AQ26" s="301"/>
      <c r="AR26" s="298"/>
      <c r="AS26" s="298"/>
      <c r="AT26" s="298"/>
      <c r="AU26" s="299"/>
      <c r="AV26" s="374">
        <v>2.31E-3</v>
      </c>
      <c r="AW26" s="229"/>
      <c r="AX26" s="229"/>
      <c r="AY26" s="229"/>
      <c r="AZ26" s="233"/>
      <c r="BE26" s="33" t="s">
        <v>46</v>
      </c>
    </row>
    <row r="27" spans="1:57" s="214" customFormat="1" x14ac:dyDescent="0.25">
      <c r="A27" s="228" t="s">
        <v>47</v>
      </c>
      <c r="B27" s="222" t="s">
        <v>24</v>
      </c>
      <c r="C27" s="229"/>
      <c r="D27" s="229"/>
      <c r="E27" s="325">
        <v>2.06E-2</v>
      </c>
      <c r="F27" s="239">
        <v>2</v>
      </c>
      <c r="G27" s="231">
        <v>1</v>
      </c>
      <c r="H27" s="373">
        <v>1.1299999999999999E-2</v>
      </c>
      <c r="I27" s="375"/>
      <c r="J27" s="229"/>
      <c r="K27" s="229" t="s">
        <v>233</v>
      </c>
      <c r="L27" s="233" t="s">
        <v>246</v>
      </c>
      <c r="M27" s="373">
        <v>9.9000000000000008E-3</v>
      </c>
      <c r="N27" s="229"/>
      <c r="O27" s="229"/>
      <c r="P27" s="229"/>
      <c r="Q27" s="233"/>
      <c r="R27" s="373">
        <v>2.0400000000000001E-2</v>
      </c>
      <c r="S27" s="229"/>
      <c r="T27" s="229"/>
      <c r="U27" s="229"/>
      <c r="V27" s="233" t="s">
        <v>246</v>
      </c>
      <c r="W27" s="373">
        <v>1.6799999999999999E-2</v>
      </c>
      <c r="X27" s="375"/>
      <c r="Y27" s="229"/>
      <c r="Z27" s="229"/>
      <c r="AA27" s="233" t="s">
        <v>246</v>
      </c>
      <c r="AB27" s="373">
        <v>3.1899999999999998E-2</v>
      </c>
      <c r="AC27" s="375"/>
      <c r="AD27" s="229"/>
      <c r="AE27" s="229" t="s">
        <v>15</v>
      </c>
      <c r="AF27" s="233" t="s">
        <v>247</v>
      </c>
      <c r="AG27" s="373">
        <v>9.7999999999999997E-3</v>
      </c>
      <c r="AH27" s="375"/>
      <c r="AI27" s="229"/>
      <c r="AJ27" s="229" t="s">
        <v>15</v>
      </c>
      <c r="AK27" s="233" t="s">
        <v>247</v>
      </c>
      <c r="AL27" s="369">
        <v>0.01</v>
      </c>
      <c r="AM27" s="385"/>
      <c r="AN27" s="229"/>
      <c r="AO27" s="229"/>
      <c r="AP27" s="233"/>
      <c r="AQ27" s="306"/>
      <c r="AR27" s="298"/>
      <c r="AS27" s="298"/>
      <c r="AT27" s="298"/>
      <c r="AU27" s="299"/>
      <c r="AV27" s="373">
        <v>9.7000000000000003E-3</v>
      </c>
      <c r="AW27" s="229"/>
      <c r="AX27" s="229"/>
      <c r="AY27" s="229"/>
      <c r="AZ27" s="233"/>
      <c r="BE27" s="33" t="s">
        <v>47</v>
      </c>
    </row>
    <row r="28" spans="1:57" s="214" customFormat="1" x14ac:dyDescent="0.25">
      <c r="A28" s="228" t="s">
        <v>48</v>
      </c>
      <c r="B28" s="222" t="s">
        <v>24</v>
      </c>
      <c r="C28" s="229"/>
      <c r="D28" s="229"/>
      <c r="E28" s="325">
        <v>5.0000000000000001E-4</v>
      </c>
      <c r="F28" s="239">
        <v>4.0000000000000001E-3</v>
      </c>
      <c r="G28" s="231">
        <v>4.0000000000000001E-3</v>
      </c>
      <c r="H28" s="368">
        <v>5.0000000000000001E-3</v>
      </c>
      <c r="I28" s="375" t="s">
        <v>25</v>
      </c>
      <c r="J28" s="229"/>
      <c r="K28" s="229"/>
      <c r="L28" s="233"/>
      <c r="M28" s="368">
        <v>5.0000000000000001E-3</v>
      </c>
      <c r="N28" s="223" t="s">
        <v>25</v>
      </c>
      <c r="O28" s="229"/>
      <c r="P28" s="229"/>
      <c r="Q28" s="233"/>
      <c r="R28" s="368">
        <v>5.0000000000000001E-3</v>
      </c>
      <c r="S28" s="229" t="s">
        <v>25</v>
      </c>
      <c r="T28" s="229"/>
      <c r="U28" s="229"/>
      <c r="V28" s="233"/>
      <c r="W28" s="368">
        <v>5.0000000000000001E-3</v>
      </c>
      <c r="X28" s="385" t="s">
        <v>25</v>
      </c>
      <c r="Y28" s="229"/>
      <c r="Z28" s="229"/>
      <c r="AA28" s="233"/>
      <c r="AB28" s="368">
        <v>5.0000000000000001E-3</v>
      </c>
      <c r="AC28" s="375" t="s">
        <v>25</v>
      </c>
      <c r="AD28" s="229"/>
      <c r="AE28" s="229"/>
      <c r="AF28" s="233"/>
      <c r="AG28" s="368">
        <v>5.0000000000000001E-3</v>
      </c>
      <c r="AH28" s="375" t="s">
        <v>25</v>
      </c>
      <c r="AI28" s="229"/>
      <c r="AJ28" s="229"/>
      <c r="AK28" s="233"/>
      <c r="AL28" s="368">
        <v>5.0000000000000001E-3</v>
      </c>
      <c r="AM28" s="385" t="s">
        <v>25</v>
      </c>
      <c r="AN28" s="229"/>
      <c r="AO28" s="229"/>
      <c r="AP28" s="233"/>
      <c r="AQ28" s="306"/>
      <c r="AR28" s="298"/>
      <c r="AS28" s="298"/>
      <c r="AT28" s="298"/>
      <c r="AU28" s="299"/>
      <c r="AV28" s="368">
        <v>5.0000000000000001E-3</v>
      </c>
      <c r="AW28" s="229" t="s">
        <v>25</v>
      </c>
      <c r="AX28" s="229"/>
      <c r="AY28" s="229"/>
      <c r="AZ28" s="233"/>
      <c r="BE28" s="77" t="s">
        <v>48</v>
      </c>
    </row>
    <row r="29" spans="1:57" s="214" customFormat="1" x14ac:dyDescent="0.25">
      <c r="A29" s="228" t="s">
        <v>49</v>
      </c>
      <c r="B29" s="222" t="s">
        <v>24</v>
      </c>
      <c r="C29" s="229"/>
      <c r="D29" s="229"/>
      <c r="E29" s="325">
        <v>5.0000000000000002E-5</v>
      </c>
      <c r="F29" s="230">
        <v>5.0000000000000001E-3</v>
      </c>
      <c r="G29" s="231">
        <v>5.0000000000000001E-3</v>
      </c>
      <c r="H29" s="374">
        <v>5.0000000000000002E-5</v>
      </c>
      <c r="I29" s="375" t="s">
        <v>25</v>
      </c>
      <c r="J29" s="229"/>
      <c r="K29" s="229"/>
      <c r="L29" s="233"/>
      <c r="M29" s="374">
        <v>5.0000000000000002E-5</v>
      </c>
      <c r="N29" s="223" t="s">
        <v>25</v>
      </c>
      <c r="O29" s="229"/>
      <c r="P29" s="229"/>
      <c r="Q29" s="233"/>
      <c r="R29" s="374">
        <v>5.0000000000000002E-5</v>
      </c>
      <c r="S29" s="229"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21</v>
      </c>
      <c r="C30" s="229"/>
      <c r="D30" s="229"/>
      <c r="E30" s="325">
        <v>7.7000000000000002E-3</v>
      </c>
      <c r="F30" s="239">
        <v>0.1</v>
      </c>
      <c r="G30" s="231">
        <v>0.05</v>
      </c>
      <c r="H30" s="369">
        <v>0.01</v>
      </c>
      <c r="I30" s="375" t="s">
        <v>25</v>
      </c>
      <c r="J30" s="229"/>
      <c r="K30" s="229"/>
      <c r="L30" s="233"/>
      <c r="M30" s="369">
        <v>0.01</v>
      </c>
      <c r="N30" s="223" t="s">
        <v>25</v>
      </c>
      <c r="O30" s="229"/>
      <c r="P30" s="229"/>
      <c r="Q30" s="233"/>
      <c r="R30" s="369">
        <v>0.01</v>
      </c>
      <c r="S30" s="229" t="s">
        <v>25</v>
      </c>
      <c r="T30" s="229"/>
      <c r="U30" s="229"/>
      <c r="V30" s="233"/>
      <c r="W30" s="369">
        <v>0.01</v>
      </c>
      <c r="X30" s="385" t="s">
        <v>25</v>
      </c>
      <c r="Y30" s="229"/>
      <c r="Z30" s="229"/>
      <c r="AA30" s="233"/>
      <c r="AB30" s="369">
        <v>0.01</v>
      </c>
      <c r="AC30" s="375" t="s">
        <v>25</v>
      </c>
      <c r="AD30" s="229"/>
      <c r="AE30" s="229"/>
      <c r="AF30" s="233"/>
      <c r="AG30" s="369">
        <v>0.01</v>
      </c>
      <c r="AH30" s="375" t="s">
        <v>25</v>
      </c>
      <c r="AI30" s="229"/>
      <c r="AJ30" s="229"/>
      <c r="AK30" s="233"/>
      <c r="AL30" s="369">
        <v>0.01</v>
      </c>
      <c r="AM30" s="385" t="s">
        <v>25</v>
      </c>
      <c r="AN30" s="229"/>
      <c r="AO30" s="229"/>
      <c r="AP30" s="233"/>
      <c r="AQ30" s="306"/>
      <c r="AR30" s="298"/>
      <c r="AS30" s="298"/>
      <c r="AT30" s="298"/>
      <c r="AU30" s="299"/>
      <c r="AV30" s="369">
        <v>0.01</v>
      </c>
      <c r="AW30" s="229" t="s">
        <v>25</v>
      </c>
      <c r="AX30" s="229"/>
      <c r="AY30" s="229"/>
      <c r="AZ30" s="233"/>
      <c r="BE30" s="77" t="s">
        <v>50</v>
      </c>
    </row>
    <row r="31" spans="1:57" s="214" customFormat="1" x14ac:dyDescent="0.25">
      <c r="A31" s="228" t="s">
        <v>51</v>
      </c>
      <c r="B31" s="222" t="s">
        <v>24</v>
      </c>
      <c r="C31" s="229"/>
      <c r="D31" s="229"/>
      <c r="E31" s="325">
        <v>5.0000000000000001E-3</v>
      </c>
      <c r="F31" s="239" t="s">
        <v>22</v>
      </c>
      <c r="G31" s="231" t="s">
        <v>22</v>
      </c>
      <c r="H31" s="369">
        <v>0.01</v>
      </c>
      <c r="I31" s="375" t="s">
        <v>25</v>
      </c>
      <c r="J31" s="229"/>
      <c r="K31" s="229"/>
      <c r="L31" s="233"/>
      <c r="M31" s="369">
        <v>0.01</v>
      </c>
      <c r="N31" s="223" t="s">
        <v>25</v>
      </c>
      <c r="O31" s="229"/>
      <c r="P31" s="229"/>
      <c r="Q31" s="233"/>
      <c r="R31" s="369">
        <v>0.01</v>
      </c>
      <c r="S31" s="229" t="s">
        <v>25</v>
      </c>
      <c r="T31" s="229"/>
      <c r="U31" s="229"/>
      <c r="V31" s="233"/>
      <c r="W31" s="369">
        <v>0.01</v>
      </c>
      <c r="X31" s="385" t="s">
        <v>25</v>
      </c>
      <c r="Y31" s="229"/>
      <c r="Z31" s="229"/>
      <c r="AA31" s="233"/>
      <c r="AB31" s="369">
        <v>0.01</v>
      </c>
      <c r="AC31" s="375" t="s">
        <v>25</v>
      </c>
      <c r="AD31" s="229"/>
      <c r="AE31" s="229"/>
      <c r="AF31" s="233"/>
      <c r="AG31" s="369">
        <v>0.01</v>
      </c>
      <c r="AH31" s="375" t="s">
        <v>25</v>
      </c>
      <c r="AI31" s="229"/>
      <c r="AJ31" s="229"/>
      <c r="AK31" s="233"/>
      <c r="AL31" s="369">
        <v>0.01</v>
      </c>
      <c r="AM31" s="385" t="s">
        <v>25</v>
      </c>
      <c r="AN31" s="229"/>
      <c r="AO31" s="229"/>
      <c r="AP31" s="233"/>
      <c r="AQ31" s="301"/>
      <c r="AR31" s="298"/>
      <c r="AS31" s="298"/>
      <c r="AT31" s="298"/>
      <c r="AU31" s="299"/>
      <c r="AV31" s="369">
        <v>0.01</v>
      </c>
      <c r="AW31" s="229" t="s">
        <v>25</v>
      </c>
      <c r="AX31" s="229"/>
      <c r="AY31" s="229"/>
      <c r="AZ31" s="233"/>
      <c r="BE31" s="77" t="s">
        <v>51</v>
      </c>
    </row>
    <row r="32" spans="1:57" s="214" customFormat="1" x14ac:dyDescent="0.25">
      <c r="A32" s="228" t="s">
        <v>52</v>
      </c>
      <c r="B32" s="222" t="s">
        <v>24</v>
      </c>
      <c r="C32" s="229"/>
      <c r="D32" s="229"/>
      <c r="E32" s="325">
        <v>0.01</v>
      </c>
      <c r="F32" s="239">
        <v>1.3</v>
      </c>
      <c r="G32" s="231">
        <v>1</v>
      </c>
      <c r="H32" s="369">
        <v>0.02</v>
      </c>
      <c r="I32" s="375" t="s">
        <v>25</v>
      </c>
      <c r="J32" s="229"/>
      <c r="K32" s="229"/>
      <c r="L32" s="233"/>
      <c r="M32" s="369">
        <v>0.02</v>
      </c>
      <c r="N32" s="223" t="s">
        <v>25</v>
      </c>
      <c r="O32" s="229"/>
      <c r="P32" s="229"/>
      <c r="Q32" s="233"/>
      <c r="R32" s="369">
        <v>0.02</v>
      </c>
      <c r="S32" s="229" t="s">
        <v>25</v>
      </c>
      <c r="T32" s="229"/>
      <c r="U32" s="229"/>
      <c r="V32" s="233"/>
      <c r="W32" s="369">
        <v>0.02</v>
      </c>
      <c r="X32" s="385" t="s">
        <v>25</v>
      </c>
      <c r="Y32" s="229"/>
      <c r="Z32" s="229"/>
      <c r="AA32" s="233"/>
      <c r="AB32" s="369">
        <v>0.02</v>
      </c>
      <c r="AC32" s="375" t="s">
        <v>25</v>
      </c>
      <c r="AD32" s="229"/>
      <c r="AE32" s="229"/>
      <c r="AF32" s="233"/>
      <c r="AG32" s="369">
        <v>0.02</v>
      </c>
      <c r="AH32" s="375" t="s">
        <v>25</v>
      </c>
      <c r="AI32" s="229"/>
      <c r="AJ32" s="229"/>
      <c r="AK32" s="233"/>
      <c r="AL32" s="369">
        <v>0.02</v>
      </c>
      <c r="AM32" s="385" t="s">
        <v>25</v>
      </c>
      <c r="AN32" s="229"/>
      <c r="AO32" s="229"/>
      <c r="AP32" s="233"/>
      <c r="AQ32" s="301"/>
      <c r="AR32" s="298"/>
      <c r="AS32" s="298"/>
      <c r="AT32" s="298"/>
      <c r="AU32" s="299"/>
      <c r="AV32" s="369">
        <v>0.02</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369">
        <v>2.94</v>
      </c>
      <c r="I33" s="375"/>
      <c r="J33" s="229"/>
      <c r="K33" s="229"/>
      <c r="L33" s="233"/>
      <c r="M33" s="369">
        <v>0.02</v>
      </c>
      <c r="N33" s="223" t="s">
        <v>25</v>
      </c>
      <c r="O33" s="229"/>
      <c r="P33" s="229"/>
      <c r="Q33" s="233"/>
      <c r="R33" s="368">
        <v>0.73199999999999998</v>
      </c>
      <c r="S33" s="229"/>
      <c r="T33" s="229"/>
      <c r="U33" s="229"/>
      <c r="V33" s="233"/>
      <c r="W33" s="368">
        <v>0.254</v>
      </c>
      <c r="X33" s="375"/>
      <c r="Y33" s="229"/>
      <c r="Z33" s="229" t="s">
        <v>233</v>
      </c>
      <c r="AA33" s="233" t="s">
        <v>247</v>
      </c>
      <c r="AB33" s="368">
        <v>0.58499999999999996</v>
      </c>
      <c r="AC33" s="375"/>
      <c r="AD33" s="229"/>
      <c r="AE33" s="229"/>
      <c r="AF33" s="233"/>
      <c r="AG33" s="369">
        <v>0.02</v>
      </c>
      <c r="AH33" s="375" t="s">
        <v>25</v>
      </c>
      <c r="AI33" s="229"/>
      <c r="AJ33" s="229"/>
      <c r="AK33" s="233"/>
      <c r="AL33" s="369">
        <v>0.02</v>
      </c>
      <c r="AM33" s="375" t="s">
        <v>25</v>
      </c>
      <c r="AN33" s="229"/>
      <c r="AO33" s="229"/>
      <c r="AP33" s="233"/>
      <c r="AQ33" s="301"/>
      <c r="AR33" s="298"/>
      <c r="AS33" s="298"/>
      <c r="AT33" s="298"/>
      <c r="AU33" s="299"/>
      <c r="AV33" s="369">
        <v>0.02</v>
      </c>
      <c r="AW33" s="229" t="s">
        <v>25</v>
      </c>
      <c r="AX33" s="229"/>
      <c r="AY33" s="229"/>
      <c r="AZ33" s="233"/>
      <c r="BE33" s="33" t="s">
        <v>53</v>
      </c>
    </row>
    <row r="34" spans="1:57" s="214" customFormat="1" x14ac:dyDescent="0.25">
      <c r="A34" s="228" t="s">
        <v>54</v>
      </c>
      <c r="B34" s="222" t="s">
        <v>24</v>
      </c>
      <c r="C34" s="229"/>
      <c r="D34" s="229"/>
      <c r="E34" s="325">
        <v>4.0000000000000002E-4</v>
      </c>
      <c r="F34" s="239">
        <v>1.4999999999999999E-2</v>
      </c>
      <c r="G34" s="231">
        <v>0.05</v>
      </c>
      <c r="H34" s="373">
        <v>1E-4</v>
      </c>
      <c r="I34" s="37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3">
        <v>1E-4</v>
      </c>
      <c r="AM34" s="385" t="s">
        <v>25</v>
      </c>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21</v>
      </c>
      <c r="C35" s="229"/>
      <c r="D35" s="229"/>
      <c r="E35" s="325">
        <v>8.8999999999999999E-3</v>
      </c>
      <c r="F35" s="239">
        <v>0.05</v>
      </c>
      <c r="G35" s="231">
        <v>0.05</v>
      </c>
      <c r="H35" s="368">
        <v>0.52600000000000002</v>
      </c>
      <c r="I35" s="375"/>
      <c r="J35" s="229"/>
      <c r="K35" s="229"/>
      <c r="L35" s="233"/>
      <c r="M35" s="368">
        <v>6.3E-2</v>
      </c>
      <c r="N35" s="229"/>
      <c r="O35" s="229"/>
      <c r="P35" s="229"/>
      <c r="Q35" s="233"/>
      <c r="R35" s="369">
        <v>2.2400000000000002</v>
      </c>
      <c r="S35" s="229"/>
      <c r="T35" s="229"/>
      <c r="U35" s="229" t="s">
        <v>15</v>
      </c>
      <c r="V35" s="233" t="s">
        <v>247</v>
      </c>
      <c r="W35" s="369">
        <v>1.1200000000000001</v>
      </c>
      <c r="X35" s="375"/>
      <c r="Y35" s="229"/>
      <c r="Z35" s="229" t="s">
        <v>233</v>
      </c>
      <c r="AA35" s="233" t="s">
        <v>247</v>
      </c>
      <c r="AB35" s="369">
        <v>1.55</v>
      </c>
      <c r="AC35" s="375"/>
      <c r="AD35" s="229"/>
      <c r="AE35" s="229" t="s">
        <v>15</v>
      </c>
      <c r="AF35" s="233" t="s">
        <v>247</v>
      </c>
      <c r="AG35" s="368">
        <v>7.0000000000000001E-3</v>
      </c>
      <c r="AH35" s="375"/>
      <c r="AI35" s="229"/>
      <c r="AJ35" s="229" t="s">
        <v>15</v>
      </c>
      <c r="AK35" s="233" t="s">
        <v>247</v>
      </c>
      <c r="AL35" s="368">
        <v>7.0000000000000001E-3</v>
      </c>
      <c r="AM35" s="375"/>
      <c r="AN35" s="229"/>
      <c r="AO35" s="229" t="s">
        <v>15</v>
      </c>
      <c r="AP35" s="233" t="s">
        <v>246</v>
      </c>
      <c r="AQ35" s="306"/>
      <c r="AR35" s="298"/>
      <c r="AS35" s="298"/>
      <c r="AT35" s="298"/>
      <c r="AU35" s="299"/>
      <c r="AV35" s="368">
        <v>5.0000000000000001E-3</v>
      </c>
      <c r="AW35" s="229" t="s">
        <v>25</v>
      </c>
      <c r="AX35" s="229"/>
      <c r="AY35" s="229"/>
      <c r="AZ35" s="233"/>
      <c r="BE35" s="33" t="s">
        <v>55</v>
      </c>
    </row>
    <row r="36" spans="1:57" s="214" customFormat="1" x14ac:dyDescent="0.25">
      <c r="A36" s="228" t="s">
        <v>56</v>
      </c>
      <c r="B36" s="222" t="s">
        <v>24</v>
      </c>
      <c r="C36" s="229"/>
      <c r="D36" s="229"/>
      <c r="E36" s="325">
        <v>0.01</v>
      </c>
      <c r="F36" s="239" t="s">
        <v>22</v>
      </c>
      <c r="G36" s="231">
        <v>0.1</v>
      </c>
      <c r="H36" s="369">
        <v>0.01</v>
      </c>
      <c r="I36" s="375" t="s">
        <v>25</v>
      </c>
      <c r="J36" s="229"/>
      <c r="K36" s="229"/>
      <c r="L36" s="233"/>
      <c r="M36" s="369">
        <v>0.01</v>
      </c>
      <c r="N36" s="223" t="s">
        <v>25</v>
      </c>
      <c r="O36" s="229"/>
      <c r="P36" s="229"/>
      <c r="Q36" s="233"/>
      <c r="R36" s="369">
        <v>0.01</v>
      </c>
      <c r="S36" s="229" t="s">
        <v>25</v>
      </c>
      <c r="T36" s="229"/>
      <c r="U36" s="229"/>
      <c r="V36" s="233"/>
      <c r="W36" s="369">
        <v>0.01</v>
      </c>
      <c r="X36" s="385" t="s">
        <v>25</v>
      </c>
      <c r="Y36" s="229"/>
      <c r="Z36" s="229"/>
      <c r="AA36" s="233"/>
      <c r="AB36" s="369">
        <v>0.01</v>
      </c>
      <c r="AC36" s="375" t="s">
        <v>25</v>
      </c>
      <c r="AD36" s="229"/>
      <c r="AE36" s="229"/>
      <c r="AF36" s="233"/>
      <c r="AG36" s="369">
        <v>0.01</v>
      </c>
      <c r="AH36" s="375" t="s">
        <v>25</v>
      </c>
      <c r="AI36" s="229"/>
      <c r="AJ36" s="229"/>
      <c r="AK36" s="233"/>
      <c r="AL36" s="369">
        <v>0.01</v>
      </c>
      <c r="AM36" s="385" t="s">
        <v>25</v>
      </c>
      <c r="AN36" s="229"/>
      <c r="AO36" s="229"/>
      <c r="AP36" s="233"/>
      <c r="AQ36" s="301"/>
      <c r="AR36" s="298"/>
      <c r="AS36" s="298"/>
      <c r="AT36" s="298"/>
      <c r="AU36" s="299"/>
      <c r="AV36" s="369">
        <v>0.01</v>
      </c>
      <c r="AW36" s="229" t="s">
        <v>25</v>
      </c>
      <c r="AX36" s="229"/>
      <c r="AY36" s="229"/>
      <c r="AZ36" s="233"/>
      <c r="BE36" s="77" t="s">
        <v>56</v>
      </c>
    </row>
    <row r="37" spans="1:57" s="214" customFormat="1" x14ac:dyDescent="0.25">
      <c r="A37" s="228" t="s">
        <v>57</v>
      </c>
      <c r="B37" s="222" t="s">
        <v>30</v>
      </c>
      <c r="C37" s="229"/>
      <c r="D37" s="229"/>
      <c r="E37" s="325">
        <v>274.08969999999999</v>
      </c>
      <c r="F37" s="230">
        <v>0.05</v>
      </c>
      <c r="G37" s="231">
        <v>0.01</v>
      </c>
      <c r="H37" s="373">
        <v>5.0000000000000001E-4</v>
      </c>
      <c r="I37" s="375" t="s">
        <v>25</v>
      </c>
      <c r="J37" s="229"/>
      <c r="K37" s="229"/>
      <c r="L37" s="233"/>
      <c r="M37" s="373">
        <v>5.0000000000000001E-4</v>
      </c>
      <c r="N37" s="223" t="s">
        <v>25</v>
      </c>
      <c r="O37" s="229"/>
      <c r="P37" s="229"/>
      <c r="Q37" s="233"/>
      <c r="R37" s="373">
        <v>5.0000000000000001E-4</v>
      </c>
      <c r="S37" s="229" t="s">
        <v>25</v>
      </c>
      <c r="T37" s="229"/>
      <c r="U37" s="229"/>
      <c r="V37" s="233"/>
      <c r="W37" s="373">
        <v>5.0000000000000001E-4</v>
      </c>
      <c r="X37" s="385" t="s">
        <v>25</v>
      </c>
      <c r="Y37" s="229"/>
      <c r="Z37" s="229"/>
      <c r="AA37" s="233"/>
      <c r="AB37" s="373">
        <v>5.0000000000000001E-4</v>
      </c>
      <c r="AC37" s="375" t="s">
        <v>25</v>
      </c>
      <c r="AD37" s="229"/>
      <c r="AE37" s="229"/>
      <c r="AF37" s="233"/>
      <c r="AG37" s="373">
        <v>5.0000000000000001E-4</v>
      </c>
      <c r="AH37" s="375" t="s">
        <v>25</v>
      </c>
      <c r="AI37" s="229"/>
      <c r="AJ37" s="229"/>
      <c r="AK37" s="233"/>
      <c r="AL37" s="373">
        <v>5.0000000000000001E-4</v>
      </c>
      <c r="AM37" s="375" t="s">
        <v>25</v>
      </c>
      <c r="AN37" s="229"/>
      <c r="AO37" s="229"/>
      <c r="AP37" s="233"/>
      <c r="AQ37" s="307"/>
      <c r="AR37" s="298"/>
      <c r="AS37" s="298"/>
      <c r="AT37" s="298"/>
      <c r="AU37" s="299"/>
      <c r="AV37" s="373">
        <v>5.0000000000000001E-4</v>
      </c>
      <c r="AW37" s="229" t="s">
        <v>25</v>
      </c>
      <c r="AX37" s="229"/>
      <c r="AY37" s="229"/>
      <c r="AZ37" s="233"/>
      <c r="BE37" s="77" t="s">
        <v>57</v>
      </c>
    </row>
    <row r="38" spans="1:57" s="214" customFormat="1" x14ac:dyDescent="0.25">
      <c r="A38" s="228" t="s">
        <v>58</v>
      </c>
      <c r="B38" s="222" t="s">
        <v>24</v>
      </c>
      <c r="C38" s="229"/>
      <c r="D38" s="229"/>
      <c r="E38" s="325">
        <v>2.9999999999999997E-4</v>
      </c>
      <c r="F38" s="239">
        <v>0.1</v>
      </c>
      <c r="G38" s="231">
        <v>0.05</v>
      </c>
      <c r="H38" s="373">
        <v>1E-4</v>
      </c>
      <c r="I38" s="375" t="s">
        <v>25</v>
      </c>
      <c r="J38" s="229"/>
      <c r="K38" s="229"/>
      <c r="L38" s="233"/>
      <c r="M38" s="373">
        <v>1E-4</v>
      </c>
      <c r="N38" s="223" t="s">
        <v>25</v>
      </c>
      <c r="O38" s="229"/>
      <c r="P38" s="229"/>
      <c r="Q38" s="233"/>
      <c r="R38" s="373">
        <v>1E-4</v>
      </c>
      <c r="S38" s="229" t="s">
        <v>25</v>
      </c>
      <c r="T38" s="229"/>
      <c r="U38" s="229"/>
      <c r="V38" s="233"/>
      <c r="W38" s="373">
        <v>1E-4</v>
      </c>
      <c r="X38" s="385" t="s">
        <v>25</v>
      </c>
      <c r="Y38" s="229"/>
      <c r="Z38" s="229"/>
      <c r="AA38" s="233"/>
      <c r="AB38" s="373">
        <v>1E-4</v>
      </c>
      <c r="AC38" s="375" t="s">
        <v>25</v>
      </c>
      <c r="AD38" s="229"/>
      <c r="AE38" s="229"/>
      <c r="AF38" s="233"/>
      <c r="AG38" s="373">
        <v>1E-4</v>
      </c>
      <c r="AH38" s="375" t="s">
        <v>25</v>
      </c>
      <c r="AI38" s="229"/>
      <c r="AJ38" s="229"/>
      <c r="AK38" s="233"/>
      <c r="AL38" s="373">
        <v>1E-4</v>
      </c>
      <c r="AM38" s="385" t="s">
        <v>25</v>
      </c>
      <c r="AN38" s="229"/>
      <c r="AO38" s="229"/>
      <c r="AP38" s="233"/>
      <c r="AQ38" s="307"/>
      <c r="AR38" s="298"/>
      <c r="AS38" s="298"/>
      <c r="AT38" s="298"/>
      <c r="AU38" s="299"/>
      <c r="AV38" s="373">
        <v>1E-4</v>
      </c>
      <c r="AW38" s="229" t="s">
        <v>25</v>
      </c>
      <c r="AX38" s="229"/>
      <c r="AY38" s="229"/>
      <c r="AZ38" s="233"/>
      <c r="BE38" s="77" t="s">
        <v>58</v>
      </c>
    </row>
    <row r="39" spans="1:57" s="214" customFormat="1" x14ac:dyDescent="0.25">
      <c r="A39" s="228" t="s">
        <v>59</v>
      </c>
      <c r="B39" s="222" t="s">
        <v>24</v>
      </c>
      <c r="C39" s="229"/>
      <c r="D39" s="229"/>
      <c r="E39" s="325">
        <v>1E-4</v>
      </c>
      <c r="F39" s="239">
        <v>2E-3</v>
      </c>
      <c r="G39" s="231">
        <v>2E-3</v>
      </c>
      <c r="H39" s="374">
        <v>5.0000000000000002E-5</v>
      </c>
      <c r="I39" s="37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2.1000000000000001E-2</v>
      </c>
      <c r="F40" s="239" t="s">
        <v>22</v>
      </c>
      <c r="G40" s="231" t="s">
        <v>22</v>
      </c>
      <c r="H40" s="369">
        <v>0.01</v>
      </c>
      <c r="I40" s="375" t="s">
        <v>25</v>
      </c>
      <c r="J40" s="229"/>
      <c r="K40" s="229"/>
      <c r="L40" s="233"/>
      <c r="M40" s="369">
        <v>0.01</v>
      </c>
      <c r="N40" s="223" t="s">
        <v>25</v>
      </c>
      <c r="O40" s="229"/>
      <c r="P40" s="229"/>
      <c r="Q40" s="233"/>
      <c r="R40" s="369">
        <v>0.01</v>
      </c>
      <c r="S40" s="229" t="s">
        <v>25</v>
      </c>
      <c r="T40" s="229"/>
      <c r="U40" s="229"/>
      <c r="V40" s="233"/>
      <c r="W40" s="369">
        <v>0.01</v>
      </c>
      <c r="X40" s="385" t="s">
        <v>25</v>
      </c>
      <c r="Y40" s="229"/>
      <c r="Z40" s="229"/>
      <c r="AA40" s="233"/>
      <c r="AB40" s="369">
        <v>0.01</v>
      </c>
      <c r="AC40" s="375" t="s">
        <v>25</v>
      </c>
      <c r="AD40" s="229"/>
      <c r="AE40" s="229"/>
      <c r="AF40" s="233"/>
      <c r="AG40" s="369">
        <v>0.01</v>
      </c>
      <c r="AH40" s="375" t="s">
        <v>25</v>
      </c>
      <c r="AI40" s="229"/>
      <c r="AJ40" s="229"/>
      <c r="AK40" s="233"/>
      <c r="AL40" s="369">
        <v>0.01</v>
      </c>
      <c r="AM40" s="385" t="s">
        <v>25</v>
      </c>
      <c r="AN40" s="229"/>
      <c r="AO40" s="229"/>
      <c r="AP40" s="233"/>
      <c r="AQ40" s="300"/>
      <c r="AR40" s="298"/>
      <c r="AS40" s="298"/>
      <c r="AT40" s="298"/>
      <c r="AU40" s="299"/>
      <c r="AV40" s="369">
        <v>0.01</v>
      </c>
      <c r="AW40" s="229" t="s">
        <v>25</v>
      </c>
      <c r="AX40" s="229"/>
      <c r="AY40" s="229"/>
      <c r="AZ40" s="233"/>
      <c r="BE40" s="77" t="s">
        <v>60</v>
      </c>
    </row>
    <row r="41" spans="1:57" s="214" customFormat="1" ht="15.75" thickBot="1" x14ac:dyDescent="0.3">
      <c r="A41" s="243" t="s">
        <v>61</v>
      </c>
      <c r="B41" s="222" t="s">
        <v>24</v>
      </c>
      <c r="C41" s="244"/>
      <c r="D41" s="244"/>
      <c r="E41" s="328">
        <v>0.02</v>
      </c>
      <c r="F41" s="245">
        <v>5</v>
      </c>
      <c r="G41" s="246">
        <v>5</v>
      </c>
      <c r="H41" s="377">
        <v>0.01</v>
      </c>
      <c r="I41" s="384" t="s">
        <v>25</v>
      </c>
      <c r="J41" s="263"/>
      <c r="K41" s="263"/>
      <c r="L41" s="264"/>
      <c r="M41" s="369">
        <v>0.01</v>
      </c>
      <c r="N41" s="244" t="s">
        <v>25</v>
      </c>
      <c r="O41" s="244"/>
      <c r="P41" s="244"/>
      <c r="Q41" s="248"/>
      <c r="R41" s="377">
        <v>0.01</v>
      </c>
      <c r="S41" s="263" t="s">
        <v>25</v>
      </c>
      <c r="T41" s="263"/>
      <c r="U41" s="263"/>
      <c r="V41" s="264"/>
      <c r="W41" s="369">
        <v>0.01</v>
      </c>
      <c r="X41" s="385" t="s">
        <v>25</v>
      </c>
      <c r="Y41" s="244"/>
      <c r="Z41" s="244"/>
      <c r="AA41" s="248"/>
      <c r="AB41" s="369">
        <v>0.01</v>
      </c>
      <c r="AC41" s="375" t="s">
        <v>25</v>
      </c>
      <c r="AD41" s="244"/>
      <c r="AE41" s="244"/>
      <c r="AF41" s="248"/>
      <c r="AG41" s="369">
        <v>0.01</v>
      </c>
      <c r="AH41" s="386" t="s">
        <v>25</v>
      </c>
      <c r="AI41" s="244"/>
      <c r="AJ41" s="244"/>
      <c r="AK41" s="248"/>
      <c r="AL41" s="369">
        <v>0.01</v>
      </c>
      <c r="AM41" s="385" t="s">
        <v>25</v>
      </c>
      <c r="AN41" s="244"/>
      <c r="AO41" s="244"/>
      <c r="AP41" s="248"/>
      <c r="AQ41" s="308"/>
      <c r="AR41" s="303"/>
      <c r="AS41" s="303"/>
      <c r="AT41" s="303"/>
      <c r="AU41" s="304"/>
      <c r="AV41" s="369">
        <v>0.01</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1">
        <v>1</v>
      </c>
      <c r="I46" s="263" t="s">
        <v>25</v>
      </c>
      <c r="J46" s="275"/>
      <c r="K46" s="275"/>
      <c r="L46" s="276"/>
      <c r="M46" s="271">
        <v>1</v>
      </c>
      <c r="N46" s="263" t="s">
        <v>25</v>
      </c>
      <c r="O46" s="275"/>
      <c r="P46" s="275"/>
      <c r="Q46" s="276"/>
      <c r="R46" s="271">
        <v>1</v>
      </c>
      <c r="S46" s="263" t="s">
        <v>25</v>
      </c>
      <c r="T46" s="275"/>
      <c r="U46" s="275"/>
      <c r="V46" s="276"/>
      <c r="W46" s="271">
        <v>1</v>
      </c>
      <c r="X46" s="263" t="s">
        <v>25</v>
      </c>
      <c r="Y46" s="275"/>
      <c r="Z46" s="275"/>
      <c r="AA46" s="276"/>
      <c r="AB46" s="271">
        <v>1</v>
      </c>
      <c r="AC46" s="263" t="s">
        <v>25</v>
      </c>
      <c r="AD46" s="275"/>
      <c r="AE46" s="275"/>
      <c r="AF46" s="276"/>
      <c r="AG46" s="271">
        <v>1</v>
      </c>
      <c r="AH46" s="263" t="s">
        <v>25</v>
      </c>
      <c r="AI46" s="275"/>
      <c r="AJ46" s="275"/>
      <c r="AK46" s="276"/>
      <c r="AL46" s="271">
        <v>1</v>
      </c>
      <c r="AM46" s="263" t="s">
        <v>25</v>
      </c>
      <c r="AN46" s="275"/>
      <c r="AO46" s="275"/>
      <c r="AP46" s="276"/>
      <c r="AQ46" s="320"/>
      <c r="AR46" s="303"/>
      <c r="AS46" s="316"/>
      <c r="AT46" s="316"/>
      <c r="AU46" s="317"/>
      <c r="AV46" s="271">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0.05</v>
      </c>
      <c r="I50" s="229" t="s">
        <v>25</v>
      </c>
      <c r="J50" s="267"/>
      <c r="K50" s="267"/>
      <c r="L50" s="273"/>
      <c r="M50" s="271">
        <v>0.05</v>
      </c>
      <c r="N50" s="229" t="s">
        <v>25</v>
      </c>
      <c r="O50" s="267"/>
      <c r="P50" s="267"/>
      <c r="Q50" s="273"/>
      <c r="R50" s="271">
        <v>0.05</v>
      </c>
      <c r="S50" s="229" t="s">
        <v>25</v>
      </c>
      <c r="T50" s="267"/>
      <c r="U50" s="267"/>
      <c r="V50" s="273"/>
      <c r="W50" s="271">
        <v>0.05</v>
      </c>
      <c r="X50" s="229" t="s">
        <v>25</v>
      </c>
      <c r="Y50" s="267"/>
      <c r="Z50" s="267"/>
      <c r="AA50" s="273"/>
      <c r="AB50" s="271">
        <v>0.05</v>
      </c>
      <c r="AC50" s="229" t="s">
        <v>25</v>
      </c>
      <c r="AD50" s="267"/>
      <c r="AE50" s="267"/>
      <c r="AF50" s="273"/>
      <c r="AG50" s="271">
        <v>0.05</v>
      </c>
      <c r="AH50" s="229" t="s">
        <v>25</v>
      </c>
      <c r="AI50" s="267"/>
      <c r="AJ50" s="267"/>
      <c r="AK50" s="273"/>
      <c r="AL50" s="271">
        <v>0.05</v>
      </c>
      <c r="AM50" s="229" t="s">
        <v>25</v>
      </c>
      <c r="AN50" s="267"/>
      <c r="AO50" s="267"/>
      <c r="AP50" s="273"/>
      <c r="AQ50" s="309"/>
      <c r="AR50" s="298"/>
      <c r="AS50" s="310"/>
      <c r="AT50" s="310"/>
      <c r="AU50" s="311"/>
      <c r="AV50" s="271">
        <v>0.05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s="214" customFormat="1" x14ac:dyDescent="0.25">
      <c r="A53" s="228" t="s">
        <v>74</v>
      </c>
      <c r="B53" s="222" t="s">
        <v>202</v>
      </c>
      <c r="C53" s="229"/>
      <c r="D53" s="229"/>
      <c r="E53" s="223" t="s">
        <v>202</v>
      </c>
      <c r="F53" s="239">
        <v>5</v>
      </c>
      <c r="G53" s="231">
        <v>0.5</v>
      </c>
      <c r="H53" s="271">
        <v>0.03</v>
      </c>
      <c r="I53" s="229" t="s">
        <v>25</v>
      </c>
      <c r="J53" s="267"/>
      <c r="K53" s="267"/>
      <c r="L53" s="273"/>
      <c r="M53" s="271">
        <v>0.03</v>
      </c>
      <c r="N53" s="229" t="s">
        <v>25</v>
      </c>
      <c r="O53" s="267"/>
      <c r="P53" s="267"/>
      <c r="Q53" s="273"/>
      <c r="R53" s="271">
        <v>0.03</v>
      </c>
      <c r="S53" s="229" t="s">
        <v>25</v>
      </c>
      <c r="T53" s="267"/>
      <c r="U53" s="267"/>
      <c r="V53" s="273"/>
      <c r="W53" s="271">
        <v>0.03</v>
      </c>
      <c r="X53" s="229" t="s">
        <v>25</v>
      </c>
      <c r="Y53" s="267"/>
      <c r="Z53" s="267"/>
      <c r="AA53" s="273"/>
      <c r="AB53" s="356">
        <v>0.13</v>
      </c>
      <c r="AC53" s="229"/>
      <c r="AD53" s="267"/>
      <c r="AE53" s="267"/>
      <c r="AF53" s="273"/>
      <c r="AG53" s="271">
        <v>0.03</v>
      </c>
      <c r="AH53" s="229" t="s">
        <v>25</v>
      </c>
      <c r="AI53" s="267"/>
      <c r="AJ53" s="267"/>
      <c r="AK53" s="273"/>
      <c r="AL53" s="271">
        <v>0.03</v>
      </c>
      <c r="AM53" s="229" t="s">
        <v>25</v>
      </c>
      <c r="AN53" s="267"/>
      <c r="AO53" s="267"/>
      <c r="AP53" s="273"/>
      <c r="AQ53" s="309"/>
      <c r="AR53" s="298"/>
      <c r="AS53" s="310"/>
      <c r="AT53" s="310"/>
      <c r="AU53" s="311"/>
      <c r="AV53" s="271">
        <v>0.03</v>
      </c>
      <c r="AW53" s="229" t="s">
        <v>25</v>
      </c>
      <c r="AX53" s="267"/>
      <c r="AY53" s="267"/>
      <c r="AZ53" s="273"/>
      <c r="BB53" s="363" t="s">
        <v>74</v>
      </c>
    </row>
    <row r="54" spans="1:56" x14ac:dyDescent="0.25">
      <c r="A54" s="228" t="s">
        <v>75</v>
      </c>
      <c r="B54" s="222" t="s">
        <v>24</v>
      </c>
      <c r="C54" s="229"/>
      <c r="D54" s="229"/>
      <c r="E54" s="322">
        <v>0.6</v>
      </c>
      <c r="F54" s="230">
        <v>5</v>
      </c>
      <c r="G54" s="231">
        <v>0.6</v>
      </c>
      <c r="H54" s="271">
        <v>0.02</v>
      </c>
      <c r="I54" s="229" t="s">
        <v>25</v>
      </c>
      <c r="J54" s="267"/>
      <c r="K54" s="267"/>
      <c r="L54" s="273"/>
      <c r="M54" s="271">
        <v>0.02</v>
      </c>
      <c r="N54" s="229" t="s">
        <v>25</v>
      </c>
      <c r="O54" s="267"/>
      <c r="P54" s="267"/>
      <c r="Q54" s="273"/>
      <c r="R54" s="271">
        <v>0.02</v>
      </c>
      <c r="S54" s="229" t="s">
        <v>25</v>
      </c>
      <c r="T54" s="267"/>
      <c r="U54" s="267"/>
      <c r="V54" s="273"/>
      <c r="W54" s="271">
        <v>0.02</v>
      </c>
      <c r="X54" s="229" t="s">
        <v>25</v>
      </c>
      <c r="Y54" s="267"/>
      <c r="Z54" s="267"/>
      <c r="AA54" s="273"/>
      <c r="AB54" s="271">
        <v>0.02</v>
      </c>
      <c r="AC54" s="229" t="s">
        <v>25</v>
      </c>
      <c r="AD54" s="267"/>
      <c r="AE54" s="267"/>
      <c r="AF54" s="273"/>
      <c r="AG54" s="271">
        <v>0.02</v>
      </c>
      <c r="AH54" s="229" t="s">
        <v>25</v>
      </c>
      <c r="AI54" s="267"/>
      <c r="AJ54" s="267"/>
      <c r="AK54" s="273"/>
      <c r="AL54" s="271">
        <v>0.02</v>
      </c>
      <c r="AM54" s="229" t="s">
        <v>25</v>
      </c>
      <c r="AN54" s="267"/>
      <c r="AO54" s="267"/>
      <c r="AP54" s="273"/>
      <c r="AQ54" s="309"/>
      <c r="AR54" s="298"/>
      <c r="AS54" s="310"/>
      <c r="AT54" s="310"/>
      <c r="AU54" s="311"/>
      <c r="AV54" s="271">
        <v>0.02</v>
      </c>
      <c r="AW54" s="229" t="s">
        <v>25</v>
      </c>
      <c r="AX54" s="267"/>
      <c r="AY54" s="267"/>
      <c r="AZ54" s="273"/>
      <c r="BB54" s="111" t="s">
        <v>75</v>
      </c>
      <c r="BD54" s="214"/>
    </row>
    <row r="55" spans="1:56" x14ac:dyDescent="0.25">
      <c r="A55" s="228" t="s">
        <v>76</v>
      </c>
      <c r="B55" s="222" t="s">
        <v>24</v>
      </c>
      <c r="C55" s="229"/>
      <c r="D55" s="229"/>
      <c r="E55" s="322">
        <v>1</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s="214" customFormat="1" x14ac:dyDescent="0.25">
      <c r="A60" s="228" t="s">
        <v>81</v>
      </c>
      <c r="B60" s="222" t="s">
        <v>202</v>
      </c>
      <c r="C60" s="229"/>
      <c r="D60" s="229"/>
      <c r="E60" s="223" t="s">
        <v>202</v>
      </c>
      <c r="F60" s="230" t="s">
        <v>22</v>
      </c>
      <c r="G60" s="231">
        <v>7.0000000000000007E-2</v>
      </c>
      <c r="H60" s="271">
        <v>0.03</v>
      </c>
      <c r="I60" s="229" t="s">
        <v>25</v>
      </c>
      <c r="J60" s="267"/>
      <c r="K60" s="267"/>
      <c r="L60" s="273"/>
      <c r="M60" s="271">
        <v>0.03</v>
      </c>
      <c r="N60" s="229" t="s">
        <v>25</v>
      </c>
      <c r="O60" s="267"/>
      <c r="P60" s="267"/>
      <c r="Q60" s="273"/>
      <c r="R60" s="271">
        <v>0.03</v>
      </c>
      <c r="S60" s="229" t="s">
        <v>25</v>
      </c>
      <c r="T60" s="267"/>
      <c r="U60" s="267"/>
      <c r="V60" s="273"/>
      <c r="W60" s="271">
        <v>0.03</v>
      </c>
      <c r="X60" s="229" t="s">
        <v>25</v>
      </c>
      <c r="Y60" s="267"/>
      <c r="Z60" s="267"/>
      <c r="AA60" s="273"/>
      <c r="AB60" s="271">
        <v>0.03</v>
      </c>
      <c r="AC60" s="229" t="s">
        <v>25</v>
      </c>
      <c r="AD60" s="267"/>
      <c r="AE60" s="267"/>
      <c r="AF60" s="273"/>
      <c r="AG60" s="271">
        <v>0.03</v>
      </c>
      <c r="AH60" s="229" t="s">
        <v>25</v>
      </c>
      <c r="AI60" s="267"/>
      <c r="AJ60" s="267"/>
      <c r="AK60" s="273"/>
      <c r="AL60" s="271">
        <v>0.03</v>
      </c>
      <c r="AM60" s="229" t="s">
        <v>25</v>
      </c>
      <c r="AN60" s="267"/>
      <c r="AO60" s="267"/>
      <c r="AP60" s="273"/>
      <c r="AQ60" s="309"/>
      <c r="AR60" s="298"/>
      <c r="AS60" s="310"/>
      <c r="AT60" s="310"/>
      <c r="AU60" s="311"/>
      <c r="AV60" s="271">
        <v>0.03</v>
      </c>
      <c r="AW60" s="229" t="s">
        <v>25</v>
      </c>
      <c r="AX60" s="267"/>
      <c r="AY60" s="267"/>
      <c r="AZ60" s="273"/>
      <c r="BB60" s="364" t="s">
        <v>81</v>
      </c>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0.3</v>
      </c>
      <c r="F62" s="230" t="s">
        <v>22</v>
      </c>
      <c r="G62" s="231">
        <v>0.3</v>
      </c>
      <c r="H62" s="271">
        <v>0.02</v>
      </c>
      <c r="I62" s="229" t="s">
        <v>25</v>
      </c>
      <c r="J62" s="267"/>
      <c r="K62" s="267"/>
      <c r="L62" s="273"/>
      <c r="M62" s="271">
        <v>0.02</v>
      </c>
      <c r="N62" s="229" t="s">
        <v>25</v>
      </c>
      <c r="O62" s="267"/>
      <c r="P62" s="267"/>
      <c r="Q62" s="273"/>
      <c r="R62" s="271">
        <v>0.02</v>
      </c>
      <c r="S62" s="229" t="s">
        <v>25</v>
      </c>
      <c r="T62" s="267"/>
      <c r="U62" s="267"/>
      <c r="V62" s="273"/>
      <c r="W62" s="271">
        <v>0.02</v>
      </c>
      <c r="X62" s="229" t="s">
        <v>25</v>
      </c>
      <c r="Y62" s="267"/>
      <c r="Z62" s="267"/>
      <c r="AA62" s="273"/>
      <c r="AB62" s="271">
        <v>0.02</v>
      </c>
      <c r="AC62" s="229" t="s">
        <v>25</v>
      </c>
      <c r="AD62" s="267"/>
      <c r="AE62" s="267"/>
      <c r="AF62" s="273"/>
      <c r="AG62" s="271">
        <v>0.02</v>
      </c>
      <c r="AH62" s="229" t="s">
        <v>25</v>
      </c>
      <c r="AI62" s="267"/>
      <c r="AJ62" s="267"/>
      <c r="AK62" s="273"/>
      <c r="AL62" s="271">
        <v>0.02</v>
      </c>
      <c r="AM62" s="229" t="s">
        <v>25</v>
      </c>
      <c r="AN62" s="267"/>
      <c r="AO62" s="267"/>
      <c r="AP62" s="273"/>
      <c r="AQ62" s="309"/>
      <c r="AR62" s="298"/>
      <c r="AS62" s="310"/>
      <c r="AT62" s="310"/>
      <c r="AU62" s="311"/>
      <c r="AV62" s="271">
        <v>0.02</v>
      </c>
      <c r="AW62" s="229" t="s">
        <v>25</v>
      </c>
      <c r="AX62" s="267"/>
      <c r="AY62" s="267"/>
      <c r="AZ62" s="273"/>
      <c r="BB62" s="111" t="s">
        <v>83</v>
      </c>
      <c r="BD62" s="214"/>
    </row>
    <row r="63" spans="1:5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363" t="s">
        <v>84</v>
      </c>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0.02</v>
      </c>
      <c r="I66" s="229" t="s">
        <v>25</v>
      </c>
      <c r="J66" s="267"/>
      <c r="K66" s="267"/>
      <c r="L66" s="273"/>
      <c r="M66" s="271">
        <v>0.02</v>
      </c>
      <c r="N66" s="229" t="s">
        <v>25</v>
      </c>
      <c r="O66" s="267"/>
      <c r="P66" s="267"/>
      <c r="Q66" s="273"/>
      <c r="R66" s="271">
        <v>0.02</v>
      </c>
      <c r="S66" s="229" t="s">
        <v>25</v>
      </c>
      <c r="T66" s="267"/>
      <c r="U66" s="267"/>
      <c r="V66" s="273"/>
      <c r="W66" s="271">
        <v>0.02</v>
      </c>
      <c r="X66" s="229" t="s">
        <v>25</v>
      </c>
      <c r="Y66" s="267"/>
      <c r="Z66" s="267"/>
      <c r="AA66" s="273"/>
      <c r="AB66" s="271">
        <v>0.02</v>
      </c>
      <c r="AC66" s="229" t="s">
        <v>25</v>
      </c>
      <c r="AD66" s="267"/>
      <c r="AE66" s="267"/>
      <c r="AF66" s="273"/>
      <c r="AG66" s="271">
        <v>0.02</v>
      </c>
      <c r="AH66" s="229" t="s">
        <v>25</v>
      </c>
      <c r="AI66" s="267"/>
      <c r="AJ66" s="267"/>
      <c r="AK66" s="273"/>
      <c r="AL66" s="271">
        <v>0.02</v>
      </c>
      <c r="AM66" s="229" t="s">
        <v>25</v>
      </c>
      <c r="AN66" s="267"/>
      <c r="AO66" s="267"/>
      <c r="AP66" s="273"/>
      <c r="AQ66" s="309"/>
      <c r="AR66" s="298"/>
      <c r="AS66" s="310"/>
      <c r="AT66" s="310"/>
      <c r="AU66" s="311"/>
      <c r="AV66" s="271">
        <v>0.02</v>
      </c>
      <c r="AW66" s="229" t="s">
        <v>25</v>
      </c>
      <c r="AX66" s="267"/>
      <c r="AY66" s="267"/>
      <c r="AZ66" s="273"/>
      <c r="BB66" s="111" t="s">
        <v>87</v>
      </c>
      <c r="BD66" s="214"/>
    </row>
    <row r="67" spans="1:56" s="214" customFormat="1" x14ac:dyDescent="0.25">
      <c r="A67" s="228" t="s">
        <v>88</v>
      </c>
      <c r="B67" s="222" t="s">
        <v>24</v>
      </c>
      <c r="C67" s="229"/>
      <c r="D67" s="229"/>
      <c r="E67" s="322">
        <v>0.2</v>
      </c>
      <c r="F67" s="239">
        <v>100</v>
      </c>
      <c r="G67" s="231" t="s">
        <v>22</v>
      </c>
      <c r="H67" s="271">
        <v>0.03</v>
      </c>
      <c r="I67" s="229" t="s">
        <v>25</v>
      </c>
      <c r="J67" s="267"/>
      <c r="K67" s="267"/>
      <c r="L67" s="273"/>
      <c r="M67" s="271">
        <v>0.03</v>
      </c>
      <c r="N67" s="229" t="s">
        <v>25</v>
      </c>
      <c r="O67" s="267"/>
      <c r="P67" s="267"/>
      <c r="Q67" s="273"/>
      <c r="R67" s="271">
        <v>0.03</v>
      </c>
      <c r="S67" s="229" t="s">
        <v>25</v>
      </c>
      <c r="T67" s="267"/>
      <c r="U67" s="267"/>
      <c r="V67" s="273"/>
      <c r="W67" s="356">
        <v>0.15</v>
      </c>
      <c r="X67" s="229"/>
      <c r="Y67" s="267"/>
      <c r="Z67" s="267"/>
      <c r="AA67" s="273"/>
      <c r="AB67" s="271">
        <v>0.03</v>
      </c>
      <c r="AC67" s="229" t="s">
        <v>25</v>
      </c>
      <c r="AD67" s="267"/>
      <c r="AE67" s="267"/>
      <c r="AF67" s="273"/>
      <c r="AG67" s="271">
        <v>0.03</v>
      </c>
      <c r="AH67" s="229" t="s">
        <v>25</v>
      </c>
      <c r="AI67" s="267"/>
      <c r="AJ67" s="267"/>
      <c r="AK67" s="273"/>
      <c r="AL67" s="271">
        <v>0.03</v>
      </c>
      <c r="AM67" s="229" t="s">
        <v>25</v>
      </c>
      <c r="AN67" s="267"/>
      <c r="AO67" s="267"/>
      <c r="AP67" s="273"/>
      <c r="AQ67" s="312"/>
      <c r="AR67" s="298"/>
      <c r="AS67" s="310"/>
      <c r="AT67" s="310"/>
      <c r="AU67" s="311"/>
      <c r="AV67" s="271">
        <v>0.03</v>
      </c>
      <c r="AW67" s="229" t="s">
        <v>25</v>
      </c>
      <c r="AX67" s="267"/>
      <c r="AY67" s="267"/>
      <c r="AZ67" s="273"/>
      <c r="BB67" s="363" t="s">
        <v>88</v>
      </c>
    </row>
    <row r="68" spans="1:56" x14ac:dyDescent="0.25">
      <c r="A68" s="228" t="s">
        <v>89</v>
      </c>
      <c r="B68" s="222" t="s">
        <v>202</v>
      </c>
      <c r="C68" s="229"/>
      <c r="D68" s="229"/>
      <c r="E68" s="223" t="s">
        <v>202</v>
      </c>
      <c r="F68" s="230" t="s">
        <v>22</v>
      </c>
      <c r="G68" s="231">
        <v>0.5</v>
      </c>
      <c r="H68" s="271">
        <v>0.5</v>
      </c>
      <c r="I68" s="229" t="s">
        <v>25</v>
      </c>
      <c r="J68" s="267"/>
      <c r="K68" s="267"/>
      <c r="L68" s="273"/>
      <c r="M68" s="271">
        <v>0.5</v>
      </c>
      <c r="N68" s="229" t="s">
        <v>25</v>
      </c>
      <c r="O68" s="267"/>
      <c r="P68" s="267"/>
      <c r="Q68" s="273"/>
      <c r="R68" s="271">
        <v>0.5</v>
      </c>
      <c r="S68" s="229" t="s">
        <v>25</v>
      </c>
      <c r="T68" s="267"/>
      <c r="U68" s="267"/>
      <c r="V68" s="273"/>
      <c r="W68" s="271">
        <v>0.5</v>
      </c>
      <c r="X68" s="229" t="s">
        <v>25</v>
      </c>
      <c r="Y68" s="267"/>
      <c r="Z68" s="267"/>
      <c r="AA68" s="273"/>
      <c r="AB68" s="271">
        <v>0.5</v>
      </c>
      <c r="AC68" s="229" t="s">
        <v>25</v>
      </c>
      <c r="AD68" s="267"/>
      <c r="AE68" s="267"/>
      <c r="AF68" s="273"/>
      <c r="AG68" s="271">
        <v>0.5</v>
      </c>
      <c r="AH68" s="229" t="s">
        <v>25</v>
      </c>
      <c r="AI68" s="267"/>
      <c r="AJ68" s="267"/>
      <c r="AK68" s="273"/>
      <c r="AL68" s="271">
        <v>0.5</v>
      </c>
      <c r="AM68" s="229" t="s">
        <v>25</v>
      </c>
      <c r="AN68" s="267"/>
      <c r="AO68" s="267"/>
      <c r="AP68" s="273"/>
      <c r="AQ68" s="312"/>
      <c r="AR68" s="298"/>
      <c r="AS68" s="310"/>
      <c r="AT68" s="310"/>
      <c r="AU68" s="311"/>
      <c r="AV68" s="2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s="214" customFormat="1" x14ac:dyDescent="0.25">
      <c r="A70" s="228" t="s">
        <v>91</v>
      </c>
      <c r="B70" s="222" t="s">
        <v>24</v>
      </c>
      <c r="C70" s="229"/>
      <c r="D70" s="229"/>
      <c r="E70" s="322">
        <v>1</v>
      </c>
      <c r="F70" s="230" t="s">
        <v>22</v>
      </c>
      <c r="G70" s="231">
        <v>7</v>
      </c>
      <c r="H70" s="271">
        <v>1</v>
      </c>
      <c r="I70" s="229" t="s">
        <v>25</v>
      </c>
      <c r="J70" s="267"/>
      <c r="K70" s="267"/>
      <c r="L70" s="273"/>
      <c r="M70" s="271">
        <v>1</v>
      </c>
      <c r="N70" s="229" t="s">
        <v>25</v>
      </c>
      <c r="O70" s="267"/>
      <c r="P70" s="267"/>
      <c r="Q70" s="273"/>
      <c r="R70" s="271">
        <v>1</v>
      </c>
      <c r="S70" s="229" t="s">
        <v>25</v>
      </c>
      <c r="T70" s="267"/>
      <c r="U70" s="267"/>
      <c r="V70" s="273"/>
      <c r="W70" s="271">
        <v>1</v>
      </c>
      <c r="X70" s="229" t="s">
        <v>25</v>
      </c>
      <c r="Y70" s="267"/>
      <c r="Z70" s="267"/>
      <c r="AA70" s="273"/>
      <c r="AB70" s="271">
        <v>1</v>
      </c>
      <c r="AC70" s="229" t="s">
        <v>25</v>
      </c>
      <c r="AD70" s="267"/>
      <c r="AE70" s="267"/>
      <c r="AF70" s="273"/>
      <c r="AG70" s="271">
        <v>1</v>
      </c>
      <c r="AH70" s="229" t="s">
        <v>25</v>
      </c>
      <c r="AI70" s="267"/>
      <c r="AJ70" s="267"/>
      <c r="AK70" s="273"/>
      <c r="AL70" s="271">
        <v>1</v>
      </c>
      <c r="AM70" s="229" t="s">
        <v>25</v>
      </c>
      <c r="AN70" s="267"/>
      <c r="AO70" s="267"/>
      <c r="AP70" s="273"/>
      <c r="AQ70" s="297"/>
      <c r="AR70" s="298"/>
      <c r="AS70" s="310"/>
      <c r="AT70" s="310"/>
      <c r="AU70" s="311"/>
      <c r="AV70" s="271">
        <v>1</v>
      </c>
      <c r="AW70" s="229" t="s">
        <v>25</v>
      </c>
      <c r="AX70" s="267"/>
      <c r="AY70" s="267"/>
      <c r="AZ70" s="273"/>
      <c r="BB70" s="363" t="s">
        <v>91</v>
      </c>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69">
        <v>0.02</v>
      </c>
      <c r="I72" s="229" t="s">
        <v>25</v>
      </c>
      <c r="J72" s="267"/>
      <c r="K72" s="267"/>
      <c r="L72" s="273"/>
      <c r="M72" s="369">
        <v>0.02</v>
      </c>
      <c r="N72" s="229" t="s">
        <v>25</v>
      </c>
      <c r="O72" s="267"/>
      <c r="P72" s="267"/>
      <c r="Q72" s="273"/>
      <c r="R72" s="295">
        <v>1.25</v>
      </c>
      <c r="S72" s="229"/>
      <c r="T72" s="267"/>
      <c r="U72" s="267"/>
      <c r="V72" s="273"/>
      <c r="W72" s="369">
        <v>0.02</v>
      </c>
      <c r="X72" s="229" t="s">
        <v>25</v>
      </c>
      <c r="Y72" s="267"/>
      <c r="Z72" s="267"/>
      <c r="AA72" s="273"/>
      <c r="AB72" s="295">
        <v>0.41</v>
      </c>
      <c r="AC72" s="229"/>
      <c r="AD72" s="267"/>
      <c r="AE72" s="267"/>
      <c r="AF72" s="273"/>
      <c r="AG72" s="369">
        <v>0.02</v>
      </c>
      <c r="AH72" s="229" t="s">
        <v>25</v>
      </c>
      <c r="AI72" s="267"/>
      <c r="AJ72" s="267"/>
      <c r="AK72" s="273"/>
      <c r="AL72" s="369">
        <v>0.02</v>
      </c>
      <c r="AM72" s="229" t="s">
        <v>25</v>
      </c>
      <c r="AN72" s="267"/>
      <c r="AO72" s="267"/>
      <c r="AP72" s="273"/>
      <c r="AQ72" s="312"/>
      <c r="AR72" s="298"/>
      <c r="AS72" s="310"/>
      <c r="AT72" s="310"/>
      <c r="AU72" s="311"/>
      <c r="AV72" s="369">
        <v>0.02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1">
        <v>0.03</v>
      </c>
      <c r="I73" s="229" t="s">
        <v>25</v>
      </c>
      <c r="J73" s="267"/>
      <c r="K73" s="267"/>
      <c r="L73" s="273"/>
      <c r="M73" s="271">
        <v>0.03</v>
      </c>
      <c r="N73" s="229" t="s">
        <v>25</v>
      </c>
      <c r="O73" s="267"/>
      <c r="P73" s="267"/>
      <c r="Q73" s="273"/>
      <c r="R73" s="271">
        <v>0.03</v>
      </c>
      <c r="S73" s="229" t="s">
        <v>25</v>
      </c>
      <c r="T73" s="267"/>
      <c r="U73" s="267"/>
      <c r="V73" s="273"/>
      <c r="W73" s="271">
        <v>0.03</v>
      </c>
      <c r="X73" s="229" t="s">
        <v>25</v>
      </c>
      <c r="Y73" s="267"/>
      <c r="Z73" s="267"/>
      <c r="AA73" s="273"/>
      <c r="AB73" s="271">
        <v>0.03</v>
      </c>
      <c r="AC73" s="229" t="s">
        <v>25</v>
      </c>
      <c r="AD73" s="267"/>
      <c r="AE73" s="267"/>
      <c r="AF73" s="273"/>
      <c r="AG73" s="271">
        <v>0.03</v>
      </c>
      <c r="AH73" s="229" t="s">
        <v>25</v>
      </c>
      <c r="AI73" s="267"/>
      <c r="AJ73" s="267"/>
      <c r="AK73" s="273"/>
      <c r="AL73" s="271">
        <v>0.03</v>
      </c>
      <c r="AM73" s="229" t="s">
        <v>25</v>
      </c>
      <c r="AN73" s="267"/>
      <c r="AO73" s="267"/>
      <c r="AP73" s="273"/>
      <c r="AQ73" s="313"/>
      <c r="AR73" s="298"/>
      <c r="AS73" s="310"/>
      <c r="AT73" s="310"/>
      <c r="AU73" s="311"/>
      <c r="AV73" s="271">
        <v>0.03</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0.02</v>
      </c>
      <c r="I74" s="229" t="s">
        <v>25</v>
      </c>
      <c r="J74" s="267"/>
      <c r="K74" s="267"/>
      <c r="L74" s="273"/>
      <c r="M74" s="369">
        <v>0.02</v>
      </c>
      <c r="N74" s="229" t="s">
        <v>25</v>
      </c>
      <c r="O74" s="267"/>
      <c r="P74" s="267"/>
      <c r="Q74" s="273"/>
      <c r="R74" s="369">
        <v>0.02</v>
      </c>
      <c r="S74" s="229" t="s">
        <v>25</v>
      </c>
      <c r="T74" s="267"/>
      <c r="U74" s="267"/>
      <c r="V74" s="273"/>
      <c r="W74" s="369">
        <v>0.02</v>
      </c>
      <c r="X74" s="229" t="s">
        <v>25</v>
      </c>
      <c r="Y74" s="267"/>
      <c r="Z74" s="267"/>
      <c r="AA74" s="273"/>
      <c r="AB74" s="369">
        <v>0.02</v>
      </c>
      <c r="AC74" s="229" t="s">
        <v>25</v>
      </c>
      <c r="AD74" s="267"/>
      <c r="AE74" s="267"/>
      <c r="AF74" s="273"/>
      <c r="AG74" s="369">
        <v>0.02</v>
      </c>
      <c r="AH74" s="229" t="s">
        <v>25</v>
      </c>
      <c r="AI74" s="267"/>
      <c r="AJ74" s="267"/>
      <c r="AK74" s="273"/>
      <c r="AL74" s="369">
        <v>0.02</v>
      </c>
      <c r="AM74" s="229" t="s">
        <v>25</v>
      </c>
      <c r="AN74" s="267"/>
      <c r="AO74" s="267"/>
      <c r="AP74" s="273"/>
      <c r="AQ74" s="300"/>
      <c r="AR74" s="298"/>
      <c r="AS74" s="310"/>
      <c r="AT74" s="310"/>
      <c r="AU74" s="311"/>
      <c r="AV74" s="369">
        <v>0.02</v>
      </c>
      <c r="AW74" s="229" t="s">
        <v>25</v>
      </c>
      <c r="AX74" s="267"/>
      <c r="AY74" s="267"/>
      <c r="AZ74" s="273"/>
      <c r="BB74" s="123" t="s">
        <v>95</v>
      </c>
      <c r="BD74" s="214"/>
    </row>
    <row r="75" spans="1:56" s="214" customFormat="1" x14ac:dyDescent="0.25">
      <c r="A75" s="228" t="s">
        <v>203</v>
      </c>
      <c r="B75" s="222" t="s">
        <v>24</v>
      </c>
      <c r="C75" s="229"/>
      <c r="D75" s="229"/>
      <c r="E75" s="322">
        <v>1</v>
      </c>
      <c r="F75" s="239">
        <v>700</v>
      </c>
      <c r="G75" s="231" t="s">
        <v>22</v>
      </c>
      <c r="H75" s="271">
        <v>1</v>
      </c>
      <c r="I75" s="229" t="s">
        <v>25</v>
      </c>
      <c r="J75" s="267"/>
      <c r="K75" s="267"/>
      <c r="L75" s="273"/>
      <c r="M75" s="271">
        <v>1</v>
      </c>
      <c r="N75" s="229" t="s">
        <v>25</v>
      </c>
      <c r="O75" s="267"/>
      <c r="P75" s="267"/>
      <c r="Q75" s="273"/>
      <c r="R75" s="271">
        <v>1</v>
      </c>
      <c r="S75" s="229" t="s">
        <v>25</v>
      </c>
      <c r="T75" s="267"/>
      <c r="U75" s="267"/>
      <c r="V75" s="273"/>
      <c r="W75" s="271">
        <v>1</v>
      </c>
      <c r="X75" s="229" t="s">
        <v>25</v>
      </c>
      <c r="Y75" s="267"/>
      <c r="Z75" s="267"/>
      <c r="AA75" s="273"/>
      <c r="AB75" s="271">
        <v>1</v>
      </c>
      <c r="AC75" s="229" t="s">
        <v>25</v>
      </c>
      <c r="AD75" s="267"/>
      <c r="AE75" s="267"/>
      <c r="AF75" s="273"/>
      <c r="AG75" s="271">
        <v>1</v>
      </c>
      <c r="AH75" s="229" t="s">
        <v>25</v>
      </c>
      <c r="AI75" s="267"/>
      <c r="AJ75" s="267"/>
      <c r="AK75" s="273"/>
      <c r="AL75" s="271">
        <v>1</v>
      </c>
      <c r="AM75" s="229" t="s">
        <v>25</v>
      </c>
      <c r="AN75" s="267"/>
      <c r="AO75" s="267"/>
      <c r="AP75" s="273"/>
      <c r="AQ75" s="314"/>
      <c r="AR75" s="298"/>
      <c r="AS75" s="310"/>
      <c r="AT75" s="310"/>
      <c r="AU75" s="311"/>
      <c r="AV75" s="271">
        <v>1</v>
      </c>
      <c r="AW75" s="229" t="s">
        <v>25</v>
      </c>
      <c r="AX75" s="267"/>
      <c r="AY75" s="267"/>
      <c r="AZ75" s="273"/>
      <c r="BB75" s="363" t="s">
        <v>96</v>
      </c>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s="214" customFormat="1" x14ac:dyDescent="0.25">
      <c r="A78" s="228" t="s">
        <v>195</v>
      </c>
      <c r="B78" s="222" t="s">
        <v>24</v>
      </c>
      <c r="C78" s="229"/>
      <c r="D78" s="229"/>
      <c r="E78" s="322">
        <v>3.5</v>
      </c>
      <c r="F78" s="230" t="s">
        <v>22</v>
      </c>
      <c r="G78" s="231">
        <v>5</v>
      </c>
      <c r="H78" s="271">
        <v>2</v>
      </c>
      <c r="I78" s="229" t="s">
        <v>25</v>
      </c>
      <c r="J78" s="267"/>
      <c r="K78" s="267"/>
      <c r="L78" s="273"/>
      <c r="M78" s="271">
        <v>2</v>
      </c>
      <c r="N78" s="229" t="s">
        <v>25</v>
      </c>
      <c r="O78" s="267"/>
      <c r="P78" s="267"/>
      <c r="Q78" s="273"/>
      <c r="R78" s="271">
        <v>2</v>
      </c>
      <c r="S78" s="229" t="s">
        <v>25</v>
      </c>
      <c r="T78" s="267"/>
      <c r="U78" s="267"/>
      <c r="V78" s="273"/>
      <c r="W78" s="271">
        <v>2</v>
      </c>
      <c r="X78" s="229" t="s">
        <v>25</v>
      </c>
      <c r="Y78" s="267"/>
      <c r="Z78" s="267"/>
      <c r="AA78" s="273"/>
      <c r="AB78" s="271">
        <v>2</v>
      </c>
      <c r="AC78" s="229" t="s">
        <v>25</v>
      </c>
      <c r="AD78" s="267"/>
      <c r="AE78" s="267"/>
      <c r="AF78" s="273"/>
      <c r="AG78" s="271">
        <v>2</v>
      </c>
      <c r="AH78" s="229" t="s">
        <v>25</v>
      </c>
      <c r="AI78" s="267"/>
      <c r="AJ78" s="267"/>
      <c r="AK78" s="273"/>
      <c r="AL78" s="271">
        <v>2</v>
      </c>
      <c r="AM78" s="229" t="s">
        <v>25</v>
      </c>
      <c r="AN78" s="267"/>
      <c r="AO78" s="267"/>
      <c r="AP78" s="273"/>
      <c r="AQ78" s="297"/>
      <c r="AR78" s="298"/>
      <c r="AS78" s="310"/>
      <c r="AT78" s="310"/>
      <c r="AU78" s="311"/>
      <c r="AV78" s="271">
        <v>2</v>
      </c>
      <c r="AW78" s="229" t="s">
        <v>25</v>
      </c>
      <c r="AX78" s="267"/>
      <c r="AY78" s="267"/>
      <c r="AZ78" s="273"/>
      <c r="BB78" s="363" t="s">
        <v>99</v>
      </c>
    </row>
    <row r="79" spans="1:56" s="214" customFormat="1" x14ac:dyDescent="0.25">
      <c r="A79" s="228" t="s">
        <v>100</v>
      </c>
      <c r="B79" s="222" t="s">
        <v>24</v>
      </c>
      <c r="C79" s="229"/>
      <c r="D79" s="229"/>
      <c r="E79" s="322">
        <v>1</v>
      </c>
      <c r="F79" s="230" t="s">
        <v>22</v>
      </c>
      <c r="G79" s="231" t="s">
        <v>22</v>
      </c>
      <c r="H79" s="271">
        <v>1</v>
      </c>
      <c r="I79" s="229" t="s">
        <v>25</v>
      </c>
      <c r="J79" s="267"/>
      <c r="K79" s="267"/>
      <c r="L79" s="273"/>
      <c r="M79" s="271">
        <v>1</v>
      </c>
      <c r="N79" s="229" t="s">
        <v>25</v>
      </c>
      <c r="O79" s="267"/>
      <c r="P79" s="267"/>
      <c r="Q79" s="273"/>
      <c r="R79" s="271">
        <v>1</v>
      </c>
      <c r="S79" s="229" t="s">
        <v>25</v>
      </c>
      <c r="T79" s="267"/>
      <c r="U79" s="267"/>
      <c r="V79" s="273"/>
      <c r="W79" s="271">
        <v>1</v>
      </c>
      <c r="X79" s="229" t="s">
        <v>25</v>
      </c>
      <c r="Y79" s="267"/>
      <c r="Z79" s="267"/>
      <c r="AA79" s="273"/>
      <c r="AB79" s="271">
        <v>1</v>
      </c>
      <c r="AC79" s="229" t="s">
        <v>25</v>
      </c>
      <c r="AD79" s="267"/>
      <c r="AE79" s="267"/>
      <c r="AF79" s="273"/>
      <c r="AG79" s="271">
        <v>1</v>
      </c>
      <c r="AH79" s="229" t="s">
        <v>25</v>
      </c>
      <c r="AI79" s="267"/>
      <c r="AJ79" s="267"/>
      <c r="AK79" s="273"/>
      <c r="AL79" s="271">
        <v>1</v>
      </c>
      <c r="AM79" s="229" t="s">
        <v>25</v>
      </c>
      <c r="AN79" s="267"/>
      <c r="AO79" s="267"/>
      <c r="AP79" s="273"/>
      <c r="AQ79" s="297"/>
      <c r="AR79" s="298"/>
      <c r="AS79" s="310"/>
      <c r="AT79" s="310"/>
      <c r="AU79" s="311"/>
      <c r="AV79" s="271">
        <v>1</v>
      </c>
      <c r="AW79" s="229" t="s">
        <v>25</v>
      </c>
      <c r="AX79" s="267"/>
      <c r="AY79" s="267"/>
      <c r="AZ79" s="273"/>
      <c r="BB79" s="364" t="s">
        <v>100</v>
      </c>
    </row>
    <row r="80" spans="1:56" s="214" customFormat="1" x14ac:dyDescent="0.25">
      <c r="A80" s="228" t="s">
        <v>101</v>
      </c>
      <c r="B80" s="222" t="s">
        <v>24</v>
      </c>
      <c r="C80" s="229"/>
      <c r="D80" s="229"/>
      <c r="E80" s="322">
        <v>1</v>
      </c>
      <c r="F80" s="239">
        <v>100</v>
      </c>
      <c r="G80" s="231" t="s">
        <v>22</v>
      </c>
      <c r="H80" s="271">
        <v>1</v>
      </c>
      <c r="I80" s="229" t="s">
        <v>25</v>
      </c>
      <c r="J80" s="267"/>
      <c r="K80" s="267"/>
      <c r="L80" s="273"/>
      <c r="M80" s="271">
        <v>1</v>
      </c>
      <c r="N80" s="229" t="s">
        <v>25</v>
      </c>
      <c r="O80" s="267"/>
      <c r="P80" s="267"/>
      <c r="Q80" s="273"/>
      <c r="R80" s="271">
        <v>1</v>
      </c>
      <c r="S80" s="229" t="s">
        <v>25</v>
      </c>
      <c r="T80" s="267"/>
      <c r="U80" s="267"/>
      <c r="V80" s="273"/>
      <c r="W80" s="271">
        <v>1</v>
      </c>
      <c r="X80" s="229" t="s">
        <v>25</v>
      </c>
      <c r="Y80" s="267"/>
      <c r="Z80" s="267"/>
      <c r="AA80" s="273"/>
      <c r="AB80" s="271">
        <v>1</v>
      </c>
      <c r="AC80" s="229" t="s">
        <v>25</v>
      </c>
      <c r="AD80" s="267"/>
      <c r="AE80" s="267"/>
      <c r="AF80" s="273"/>
      <c r="AG80" s="271">
        <v>1</v>
      </c>
      <c r="AH80" s="229" t="s">
        <v>25</v>
      </c>
      <c r="AI80" s="267"/>
      <c r="AJ80" s="267"/>
      <c r="AK80" s="273"/>
      <c r="AL80" s="271">
        <v>1</v>
      </c>
      <c r="AM80" s="229" t="s">
        <v>25</v>
      </c>
      <c r="AN80" s="267"/>
      <c r="AO80" s="267"/>
      <c r="AP80" s="273"/>
      <c r="AQ80" s="297"/>
      <c r="AR80" s="298"/>
      <c r="AS80" s="310"/>
      <c r="AT80" s="310"/>
      <c r="AU80" s="311"/>
      <c r="AV80" s="271">
        <v>1</v>
      </c>
      <c r="AW80" s="229" t="s">
        <v>25</v>
      </c>
      <c r="AX80" s="267"/>
      <c r="AY80" s="267"/>
      <c r="AZ80" s="273"/>
      <c r="BB80" s="363" t="s">
        <v>101</v>
      </c>
    </row>
    <row r="81" spans="1:56" x14ac:dyDescent="0.25">
      <c r="A81" s="228" t="s">
        <v>102</v>
      </c>
      <c r="B81" s="222" t="s">
        <v>202</v>
      </c>
      <c r="C81" s="229"/>
      <c r="D81" s="229"/>
      <c r="E81" s="223" t="s">
        <v>202</v>
      </c>
      <c r="F81" s="239">
        <v>5</v>
      </c>
      <c r="G81" s="231">
        <v>0.8</v>
      </c>
      <c r="H81" s="271">
        <v>0.02</v>
      </c>
      <c r="I81" s="229" t="s">
        <v>25</v>
      </c>
      <c r="J81" s="267"/>
      <c r="K81" s="267"/>
      <c r="L81" s="273"/>
      <c r="M81" s="271">
        <v>0.02</v>
      </c>
      <c r="N81" s="229" t="s">
        <v>25</v>
      </c>
      <c r="O81" s="267"/>
      <c r="P81" s="267"/>
      <c r="Q81" s="273"/>
      <c r="R81" s="271">
        <v>0.02</v>
      </c>
      <c r="S81" s="229" t="s">
        <v>25</v>
      </c>
      <c r="T81" s="267"/>
      <c r="U81" s="267"/>
      <c r="V81" s="273"/>
      <c r="W81" s="271">
        <v>0.02</v>
      </c>
      <c r="X81" s="229" t="s">
        <v>25</v>
      </c>
      <c r="Y81" s="267"/>
      <c r="Z81" s="267"/>
      <c r="AA81" s="273"/>
      <c r="AB81" s="271">
        <v>0.02</v>
      </c>
      <c r="AC81" s="229" t="s">
        <v>25</v>
      </c>
      <c r="AD81" s="267"/>
      <c r="AE81" s="267"/>
      <c r="AF81" s="273"/>
      <c r="AG81" s="271">
        <v>0.02</v>
      </c>
      <c r="AH81" s="229" t="s">
        <v>25</v>
      </c>
      <c r="AI81" s="267"/>
      <c r="AJ81" s="267"/>
      <c r="AK81" s="273"/>
      <c r="AL81" s="271">
        <v>0.02</v>
      </c>
      <c r="AM81" s="229" t="s">
        <v>25</v>
      </c>
      <c r="AN81" s="267"/>
      <c r="AO81" s="267"/>
      <c r="AP81" s="273"/>
      <c r="AQ81" s="312"/>
      <c r="AR81" s="298"/>
      <c r="AS81" s="310"/>
      <c r="AT81" s="310"/>
      <c r="AU81" s="311"/>
      <c r="AV81" s="271">
        <v>0.02</v>
      </c>
      <c r="AW81" s="229" t="s">
        <v>25</v>
      </c>
      <c r="AX81" s="267"/>
      <c r="AY81" s="267"/>
      <c r="AZ81" s="273"/>
      <c r="BB81" s="111" t="s">
        <v>102</v>
      </c>
      <c r="BD81" s="214"/>
    </row>
    <row r="82" spans="1:56" s="214" customFormat="1" x14ac:dyDescent="0.25">
      <c r="A82" s="228" t="s">
        <v>103</v>
      </c>
      <c r="B82" s="222" t="s">
        <v>24</v>
      </c>
      <c r="C82" s="229"/>
      <c r="D82" s="229"/>
      <c r="E82" s="322">
        <v>1</v>
      </c>
      <c r="F82" s="239">
        <v>1000</v>
      </c>
      <c r="G82" s="231" t="s">
        <v>22</v>
      </c>
      <c r="H82" s="271">
        <v>2</v>
      </c>
      <c r="I82" s="229" t="s">
        <v>25</v>
      </c>
      <c r="J82" s="267"/>
      <c r="K82" s="267"/>
      <c r="L82" s="273"/>
      <c r="M82" s="271">
        <v>2</v>
      </c>
      <c r="N82" s="229" t="s">
        <v>25</v>
      </c>
      <c r="O82" s="267"/>
      <c r="P82" s="267"/>
      <c r="Q82" s="273"/>
      <c r="R82" s="271">
        <v>2</v>
      </c>
      <c r="S82" s="229" t="s">
        <v>25</v>
      </c>
      <c r="T82" s="267"/>
      <c r="U82" s="267"/>
      <c r="V82" s="273"/>
      <c r="W82" s="271">
        <v>2</v>
      </c>
      <c r="X82" s="229" t="s">
        <v>25</v>
      </c>
      <c r="Y82" s="267"/>
      <c r="Z82" s="267"/>
      <c r="AA82" s="273"/>
      <c r="AB82" s="271">
        <v>2</v>
      </c>
      <c r="AC82" s="229" t="s">
        <v>25</v>
      </c>
      <c r="AD82" s="267"/>
      <c r="AE82" s="267"/>
      <c r="AF82" s="273"/>
      <c r="AG82" s="271">
        <v>2</v>
      </c>
      <c r="AH82" s="229" t="s">
        <v>25</v>
      </c>
      <c r="AI82" s="267"/>
      <c r="AJ82" s="267"/>
      <c r="AK82" s="273"/>
      <c r="AL82" s="271">
        <v>2</v>
      </c>
      <c r="AM82" s="229" t="s">
        <v>25</v>
      </c>
      <c r="AN82" s="267"/>
      <c r="AO82" s="267"/>
      <c r="AP82" s="273"/>
      <c r="AQ82" s="297"/>
      <c r="AR82" s="298"/>
      <c r="AS82" s="310"/>
      <c r="AT82" s="310"/>
      <c r="AU82" s="311"/>
      <c r="AV82" s="271">
        <v>2</v>
      </c>
      <c r="AW82" s="229" t="s">
        <v>25</v>
      </c>
      <c r="AX82" s="267"/>
      <c r="AY82" s="267"/>
      <c r="AZ82" s="273"/>
      <c r="BB82" s="363" t="s">
        <v>103</v>
      </c>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71">
        <v>0.02</v>
      </c>
      <c r="I84" s="229" t="s">
        <v>25</v>
      </c>
      <c r="J84" s="267"/>
      <c r="K84" s="267"/>
      <c r="L84" s="273"/>
      <c r="M84" s="271">
        <v>0.02</v>
      </c>
      <c r="N84" s="229" t="s">
        <v>25</v>
      </c>
      <c r="O84" s="267"/>
      <c r="P84" s="267"/>
      <c r="Q84" s="273"/>
      <c r="R84" s="271">
        <v>0.02</v>
      </c>
      <c r="S84" s="229" t="s">
        <v>25</v>
      </c>
      <c r="T84" s="267"/>
      <c r="U84" s="267"/>
      <c r="V84" s="273"/>
      <c r="W84" s="271">
        <v>0.02</v>
      </c>
      <c r="X84" s="229" t="s">
        <v>25</v>
      </c>
      <c r="Y84" s="267"/>
      <c r="Z84" s="267"/>
      <c r="AA84" s="273"/>
      <c r="AB84" s="271">
        <v>0.02</v>
      </c>
      <c r="AC84" s="229" t="s">
        <v>25</v>
      </c>
      <c r="AD84" s="267"/>
      <c r="AE84" s="267"/>
      <c r="AF84" s="273"/>
      <c r="AG84" s="271">
        <v>0.02</v>
      </c>
      <c r="AH84" s="229" t="s">
        <v>25</v>
      </c>
      <c r="AI84" s="267"/>
      <c r="AJ84" s="267"/>
      <c r="AK84" s="273"/>
      <c r="AL84" s="271">
        <v>0.02</v>
      </c>
      <c r="AM84" s="229" t="s">
        <v>25</v>
      </c>
      <c r="AN84" s="267"/>
      <c r="AO84" s="267"/>
      <c r="AP84" s="273"/>
      <c r="AQ84" s="312"/>
      <c r="AR84" s="298"/>
      <c r="AS84" s="310"/>
      <c r="AT84" s="310"/>
      <c r="AU84" s="311"/>
      <c r="AV84" s="271">
        <v>0.02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2</v>
      </c>
      <c r="I85" s="229" t="s">
        <v>25</v>
      </c>
      <c r="J85" s="267"/>
      <c r="K85" s="267"/>
      <c r="L85" s="273"/>
      <c r="M85" s="370">
        <v>2</v>
      </c>
      <c r="N85" s="229" t="s">
        <v>25</v>
      </c>
      <c r="O85" s="267"/>
      <c r="P85" s="267"/>
      <c r="Q85" s="273"/>
      <c r="R85" s="370">
        <v>2</v>
      </c>
      <c r="S85" s="229" t="s">
        <v>25</v>
      </c>
      <c r="T85" s="267"/>
      <c r="U85" s="267"/>
      <c r="V85" s="273"/>
      <c r="W85" s="370">
        <v>2</v>
      </c>
      <c r="X85" s="229" t="s">
        <v>25</v>
      </c>
      <c r="Y85" s="267"/>
      <c r="Z85" s="267"/>
      <c r="AA85" s="273"/>
      <c r="AB85" s="370">
        <v>2</v>
      </c>
      <c r="AC85" s="229" t="s">
        <v>25</v>
      </c>
      <c r="AD85" s="267"/>
      <c r="AE85" s="267"/>
      <c r="AF85" s="273"/>
      <c r="AG85" s="370">
        <v>2</v>
      </c>
      <c r="AH85" s="229" t="s">
        <v>25</v>
      </c>
      <c r="AI85" s="267"/>
      <c r="AJ85" s="267"/>
      <c r="AK85" s="273"/>
      <c r="AL85" s="370">
        <v>2</v>
      </c>
      <c r="AM85" s="229" t="s">
        <v>25</v>
      </c>
      <c r="AN85" s="267"/>
      <c r="AO85" s="267"/>
      <c r="AP85" s="273"/>
      <c r="AQ85" s="297"/>
      <c r="AR85" s="298"/>
      <c r="AS85" s="310"/>
      <c r="AT85" s="310"/>
      <c r="AU85" s="311"/>
      <c r="AV85" s="370">
        <v>2</v>
      </c>
      <c r="AW85" s="229" t="s">
        <v>25</v>
      </c>
      <c r="AX85" s="267"/>
      <c r="AY85" s="267"/>
      <c r="AZ85" s="273"/>
      <c r="BB85" s="123" t="s">
        <v>106</v>
      </c>
      <c r="BD85" s="214"/>
    </row>
    <row r="86" spans="1:56" s="214" customFormat="1" x14ac:dyDescent="0.25">
      <c r="A86" s="228" t="s">
        <v>107</v>
      </c>
      <c r="B86" s="456" t="s">
        <v>202</v>
      </c>
      <c r="C86" s="229"/>
      <c r="D86" s="229"/>
      <c r="E86" s="375" t="s">
        <v>202</v>
      </c>
      <c r="F86" s="239">
        <v>5</v>
      </c>
      <c r="G86" s="231">
        <v>3</v>
      </c>
      <c r="H86" s="271">
        <v>1</v>
      </c>
      <c r="I86" s="229" t="s">
        <v>25</v>
      </c>
      <c r="J86" s="267"/>
      <c r="K86" s="267"/>
      <c r="L86" s="273"/>
      <c r="M86" s="271">
        <v>1</v>
      </c>
      <c r="N86" s="229" t="s">
        <v>25</v>
      </c>
      <c r="O86" s="267"/>
      <c r="P86" s="267"/>
      <c r="Q86" s="273"/>
      <c r="R86" s="271">
        <v>1</v>
      </c>
      <c r="S86" s="229" t="s">
        <v>25</v>
      </c>
      <c r="T86" s="267"/>
      <c r="U86" s="267"/>
      <c r="V86" s="273"/>
      <c r="W86" s="271">
        <v>1</v>
      </c>
      <c r="X86" s="229" t="s">
        <v>25</v>
      </c>
      <c r="Y86" s="267"/>
      <c r="Z86" s="267"/>
      <c r="AA86" s="273"/>
      <c r="AB86" s="271">
        <v>1</v>
      </c>
      <c r="AC86" s="229" t="s">
        <v>25</v>
      </c>
      <c r="AD86" s="267"/>
      <c r="AE86" s="267"/>
      <c r="AF86" s="273"/>
      <c r="AG86" s="271">
        <v>1</v>
      </c>
      <c r="AH86" s="229" t="s">
        <v>25</v>
      </c>
      <c r="AI86" s="267"/>
      <c r="AJ86" s="267"/>
      <c r="AK86" s="273"/>
      <c r="AL86" s="271">
        <v>1</v>
      </c>
      <c r="AM86" s="229" t="s">
        <v>25</v>
      </c>
      <c r="AN86" s="267"/>
      <c r="AO86" s="267"/>
      <c r="AP86" s="273"/>
      <c r="AQ86" s="297"/>
      <c r="AR86" s="298"/>
      <c r="AS86" s="310"/>
      <c r="AT86" s="310"/>
      <c r="AU86" s="311"/>
      <c r="AV86" s="271">
        <v>1</v>
      </c>
      <c r="AW86" s="229" t="s">
        <v>25</v>
      </c>
      <c r="AX86" s="267"/>
      <c r="AY86" s="267"/>
      <c r="AZ86" s="273"/>
      <c r="BB86" s="364" t="s">
        <v>107</v>
      </c>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s="214" customFormat="1" ht="15.75" thickBot="1" x14ac:dyDescent="0.3">
      <c r="A89" s="376" t="s">
        <v>110</v>
      </c>
      <c r="B89" s="275" t="s">
        <v>24</v>
      </c>
      <c r="C89" s="263"/>
      <c r="D89" s="263"/>
      <c r="E89" s="323">
        <v>0.01</v>
      </c>
      <c r="F89" s="281">
        <v>2</v>
      </c>
      <c r="G89" s="282">
        <v>0.02</v>
      </c>
      <c r="H89" s="274">
        <v>0.01</v>
      </c>
      <c r="I89" s="263" t="s">
        <v>25</v>
      </c>
      <c r="J89" s="275"/>
      <c r="K89" s="275"/>
      <c r="L89" s="276"/>
      <c r="M89" s="274">
        <v>0.01</v>
      </c>
      <c r="N89" s="263" t="s">
        <v>25</v>
      </c>
      <c r="O89" s="275"/>
      <c r="P89" s="275"/>
      <c r="Q89" s="276"/>
      <c r="R89" s="274">
        <v>0.19</v>
      </c>
      <c r="S89" s="263"/>
      <c r="T89" s="275"/>
      <c r="U89" s="275" t="s">
        <v>15</v>
      </c>
      <c r="V89" s="276" t="s">
        <v>247</v>
      </c>
      <c r="W89" s="274">
        <v>0.01</v>
      </c>
      <c r="X89" s="263" t="s">
        <v>25</v>
      </c>
      <c r="Y89" s="275"/>
      <c r="Z89" s="275"/>
      <c r="AA89" s="276"/>
      <c r="AB89" s="274">
        <v>1.1000000000000001</v>
      </c>
      <c r="AC89" s="263"/>
      <c r="AD89" s="275" t="s">
        <v>16</v>
      </c>
      <c r="AE89" s="275" t="s">
        <v>15</v>
      </c>
      <c r="AF89" s="276" t="s">
        <v>247</v>
      </c>
      <c r="AG89" s="274">
        <v>0.01</v>
      </c>
      <c r="AH89" s="263" t="s">
        <v>25</v>
      </c>
      <c r="AI89" s="275"/>
      <c r="AJ89" s="275"/>
      <c r="AK89" s="276"/>
      <c r="AL89" s="274">
        <v>0.01</v>
      </c>
      <c r="AM89" s="263" t="s">
        <v>25</v>
      </c>
      <c r="AN89" s="275"/>
      <c r="AO89" s="275"/>
      <c r="AP89" s="276"/>
      <c r="AQ89" s="315"/>
      <c r="AR89" s="303"/>
      <c r="AS89" s="316"/>
      <c r="AT89" s="316"/>
      <c r="AU89" s="317"/>
      <c r="AV89" s="274">
        <v>0.01</v>
      </c>
      <c r="AW89" s="263" t="s">
        <v>25</v>
      </c>
      <c r="AX89" s="275"/>
      <c r="AY89" s="275"/>
      <c r="AZ89" s="276"/>
      <c r="BB89" s="365" t="s">
        <v>110</v>
      </c>
    </row>
    <row r="90" spans="1:56" ht="12.95" customHeight="1" x14ac:dyDescent="0.25">
      <c r="A90" s="139" t="s">
        <v>196</v>
      </c>
      <c r="B90" s="285"/>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6"/>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6"/>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E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 ref="A1:AZ1"/>
    <mergeCell ref="A2:AZ2"/>
    <mergeCell ref="B4:B6"/>
    <mergeCell ref="C4:C6"/>
    <mergeCell ref="D4:D6"/>
    <mergeCell ref="E4:E6"/>
    <mergeCell ref="G4:G6"/>
    <mergeCell ref="H4:AP4"/>
    <mergeCell ref="AQ4:AZ4"/>
    <mergeCell ref="H5:L5"/>
  </mergeCells>
  <conditionalFormatting sqref="AV10">
    <cfRule type="cellIs" dxfId="920" priority="299" operator="greaterThan">
      <formula>$E$10</formula>
    </cfRule>
  </conditionalFormatting>
  <conditionalFormatting sqref="AV11">
    <cfRule type="cellIs" dxfId="919" priority="298" operator="greaterThan">
      <formula>$E$11</formula>
    </cfRule>
  </conditionalFormatting>
  <conditionalFormatting sqref="AV12">
    <cfRule type="cellIs" dxfId="918" priority="297" operator="greaterThan">
      <formula>$E$12</formula>
    </cfRule>
  </conditionalFormatting>
  <conditionalFormatting sqref="AV13:AV14">
    <cfRule type="cellIs" dxfId="917" priority="295" operator="greaterThan">
      <formula>$E13</formula>
    </cfRule>
    <cfRule type="cellIs" dxfId="916" priority="296" operator="greaterThan">
      <formula>$G13</formula>
    </cfRule>
  </conditionalFormatting>
  <conditionalFormatting sqref="AV14">
    <cfRule type="cellIs" dxfId="915" priority="293" operator="greaterThan">
      <formula>$E$14</formula>
    </cfRule>
    <cfRule type="cellIs" dxfId="914" priority="294" operator="greaterThan">
      <formula>$G$14</formula>
    </cfRule>
  </conditionalFormatting>
  <conditionalFormatting sqref="AV15">
    <cfRule type="cellIs" dxfId="913" priority="292" operator="greaterThan">
      <formula>$E$15</formula>
    </cfRule>
  </conditionalFormatting>
  <conditionalFormatting sqref="AV19">
    <cfRule type="cellIs" dxfId="912" priority="291" operator="greaterThan">
      <formula>$E$19</formula>
    </cfRule>
  </conditionalFormatting>
  <conditionalFormatting sqref="AV23">
    <cfRule type="cellIs" dxfId="911" priority="290" operator="greaterThan">
      <formula>$E$23</formula>
    </cfRule>
  </conditionalFormatting>
  <conditionalFormatting sqref="AV8">
    <cfRule type="cellIs" dxfId="910" priority="289" operator="greaterThan">
      <formula>$E$8</formula>
    </cfRule>
  </conditionalFormatting>
  <conditionalFormatting sqref="AV9">
    <cfRule type="cellIs" dxfId="909" priority="288" operator="greaterThan">
      <formula>$E$9</formula>
    </cfRule>
  </conditionalFormatting>
  <conditionalFormatting sqref="AV18">
    <cfRule type="cellIs" dxfId="908" priority="284" operator="lessThan">
      <formula>$BC$18</formula>
    </cfRule>
    <cfRule type="cellIs" dxfId="907" priority="285" operator="greaterThan">
      <formula>$BD$18</formula>
    </cfRule>
    <cfRule type="cellIs" dxfId="906" priority="286" operator="lessThan">
      <formula>$BA$18</formula>
    </cfRule>
    <cfRule type="cellIs" dxfId="905" priority="287" operator="greaterThan">
      <formula>$BB$18</formula>
    </cfRule>
  </conditionalFormatting>
  <conditionalFormatting sqref="AQ27">
    <cfRule type="cellIs" dxfId="904" priority="282" operator="greaterThan">
      <formula>$E$27</formula>
    </cfRule>
    <cfRule type="cellIs" dxfId="903" priority="283" operator="greaterThan">
      <formula>$G$27</formula>
    </cfRule>
  </conditionalFormatting>
  <conditionalFormatting sqref="AQ28">
    <cfRule type="cellIs" dxfId="902" priority="280" operator="greaterThan">
      <formula>$E$28</formula>
    </cfRule>
    <cfRule type="cellIs" dxfId="901" priority="281" operator="greaterThan">
      <formula>$G$28</formula>
    </cfRule>
  </conditionalFormatting>
  <conditionalFormatting sqref="AQ30">
    <cfRule type="cellIs" dxfId="900" priority="278" operator="greaterThan">
      <formula>$E$30</formula>
    </cfRule>
    <cfRule type="cellIs" dxfId="899" priority="279" operator="greaterThan">
      <formula>$G$30</formula>
    </cfRule>
  </conditionalFormatting>
  <conditionalFormatting sqref="AQ31">
    <cfRule type="cellIs" dxfId="898" priority="277" operator="greaterThan">
      <formula>$E$31</formula>
    </cfRule>
  </conditionalFormatting>
  <conditionalFormatting sqref="AQ32">
    <cfRule type="cellIs" dxfId="897" priority="275" operator="greaterThan">
      <formula>$E$32</formula>
    </cfRule>
    <cfRule type="cellIs" dxfId="896" priority="276" operator="greaterThan">
      <formula>$G$32</formula>
    </cfRule>
  </conditionalFormatting>
  <conditionalFormatting sqref="AQ33">
    <cfRule type="cellIs" dxfId="895" priority="273" operator="greaterThan">
      <formula>$E$33</formula>
    </cfRule>
    <cfRule type="cellIs" dxfId="894" priority="274" operator="greaterThan">
      <formula>$G$33</formula>
    </cfRule>
  </conditionalFormatting>
  <conditionalFormatting sqref="AQ34">
    <cfRule type="cellIs" dxfId="893" priority="270" operator="greaterThan">
      <formula>$E$34</formula>
    </cfRule>
    <cfRule type="cellIs" dxfId="892" priority="271" operator="greaterThan">
      <formula>$G$34</formula>
    </cfRule>
    <cfRule type="cellIs" dxfId="891" priority="272" operator="greaterThan">
      <formula>$F$34</formula>
    </cfRule>
  </conditionalFormatting>
  <conditionalFormatting sqref="AQ35">
    <cfRule type="cellIs" dxfId="890" priority="268" operator="greaterThan">
      <formula>$E$35</formula>
    </cfRule>
    <cfRule type="cellIs" dxfId="889" priority="269" operator="greaterThan">
      <formula>$G$35</formula>
    </cfRule>
  </conditionalFormatting>
  <conditionalFormatting sqref="AQ36">
    <cfRule type="cellIs" dxfId="888" priority="266" operator="greaterThan">
      <formula>$E$36</formula>
    </cfRule>
    <cfRule type="cellIs" dxfId="887" priority="267" operator="greaterThan">
      <formula>$G$36</formula>
    </cfRule>
  </conditionalFormatting>
  <conditionalFormatting sqref="AQ37">
    <cfRule type="cellIs" dxfId="886" priority="265" operator="greaterThan">
      <formula>$E$37</formula>
    </cfRule>
  </conditionalFormatting>
  <conditionalFormatting sqref="AQ38">
    <cfRule type="cellIs" dxfId="885" priority="263" operator="greaterThan">
      <formula>$E$38</formula>
    </cfRule>
    <cfRule type="cellIs" dxfId="884" priority="264" operator="greaterThan">
      <formula>$G$38</formula>
    </cfRule>
  </conditionalFormatting>
  <conditionalFormatting sqref="AQ39">
    <cfRule type="cellIs" dxfId="883" priority="261" operator="greaterThan">
      <formula>$E$39</formula>
    </cfRule>
    <cfRule type="cellIs" dxfId="882" priority="262" operator="greaterThan">
      <formula>$G$39</formula>
    </cfRule>
  </conditionalFormatting>
  <conditionalFormatting sqref="AQ40">
    <cfRule type="cellIs" dxfId="881" priority="259" operator="greaterThan">
      <formula>$E$40</formula>
    </cfRule>
    <cfRule type="cellIs" dxfId="880" priority="260" operator="greaterThan">
      <formula>$G$40</formula>
    </cfRule>
  </conditionalFormatting>
  <conditionalFormatting sqref="AQ41">
    <cfRule type="cellIs" dxfId="879" priority="257" operator="greaterThan">
      <formula>$E$41</formula>
    </cfRule>
    <cfRule type="cellIs" dxfId="878" priority="258" operator="greaterThan">
      <formula>$G$41</formula>
    </cfRule>
  </conditionalFormatting>
  <conditionalFormatting sqref="AQ37">
    <cfRule type="cellIs" dxfId="877" priority="256" operator="greaterThan">
      <formula>$G$37</formula>
    </cfRule>
  </conditionalFormatting>
  <conditionalFormatting sqref="AQ72">
    <cfRule type="cellIs" dxfId="876" priority="255" operator="greaterThan">
      <formula>$F$72</formula>
    </cfRule>
  </conditionalFormatting>
  <conditionalFormatting sqref="AQ55">
    <cfRule type="cellIs" dxfId="875" priority="254" operator="greaterThan">
      <formula>$G$55</formula>
    </cfRule>
  </conditionalFormatting>
  <conditionalFormatting sqref="AQ60">
    <cfRule type="cellIs" dxfId="874" priority="253" operator="greaterThan">
      <formula>$G$60</formula>
    </cfRule>
  </conditionalFormatting>
  <conditionalFormatting sqref="AQ63">
    <cfRule type="cellIs" dxfId="873" priority="252" operator="greaterThan">
      <formula>$G$63</formula>
    </cfRule>
  </conditionalFormatting>
  <conditionalFormatting sqref="AQ66">
    <cfRule type="cellIs" dxfId="872" priority="250" operator="greaterThan">
      <formula>$G$66</formula>
    </cfRule>
    <cfRule type="cellIs" dxfId="871" priority="251" operator="greaterThan">
      <formula>$F$66</formula>
    </cfRule>
  </conditionalFormatting>
  <conditionalFormatting sqref="AQ53">
    <cfRule type="cellIs" dxfId="870" priority="249" operator="greaterThan">
      <formula>$F$53</formula>
    </cfRule>
  </conditionalFormatting>
  <conditionalFormatting sqref="AQ52">
    <cfRule type="cellIs" dxfId="869" priority="247" operator="greaterThan">
      <formula>$F$52</formula>
    </cfRule>
  </conditionalFormatting>
  <conditionalFormatting sqref="AQ61">
    <cfRule type="cellIs" dxfId="868" priority="244" operator="greaterThan">
      <formula>$F$61</formula>
    </cfRule>
  </conditionalFormatting>
  <conditionalFormatting sqref="AQ62">
    <cfRule type="cellIs" dxfId="867" priority="242" operator="greaterThan">
      <formula>$G$62</formula>
    </cfRule>
  </conditionalFormatting>
  <conditionalFormatting sqref="AQ54">
    <cfRule type="cellIs" dxfId="866" priority="245" operator="greaterThan">
      <formula>$G$54</formula>
    </cfRule>
    <cfRule type="cellIs" dxfId="865" priority="246" operator="greaterThan">
      <formula>$F$54</formula>
    </cfRule>
  </conditionalFormatting>
  <conditionalFormatting sqref="AQ61">
    <cfRule type="cellIs" dxfId="864" priority="243" operator="greaterThan">
      <formula>$G$61</formula>
    </cfRule>
  </conditionalFormatting>
  <conditionalFormatting sqref="AQ67">
    <cfRule type="cellIs" dxfId="863" priority="241" operator="greaterThan">
      <formula>$F$67</formula>
    </cfRule>
  </conditionalFormatting>
  <conditionalFormatting sqref="AQ68">
    <cfRule type="cellIs" dxfId="862" priority="240" operator="greaterThan">
      <formula>$G$68</formula>
    </cfRule>
  </conditionalFormatting>
  <conditionalFormatting sqref="AQ70">
    <cfRule type="cellIs" dxfId="861" priority="239" operator="greaterThan">
      <formula>$G$70</formula>
    </cfRule>
  </conditionalFormatting>
  <conditionalFormatting sqref="AQ73">
    <cfRule type="cellIs" dxfId="860" priority="238" operator="greaterThan">
      <formula>$G$73</formula>
    </cfRule>
  </conditionalFormatting>
  <conditionalFormatting sqref="AQ75">
    <cfRule type="cellIs" dxfId="859" priority="237" operator="greaterThan">
      <formula>$F$75</formula>
    </cfRule>
  </conditionalFormatting>
  <conditionalFormatting sqref="AQ76">
    <cfRule type="cellIs" dxfId="858" priority="236" operator="greaterThan">
      <formula>$F$76</formula>
    </cfRule>
  </conditionalFormatting>
  <conditionalFormatting sqref="AQ78">
    <cfRule type="cellIs" dxfId="857" priority="235" operator="greaterThan">
      <formula>$G$78</formula>
    </cfRule>
  </conditionalFormatting>
  <conditionalFormatting sqref="AQ80">
    <cfRule type="cellIs" dxfId="856" priority="234" operator="greaterThan">
      <formula>$F$80</formula>
    </cfRule>
  </conditionalFormatting>
  <conditionalFormatting sqref="AQ82">
    <cfRule type="cellIs" dxfId="855" priority="233" operator="greaterThan">
      <formula>$F$82</formula>
    </cfRule>
  </conditionalFormatting>
  <conditionalFormatting sqref="AQ81">
    <cfRule type="cellIs" dxfId="854" priority="231" operator="greaterThan">
      <formula>$G$81</formula>
    </cfRule>
    <cfRule type="cellIs" dxfId="853" priority="232" operator="greaterThan">
      <formula>$F$81</formula>
    </cfRule>
  </conditionalFormatting>
  <conditionalFormatting sqref="AQ84">
    <cfRule type="cellIs" dxfId="852" priority="230" operator="greaterThan">
      <formula>$G$84</formula>
    </cfRule>
  </conditionalFormatting>
  <conditionalFormatting sqref="AQ86">
    <cfRule type="cellIs" dxfId="851" priority="228" operator="greaterThan">
      <formula>$G$86</formula>
    </cfRule>
    <cfRule type="cellIs" dxfId="850" priority="229" operator="greaterThan">
      <formula>$F$86</formula>
    </cfRule>
  </conditionalFormatting>
  <conditionalFormatting sqref="AQ89">
    <cfRule type="cellIs" dxfId="849" priority="226" operator="greaterThan">
      <formula>$G$89</formula>
    </cfRule>
    <cfRule type="cellIs" dxfId="848" priority="227" operator="greaterThan">
      <formula>$F$89</formula>
    </cfRule>
  </conditionalFormatting>
  <conditionalFormatting sqref="AQ53">
    <cfRule type="cellIs" dxfId="847" priority="248" operator="greaterThan">
      <formula>$G$53</formula>
    </cfRule>
  </conditionalFormatting>
  <conditionalFormatting sqref="AQ29">
    <cfRule type="cellIs" dxfId="846" priority="224" operator="greaterThan">
      <formula>$E$29</formula>
    </cfRule>
  </conditionalFormatting>
  <conditionalFormatting sqref="AQ29">
    <cfRule type="cellIs" dxfId="845" priority="225" operator="greaterThan">
      <formula>$G$29</formula>
    </cfRule>
  </conditionalFormatting>
  <conditionalFormatting sqref="AQ10">
    <cfRule type="cellIs" dxfId="844" priority="223" operator="greaterThan">
      <formula>$E$10</formula>
    </cfRule>
  </conditionalFormatting>
  <conditionalFormatting sqref="AQ11">
    <cfRule type="cellIs" dxfId="843" priority="222" operator="greaterThan">
      <formula>$E$11</formula>
    </cfRule>
  </conditionalFormatting>
  <conditionalFormatting sqref="AQ12">
    <cfRule type="cellIs" dxfId="842" priority="221" operator="greaterThan">
      <formula>$E$12</formula>
    </cfRule>
  </conditionalFormatting>
  <conditionalFormatting sqref="AQ13">
    <cfRule type="cellIs" dxfId="841" priority="219" operator="greaterThan">
      <formula>$E$13</formula>
    </cfRule>
    <cfRule type="cellIs" dxfId="840" priority="220" operator="greaterThan">
      <formula>$G$13</formula>
    </cfRule>
  </conditionalFormatting>
  <conditionalFormatting sqref="AQ14">
    <cfRule type="cellIs" dxfId="839" priority="217" operator="greaterThan">
      <formula>$E$14</formula>
    </cfRule>
    <cfRule type="cellIs" dxfId="838" priority="218" operator="greaterThan">
      <formula>$G$14</formula>
    </cfRule>
  </conditionalFormatting>
  <conditionalFormatting sqref="AQ15">
    <cfRule type="cellIs" dxfId="837" priority="216" operator="greaterThan">
      <formula>$E$15</formula>
    </cfRule>
  </conditionalFormatting>
  <conditionalFormatting sqref="AQ16">
    <cfRule type="cellIs" dxfId="836" priority="215" operator="greaterThan">
      <formula>$E$16</formula>
    </cfRule>
  </conditionalFormatting>
  <conditionalFormatting sqref="AQ16">
    <cfRule type="cellIs" dxfId="835" priority="214" operator="greaterThan">
      <formula>$G$16</formula>
    </cfRule>
  </conditionalFormatting>
  <conditionalFormatting sqref="AQ17">
    <cfRule type="cellIs" dxfId="834" priority="212" operator="greaterThan">
      <formula>$E$17</formula>
    </cfRule>
  </conditionalFormatting>
  <conditionalFormatting sqref="AQ17">
    <cfRule type="cellIs" dxfId="833" priority="213" operator="greaterThan">
      <formula>$G$17</formula>
    </cfRule>
  </conditionalFormatting>
  <conditionalFormatting sqref="AQ19">
    <cfRule type="cellIs" dxfId="832" priority="211" operator="greaterThan">
      <formula>$E$19</formula>
    </cfRule>
  </conditionalFormatting>
  <conditionalFormatting sqref="AQ20">
    <cfRule type="cellIs" dxfId="831" priority="209" operator="greaterThan">
      <formula>$E$20</formula>
    </cfRule>
    <cfRule type="cellIs" dxfId="830" priority="210" operator="greaterThan">
      <formula>$G$20</formula>
    </cfRule>
  </conditionalFormatting>
  <conditionalFormatting sqref="AQ21">
    <cfRule type="cellIs" dxfId="829" priority="207" operator="greaterThan">
      <formula>$E$21</formula>
    </cfRule>
    <cfRule type="cellIs" dxfId="828" priority="208" operator="greaterThan">
      <formula>$G$21</formula>
    </cfRule>
  </conditionalFormatting>
  <conditionalFormatting sqref="AQ22">
    <cfRule type="cellIs" dxfId="827" priority="205" operator="greaterThan">
      <formula>$E$22</formula>
    </cfRule>
    <cfRule type="cellIs" dxfId="826" priority="206" operator="greaterThan">
      <formula>$G$22</formula>
    </cfRule>
  </conditionalFormatting>
  <conditionalFormatting sqref="AQ23">
    <cfRule type="cellIs" dxfId="825" priority="204" operator="greaterThan">
      <formula>$E$23</formula>
    </cfRule>
  </conditionalFormatting>
  <conditionalFormatting sqref="AQ9">
    <cfRule type="cellIs" dxfId="824" priority="203" operator="greaterThan">
      <formula>$E$9</formula>
    </cfRule>
  </conditionalFormatting>
  <conditionalFormatting sqref="AQ18">
    <cfRule type="cellIs" dxfId="823" priority="199" operator="lessThan">
      <formula>$AS$18</formula>
    </cfRule>
    <cfRule type="cellIs" dxfId="822" priority="200" operator="greaterThan">
      <formula>$AT$18</formula>
    </cfRule>
    <cfRule type="cellIs" dxfId="821" priority="201" operator="lessThan">
      <formula>$AQ$18</formula>
    </cfRule>
    <cfRule type="cellIs" dxfId="820" priority="202" operator="greaterThan">
      <formula>$AR$18</formula>
    </cfRule>
  </conditionalFormatting>
  <conditionalFormatting sqref="M45">
    <cfRule type="cellIs" dxfId="819" priority="198" operator="greaterThan">
      <formula>$F$45</formula>
    </cfRule>
  </conditionalFormatting>
  <conditionalFormatting sqref="AL45 AG45 AB45 W45">
    <cfRule type="cellIs" dxfId="818" priority="197" operator="greaterThan">
      <formula>$F$45</formula>
    </cfRule>
  </conditionalFormatting>
  <conditionalFormatting sqref="AV45 AQ45">
    <cfRule type="cellIs" dxfId="817" priority="196" operator="greaterThan">
      <formula>$F$45</formula>
    </cfRule>
  </conditionalFormatting>
  <conditionalFormatting sqref="AQ46">
    <cfRule type="cellIs" dxfId="816" priority="195" operator="greaterThan">
      <formula>$G$46</formula>
    </cfRule>
  </conditionalFormatting>
  <conditionalFormatting sqref="AQ26">
    <cfRule type="cellIs" dxfId="815" priority="194" operator="greaterThan">
      <formula>$E$9</formula>
    </cfRule>
  </conditionalFormatting>
  <conditionalFormatting sqref="AQ44">
    <cfRule type="cellIs" dxfId="814" priority="193" operator="greaterThan">
      <formula>$E$9</formula>
    </cfRule>
  </conditionalFormatting>
  <conditionalFormatting sqref="AQ49">
    <cfRule type="cellIs" dxfId="813" priority="192" operator="greaterThan">
      <formula>$E$9</formula>
    </cfRule>
  </conditionalFormatting>
  <conditionalFormatting sqref="AV20:AV22 AV16:AV17">
    <cfRule type="cellIs" dxfId="812" priority="190" operator="greaterThan">
      <formula>$E16</formula>
    </cfRule>
    <cfRule type="cellIs" dxfId="811" priority="191" operator="greaterThan">
      <formula>$G16</formula>
    </cfRule>
  </conditionalFormatting>
  <conditionalFormatting sqref="AL10">
    <cfRule type="cellIs" dxfId="810" priority="189" operator="greaterThan">
      <formula>$E$10</formula>
    </cfRule>
  </conditionalFormatting>
  <conditionalFormatting sqref="AL11">
    <cfRule type="cellIs" dxfId="809" priority="188" operator="greaterThan">
      <formula>$E$11</formula>
    </cfRule>
  </conditionalFormatting>
  <conditionalFormatting sqref="AL12">
    <cfRule type="cellIs" dxfId="808" priority="187" operator="greaterThan">
      <formula>$E$12</formula>
    </cfRule>
  </conditionalFormatting>
  <conditionalFormatting sqref="AL13:AL14">
    <cfRule type="cellIs" dxfId="807" priority="185" operator="greaterThan">
      <formula>$E13</formula>
    </cfRule>
    <cfRule type="cellIs" dxfId="806" priority="186" operator="greaterThan">
      <formula>$G13</formula>
    </cfRule>
  </conditionalFormatting>
  <conditionalFormatting sqref="AL14">
    <cfRule type="cellIs" dxfId="805" priority="183" operator="greaterThan">
      <formula>$E$14</formula>
    </cfRule>
    <cfRule type="cellIs" dxfId="804" priority="184" operator="greaterThan">
      <formula>$G$14</formula>
    </cfRule>
  </conditionalFormatting>
  <conditionalFormatting sqref="AL15">
    <cfRule type="cellIs" dxfId="803" priority="182" operator="greaterThan">
      <formula>$E$15</formula>
    </cfRule>
  </conditionalFormatting>
  <conditionalFormatting sqref="AL19">
    <cfRule type="cellIs" dxfId="802" priority="181" operator="greaterThan">
      <formula>$E$19</formula>
    </cfRule>
  </conditionalFormatting>
  <conditionalFormatting sqref="AL23">
    <cfRule type="cellIs" dxfId="801" priority="180" operator="greaterThan">
      <formula>$E$23</formula>
    </cfRule>
  </conditionalFormatting>
  <conditionalFormatting sqref="AL8">
    <cfRule type="cellIs" dxfId="800" priority="179" operator="greaterThan">
      <formula>$E$8</formula>
    </cfRule>
  </conditionalFormatting>
  <conditionalFormatting sqref="AL9">
    <cfRule type="cellIs" dxfId="799" priority="178" operator="greaterThan">
      <formula>$E$9</formula>
    </cfRule>
  </conditionalFormatting>
  <conditionalFormatting sqref="AL18">
    <cfRule type="cellIs" dxfId="798" priority="174" operator="lessThan">
      <formula>$BC$18</formula>
    </cfRule>
    <cfRule type="cellIs" dxfId="797" priority="175" operator="greaterThan">
      <formula>$BD$18</formula>
    </cfRule>
    <cfRule type="cellIs" dxfId="796" priority="176" operator="lessThan">
      <formula>$BA$18</formula>
    </cfRule>
    <cfRule type="cellIs" dxfId="795" priority="177" operator="greaterThan">
      <formula>$BB$18</formula>
    </cfRule>
  </conditionalFormatting>
  <conditionalFormatting sqref="AL20:AL22 AL16:AL17">
    <cfRule type="cellIs" dxfId="794" priority="172" operator="greaterThan">
      <formula>$E16</formula>
    </cfRule>
    <cfRule type="cellIs" dxfId="793" priority="173" operator="greaterThan">
      <formula>$G16</formula>
    </cfRule>
  </conditionalFormatting>
  <conditionalFormatting sqref="AG10">
    <cfRule type="cellIs" dxfId="792" priority="171" operator="greaterThan">
      <formula>$E$10</formula>
    </cfRule>
  </conditionalFormatting>
  <conditionalFormatting sqref="AG11">
    <cfRule type="cellIs" dxfId="791" priority="170" operator="greaterThan">
      <formula>$E$11</formula>
    </cfRule>
  </conditionalFormatting>
  <conditionalFormatting sqref="AG12">
    <cfRule type="cellIs" dxfId="790" priority="169" operator="greaterThan">
      <formula>$E$12</formula>
    </cfRule>
  </conditionalFormatting>
  <conditionalFormatting sqref="AG13:AG14">
    <cfRule type="cellIs" dxfId="789" priority="167" operator="greaterThan">
      <formula>$E13</formula>
    </cfRule>
    <cfRule type="cellIs" dxfId="788" priority="168" operator="greaterThan">
      <formula>$G13</formula>
    </cfRule>
  </conditionalFormatting>
  <conditionalFormatting sqref="AG14">
    <cfRule type="cellIs" dxfId="787" priority="165" operator="greaterThan">
      <formula>$E$14</formula>
    </cfRule>
    <cfRule type="cellIs" dxfId="786" priority="166" operator="greaterThan">
      <formula>$G$14</formula>
    </cfRule>
  </conditionalFormatting>
  <conditionalFormatting sqref="AG15">
    <cfRule type="cellIs" dxfId="785" priority="164" operator="greaterThan">
      <formula>$E$15</formula>
    </cfRule>
  </conditionalFormatting>
  <conditionalFormatting sqref="AG19">
    <cfRule type="cellIs" dxfId="784" priority="163" operator="greaterThan">
      <formula>$E$19</formula>
    </cfRule>
  </conditionalFormatting>
  <conditionalFormatting sqref="AG23">
    <cfRule type="cellIs" dxfId="783" priority="162" operator="greaterThan">
      <formula>$E$23</formula>
    </cfRule>
  </conditionalFormatting>
  <conditionalFormatting sqref="AG8">
    <cfRule type="cellIs" dxfId="782" priority="161" operator="greaterThan">
      <formula>$E$8</formula>
    </cfRule>
  </conditionalFormatting>
  <conditionalFormatting sqref="AG9">
    <cfRule type="cellIs" dxfId="781" priority="160" operator="greaterThan">
      <formula>$E$9</formula>
    </cfRule>
  </conditionalFormatting>
  <conditionalFormatting sqref="AG18">
    <cfRule type="cellIs" dxfId="780" priority="156" operator="lessThan">
      <formula>$BC$18</formula>
    </cfRule>
    <cfRule type="cellIs" dxfId="779" priority="157" operator="greaterThan">
      <formula>$BD$18</formula>
    </cfRule>
    <cfRule type="cellIs" dxfId="778" priority="158" operator="lessThan">
      <formula>$BA$18</formula>
    </cfRule>
    <cfRule type="cellIs" dxfId="777" priority="159" operator="greaterThan">
      <formula>$BB$18</formula>
    </cfRule>
  </conditionalFormatting>
  <conditionalFormatting sqref="AG20:AG22 AG16:AG17">
    <cfRule type="cellIs" dxfId="776" priority="154" operator="greaterThan">
      <formula>$E16</formula>
    </cfRule>
    <cfRule type="cellIs" dxfId="775" priority="155" operator="greaterThan">
      <formula>$G16</formula>
    </cfRule>
  </conditionalFormatting>
  <conditionalFormatting sqref="AB10">
    <cfRule type="cellIs" dxfId="774" priority="153" operator="greaterThan">
      <formula>$E$10</formula>
    </cfRule>
  </conditionalFormatting>
  <conditionalFormatting sqref="AB11">
    <cfRule type="cellIs" dxfId="773" priority="152" operator="greaterThan">
      <formula>$E$11</formula>
    </cfRule>
  </conditionalFormatting>
  <conditionalFormatting sqref="AB12">
    <cfRule type="cellIs" dxfId="772" priority="151" operator="greaterThan">
      <formula>$E$12</formula>
    </cfRule>
  </conditionalFormatting>
  <conditionalFormatting sqref="AB14">
    <cfRule type="cellIs" dxfId="771" priority="149" operator="greaterThan">
      <formula>$E$14</formula>
    </cfRule>
    <cfRule type="cellIs" dxfId="770" priority="150" operator="greaterThan">
      <formula>$G14</formula>
    </cfRule>
  </conditionalFormatting>
  <conditionalFormatting sqref="AB15">
    <cfRule type="cellIs" dxfId="769" priority="148" operator="greaterThan">
      <formula>$E$15</formula>
    </cfRule>
  </conditionalFormatting>
  <conditionalFormatting sqref="AB19">
    <cfRule type="cellIs" dxfId="768" priority="147" operator="greaterThan">
      <formula>$E$19</formula>
    </cfRule>
  </conditionalFormatting>
  <conditionalFormatting sqref="AB23">
    <cfRule type="cellIs" dxfId="767" priority="146" operator="greaterThan">
      <formula>$E$23</formula>
    </cfRule>
  </conditionalFormatting>
  <conditionalFormatting sqref="AB8">
    <cfRule type="cellIs" dxfId="766" priority="145" operator="greaterThan">
      <formula>$E$8</formula>
    </cfRule>
  </conditionalFormatting>
  <conditionalFormatting sqref="AB9">
    <cfRule type="cellIs" dxfId="765" priority="144" operator="greaterThan">
      <formula>$E$9</formula>
    </cfRule>
  </conditionalFormatting>
  <conditionalFormatting sqref="AB18">
    <cfRule type="cellIs" dxfId="764" priority="140" operator="lessThan">
      <formula>$BC$18</formula>
    </cfRule>
    <cfRule type="cellIs" dxfId="763" priority="141" operator="greaterThan">
      <formula>$BD$18</formula>
    </cfRule>
    <cfRule type="cellIs" dxfId="762" priority="142" operator="lessThan">
      <formula>$BA$18</formula>
    </cfRule>
    <cfRule type="cellIs" dxfId="761" priority="143" operator="greaterThan">
      <formula>$BB$18</formula>
    </cfRule>
  </conditionalFormatting>
  <conditionalFormatting sqref="AB20:AB22 AB16:AB17">
    <cfRule type="cellIs" dxfId="760" priority="138" operator="greaterThan">
      <formula>$E16</formula>
    </cfRule>
    <cfRule type="cellIs" dxfId="759" priority="139" operator="greaterThan">
      <formula>$G16</formula>
    </cfRule>
  </conditionalFormatting>
  <conditionalFormatting sqref="W10">
    <cfRule type="cellIs" dxfId="758" priority="137" operator="greaterThan">
      <formula>$E$10</formula>
    </cfRule>
  </conditionalFormatting>
  <conditionalFormatting sqref="W11">
    <cfRule type="cellIs" dxfId="757" priority="136" operator="greaterThan">
      <formula>$E$11</formula>
    </cfRule>
  </conditionalFormatting>
  <conditionalFormatting sqref="W12">
    <cfRule type="cellIs" dxfId="756" priority="135" operator="greaterThan">
      <formula>$E$12</formula>
    </cfRule>
  </conditionalFormatting>
  <conditionalFormatting sqref="W13:W14">
    <cfRule type="cellIs" dxfId="755" priority="133" operator="greaterThan">
      <formula>$E13</formula>
    </cfRule>
    <cfRule type="cellIs" dxfId="754" priority="134" operator="greaterThan">
      <formula>$G13</formula>
    </cfRule>
  </conditionalFormatting>
  <conditionalFormatting sqref="W14">
    <cfRule type="cellIs" dxfId="753" priority="131" operator="greaterThan">
      <formula>$E$14</formula>
    </cfRule>
    <cfRule type="cellIs" dxfId="752" priority="132" operator="greaterThan">
      <formula>$G$14</formula>
    </cfRule>
  </conditionalFormatting>
  <conditionalFormatting sqref="W15">
    <cfRule type="cellIs" dxfId="751" priority="130" operator="greaterThan">
      <formula>$E$15</formula>
    </cfRule>
  </conditionalFormatting>
  <conditionalFormatting sqref="W19">
    <cfRule type="cellIs" dxfId="750" priority="129" operator="greaterThan">
      <formula>$E$19</formula>
    </cfRule>
  </conditionalFormatting>
  <conditionalFormatting sqref="W23">
    <cfRule type="cellIs" dxfId="749" priority="128" operator="greaterThan">
      <formula>$E$23</formula>
    </cfRule>
  </conditionalFormatting>
  <conditionalFormatting sqref="W8">
    <cfRule type="cellIs" dxfId="748" priority="127" operator="greaterThan">
      <formula>$E$8</formula>
    </cfRule>
  </conditionalFormatting>
  <conditionalFormatting sqref="W9">
    <cfRule type="cellIs" dxfId="747" priority="126" operator="greaterThan">
      <formula>$E$9</formula>
    </cfRule>
  </conditionalFormatting>
  <conditionalFormatting sqref="W18">
    <cfRule type="cellIs" dxfId="746" priority="122" operator="lessThan">
      <formula>$BC$18</formula>
    </cfRule>
    <cfRule type="cellIs" dxfId="745" priority="123" operator="greaterThan">
      <formula>$BD$18</formula>
    </cfRule>
    <cfRule type="cellIs" dxfId="744" priority="124" operator="lessThan">
      <formula>$BA$18</formula>
    </cfRule>
    <cfRule type="cellIs" dxfId="743" priority="125" operator="greaterThan">
      <formula>$BB$18</formula>
    </cfRule>
  </conditionalFormatting>
  <conditionalFormatting sqref="W20:W22 W16:W17">
    <cfRule type="cellIs" dxfId="742" priority="120" operator="greaterThan">
      <formula>$E16</formula>
    </cfRule>
    <cfRule type="cellIs" dxfId="741" priority="121" operator="greaterThan">
      <formula>$G16</formula>
    </cfRule>
  </conditionalFormatting>
  <conditionalFormatting sqref="R10">
    <cfRule type="cellIs" dxfId="740" priority="119" operator="greaterThan">
      <formula>$E$10</formula>
    </cfRule>
  </conditionalFormatting>
  <conditionalFormatting sqref="R11">
    <cfRule type="cellIs" dxfId="739" priority="118" operator="greaterThan">
      <formula>$E$11</formula>
    </cfRule>
  </conditionalFormatting>
  <conditionalFormatting sqref="R12">
    <cfRule type="cellIs" dxfId="738" priority="117" operator="greaterThan">
      <formula>$E$12</formula>
    </cfRule>
  </conditionalFormatting>
  <conditionalFormatting sqref="R13:R14">
    <cfRule type="cellIs" dxfId="737" priority="115" operator="greaterThan">
      <formula>$E13</formula>
    </cfRule>
    <cfRule type="cellIs" dxfId="736" priority="116" operator="greaterThan">
      <formula>$G13</formula>
    </cfRule>
  </conditionalFormatting>
  <conditionalFormatting sqref="R14">
    <cfRule type="cellIs" dxfId="735" priority="113" operator="greaterThan">
      <formula>$E$14</formula>
    </cfRule>
    <cfRule type="cellIs" dxfId="734" priority="114" operator="greaterThan">
      <formula>$G$14</formula>
    </cfRule>
  </conditionalFormatting>
  <conditionalFormatting sqref="R15">
    <cfRule type="cellIs" dxfId="733" priority="112" operator="greaterThan">
      <formula>$E$15</formula>
    </cfRule>
  </conditionalFormatting>
  <conditionalFormatting sqref="R19">
    <cfRule type="cellIs" dxfId="732" priority="111" operator="greaterThan">
      <formula>$E$19</formula>
    </cfRule>
  </conditionalFormatting>
  <conditionalFormatting sqref="R23">
    <cfRule type="cellIs" dxfId="731" priority="110" operator="greaterThan">
      <formula>$E$23</formula>
    </cfRule>
  </conditionalFormatting>
  <conditionalFormatting sqref="R9">
    <cfRule type="cellIs" dxfId="730" priority="109" operator="greaterThan">
      <formula>$E$9</formula>
    </cfRule>
  </conditionalFormatting>
  <conditionalFormatting sqref="R18">
    <cfRule type="cellIs" dxfId="729" priority="105" operator="lessThan">
      <formula>$BC$18</formula>
    </cfRule>
    <cfRule type="cellIs" dxfId="728" priority="106" operator="greaterThan">
      <formula>$BD$18</formula>
    </cfRule>
    <cfRule type="cellIs" dxfId="727" priority="107" operator="lessThan">
      <formula>$BA$18</formula>
    </cfRule>
    <cfRule type="cellIs" dxfId="726" priority="108" operator="greaterThan">
      <formula>$BB$18</formula>
    </cfRule>
  </conditionalFormatting>
  <conditionalFormatting sqref="R20:R22 R16:R17">
    <cfRule type="cellIs" dxfId="725" priority="103" operator="greaterThan">
      <formula>$E16</formula>
    </cfRule>
    <cfRule type="cellIs" dxfId="724" priority="104" operator="greaterThan">
      <formula>$G16</formula>
    </cfRule>
  </conditionalFormatting>
  <conditionalFormatting sqref="M10">
    <cfRule type="cellIs" dxfId="723" priority="102" operator="greaterThan">
      <formula>$E$10</formula>
    </cfRule>
  </conditionalFormatting>
  <conditionalFormatting sqref="M11">
    <cfRule type="cellIs" dxfId="722" priority="101" operator="greaterThan">
      <formula>$E$11</formula>
    </cfRule>
  </conditionalFormatting>
  <conditionalFormatting sqref="M12">
    <cfRule type="cellIs" dxfId="721" priority="100" operator="greaterThan">
      <formula>$E$12</formula>
    </cfRule>
  </conditionalFormatting>
  <conditionalFormatting sqref="M13:M14">
    <cfRule type="cellIs" dxfId="720" priority="98" operator="greaterThan">
      <formula>$E13</formula>
    </cfRule>
    <cfRule type="cellIs" dxfId="719" priority="99" operator="greaterThan">
      <formula>$G13</formula>
    </cfRule>
  </conditionalFormatting>
  <conditionalFormatting sqref="M14">
    <cfRule type="cellIs" dxfId="718" priority="96" operator="greaterThan">
      <formula>$E$14</formula>
    </cfRule>
    <cfRule type="cellIs" dxfId="717" priority="97" operator="greaterThan">
      <formula>$G$14</formula>
    </cfRule>
  </conditionalFormatting>
  <conditionalFormatting sqref="M15">
    <cfRule type="cellIs" dxfId="716" priority="95" operator="greaterThan">
      <formula>$E$15</formula>
    </cfRule>
  </conditionalFormatting>
  <conditionalFormatting sqref="M19">
    <cfRule type="cellIs" dxfId="715" priority="94" operator="greaterThan">
      <formula>$E$19</formula>
    </cfRule>
  </conditionalFormatting>
  <conditionalFormatting sqref="M23">
    <cfRule type="cellIs" dxfId="714" priority="93" operator="greaterThan">
      <formula>$E$23</formula>
    </cfRule>
  </conditionalFormatting>
  <conditionalFormatting sqref="M8">
    <cfRule type="cellIs" dxfId="713" priority="92" operator="greaterThan">
      <formula>$E$8</formula>
    </cfRule>
  </conditionalFormatting>
  <conditionalFormatting sqref="M9">
    <cfRule type="cellIs" dxfId="712" priority="91" operator="greaterThan">
      <formula>$E$9</formula>
    </cfRule>
  </conditionalFormatting>
  <conditionalFormatting sqref="M18">
    <cfRule type="cellIs" dxfId="711" priority="87" operator="lessThan">
      <formula>$BC$18</formula>
    </cfRule>
    <cfRule type="cellIs" dxfId="710" priority="88" operator="greaterThan">
      <formula>$BD$18</formula>
    </cfRule>
    <cfRule type="cellIs" dxfId="709" priority="89" operator="lessThan">
      <formula>$BA$18</formula>
    </cfRule>
    <cfRule type="cellIs" dxfId="708" priority="90" operator="greaterThan">
      <formula>$BB$18</formula>
    </cfRule>
  </conditionalFormatting>
  <conditionalFormatting sqref="M20:M22 M16:M17">
    <cfRule type="cellIs" dxfId="707" priority="85" operator="greaterThan">
      <formula>$E16</formula>
    </cfRule>
    <cfRule type="cellIs" dxfId="706" priority="86" operator="greaterThan">
      <formula>$G16</formula>
    </cfRule>
  </conditionalFormatting>
  <conditionalFormatting sqref="H10">
    <cfRule type="cellIs" dxfId="705" priority="84" operator="greaterThan">
      <formula>$E$10</formula>
    </cfRule>
  </conditionalFormatting>
  <conditionalFormatting sqref="H11">
    <cfRule type="cellIs" dxfId="704" priority="83" operator="greaterThan">
      <formula>$E$11</formula>
    </cfRule>
  </conditionalFormatting>
  <conditionalFormatting sqref="H12">
    <cfRule type="cellIs" dxfId="703" priority="82" operator="greaterThan">
      <formula>$E$12</formula>
    </cfRule>
  </conditionalFormatting>
  <conditionalFormatting sqref="H13:H14">
    <cfRule type="cellIs" dxfId="702" priority="80" operator="greaterThan">
      <formula>$E13</formula>
    </cfRule>
    <cfRule type="cellIs" dxfId="701" priority="81" operator="greaterThan">
      <formula>$G13</formula>
    </cfRule>
  </conditionalFormatting>
  <conditionalFormatting sqref="H14">
    <cfRule type="cellIs" dxfId="700" priority="78" operator="greaterThan">
      <formula>$E$14</formula>
    </cfRule>
    <cfRule type="cellIs" dxfId="699" priority="79" operator="greaterThan">
      <formula>$G$14</formula>
    </cfRule>
  </conditionalFormatting>
  <conditionalFormatting sqref="H15">
    <cfRule type="cellIs" dxfId="698" priority="77" operator="greaterThan">
      <formula>$E$15</formula>
    </cfRule>
  </conditionalFormatting>
  <conditionalFormatting sqref="H19">
    <cfRule type="cellIs" dxfId="697" priority="76" operator="greaterThan">
      <formula>$E$19</formula>
    </cfRule>
  </conditionalFormatting>
  <conditionalFormatting sqref="H23">
    <cfRule type="cellIs" dxfId="696" priority="75" operator="greaterThan">
      <formula>$E$23</formula>
    </cfRule>
  </conditionalFormatting>
  <conditionalFormatting sqref="H20:H22 H16:H17">
    <cfRule type="cellIs" dxfId="695" priority="73" operator="greaterThan">
      <formula>$E16</formula>
    </cfRule>
    <cfRule type="cellIs" dxfId="694" priority="74" operator="greaterThan">
      <formula>$G16</formula>
    </cfRule>
  </conditionalFormatting>
  <conditionalFormatting sqref="H31">
    <cfRule type="cellIs" dxfId="693" priority="70" operator="greaterThan">
      <formula>$E19</formula>
    </cfRule>
  </conditionalFormatting>
  <conditionalFormatting sqref="H27:H30">
    <cfRule type="cellIs" dxfId="692" priority="71" operator="greaterThan">
      <formula>$E27</formula>
    </cfRule>
    <cfRule type="cellIs" dxfId="691" priority="72" operator="greaterThan">
      <formula>$G27</formula>
    </cfRule>
  </conditionalFormatting>
  <conditionalFormatting sqref="H41 H32:H39">
    <cfRule type="cellIs" dxfId="690" priority="68" operator="greaterThan">
      <formula>$E32</formula>
    </cfRule>
    <cfRule type="cellIs" dxfId="689" priority="69" operator="greaterThan">
      <formula>$G32</formula>
    </cfRule>
  </conditionalFormatting>
  <conditionalFormatting sqref="M31">
    <cfRule type="cellIs" dxfId="688" priority="65" operator="greaterThan">
      <formula>$E19</formula>
    </cfRule>
  </conditionalFormatting>
  <conditionalFormatting sqref="M25:M30">
    <cfRule type="cellIs" dxfId="687" priority="66" operator="greaterThan">
      <formula>$E25</formula>
    </cfRule>
    <cfRule type="cellIs" dxfId="686" priority="67" operator="greaterThan">
      <formula>$G25</formula>
    </cfRule>
  </conditionalFormatting>
  <conditionalFormatting sqref="M26">
    <cfRule type="cellIs" dxfId="685" priority="63" operator="greaterThan">
      <formula>$E26</formula>
    </cfRule>
    <cfRule type="cellIs" dxfId="684" priority="64" operator="greaterThan">
      <formula>$G26</formula>
    </cfRule>
  </conditionalFormatting>
  <conditionalFormatting sqref="M41 M32:M39">
    <cfRule type="cellIs" dxfId="683" priority="61" operator="greaterThan">
      <formula>$E32</formula>
    </cfRule>
    <cfRule type="cellIs" dxfId="682" priority="62" operator="greaterThan">
      <formula>$G32</formula>
    </cfRule>
  </conditionalFormatting>
  <conditionalFormatting sqref="AV31 AL31 AG31 AB31 W31 R31">
    <cfRule type="cellIs" dxfId="681" priority="58" operator="greaterThan">
      <formula>$E19</formula>
    </cfRule>
  </conditionalFormatting>
  <conditionalFormatting sqref="AV25:AV30 AL25:AL30 AG25:AG30 AB25:AB30 W25:W30 R26:R30">
    <cfRule type="cellIs" dxfId="680" priority="59" operator="greaterThan">
      <formula>$E25</formula>
    </cfRule>
    <cfRule type="cellIs" dxfId="679" priority="60" operator="greaterThan">
      <formula>$G25</formula>
    </cfRule>
  </conditionalFormatting>
  <conditionalFormatting sqref="AV26 AL26 AG26 AB26 W26 R26">
    <cfRule type="cellIs" dxfId="678" priority="56" operator="greaterThan">
      <formula>$E26</formula>
    </cfRule>
    <cfRule type="cellIs" dxfId="677" priority="57" operator="greaterThan">
      <formula>$G26</formula>
    </cfRule>
  </conditionalFormatting>
  <conditionalFormatting sqref="AV41 AV32:AV39 AL41 AL32:AL39 AG41 AG32:AG39 AB41 AB32:AB39 W41 W32:W39 R41 R32:R39">
    <cfRule type="cellIs" dxfId="676" priority="54" operator="greaterThan">
      <formula>$E32</formula>
    </cfRule>
    <cfRule type="cellIs" dxfId="675" priority="55" operator="greaterThan">
      <formula>$G32</formula>
    </cfRule>
  </conditionalFormatting>
  <conditionalFormatting sqref="R8">
    <cfRule type="cellIs" dxfId="674" priority="53" operator="greaterThan">
      <formula>$E$8</formula>
    </cfRule>
  </conditionalFormatting>
  <conditionalFormatting sqref="R25">
    <cfRule type="cellIs" dxfId="673" priority="51" operator="greaterThan">
      <formula>$E25</formula>
    </cfRule>
    <cfRule type="cellIs" dxfId="672" priority="52" operator="greaterThan">
      <formula>$G25</formula>
    </cfRule>
  </conditionalFormatting>
  <conditionalFormatting sqref="R45">
    <cfRule type="cellIs" dxfId="671" priority="50" operator="greaterThan">
      <formula>$F$45</formula>
    </cfRule>
  </conditionalFormatting>
  <conditionalFormatting sqref="AV48 AL48 AG48 AB48 W48 R48 M48">
    <cfRule type="cellIs" dxfId="670" priority="48" operator="greaterThan">
      <formula>$F$48</formula>
    </cfRule>
  </conditionalFormatting>
  <conditionalFormatting sqref="AV76 AL76 AG76 AB76 W76 R76 M76">
    <cfRule type="cellIs" dxfId="669" priority="49" operator="greaterThan">
      <formula>$F$76</formula>
    </cfRule>
  </conditionalFormatting>
  <conditionalFormatting sqref="AV72 AL72 AG72 AB72 W72 R72 M72">
    <cfRule type="expression" dxfId="668" priority="47">
      <formula>$W$72&gt;$E$72</formula>
    </cfRule>
  </conditionalFormatting>
  <conditionalFormatting sqref="AV43 AL43 AG43 AB43 W43 R43 M43">
    <cfRule type="cellIs" dxfId="667" priority="46" operator="greaterThan">
      <formula>$G43</formula>
    </cfRule>
  </conditionalFormatting>
  <conditionalFormatting sqref="AV50 AL50 AG50 AB50 W50 R50 M50">
    <cfRule type="cellIs" dxfId="666" priority="45" operator="greaterThan">
      <formula>$G50</formula>
    </cfRule>
  </conditionalFormatting>
  <conditionalFormatting sqref="AV51 AL51 AG51 AB51 W51 R51 M51">
    <cfRule type="expression" priority="43" stopIfTrue="1">
      <formula>N$51="U"</formula>
    </cfRule>
    <cfRule type="cellIs" dxfId="665" priority="44" operator="greaterThan">
      <formula>$G51</formula>
    </cfRule>
  </conditionalFormatting>
  <conditionalFormatting sqref="AV60 AL60 AG60 AB60 W60 R60 M60 AV53 AL53 AG53 AB53 W53 R53 M53 M63 R63 W63 AB63 AG63 AL63 AV63">
    <cfRule type="cellIs" dxfId="664" priority="42" operator="greaterThan">
      <formula>$G53</formula>
    </cfRule>
  </conditionalFormatting>
  <conditionalFormatting sqref="AV84 AL84 AG84 AB84 W84 R84 M84 AV81 AL81 AG81 AB81 W81 R81 M81 AV73 AL73 AG73 AB73 W73 R73 M73 AV68 AL68 AG68 AB68 W68 R68 M68 AV66 AL66 AG66 AB66 W66 R66 M66">
    <cfRule type="cellIs" dxfId="663" priority="41" operator="greaterThan">
      <formula>$G66</formula>
    </cfRule>
  </conditionalFormatting>
  <conditionalFormatting sqref="AV46 AL46 AG46 AB46 W46 R46 M46">
    <cfRule type="cellIs" dxfId="662" priority="39" operator="greaterThan">
      <formula>$E46</formula>
    </cfRule>
    <cfRule type="cellIs" dxfId="661" priority="40" operator="greaterThan">
      <formula>$G46</formula>
    </cfRule>
  </conditionalFormatting>
  <conditionalFormatting sqref="AV54:AV55 AL54:AL55 AG54:AG55 AB54:AB55 W54:W55 R54:R55 M54:M55">
    <cfRule type="cellIs" dxfId="660" priority="37" operator="greaterThan">
      <formula>$E54</formula>
    </cfRule>
    <cfRule type="cellIs" dxfId="659" priority="38" operator="greaterThan">
      <formula>$G54</formula>
    </cfRule>
  </conditionalFormatting>
  <conditionalFormatting sqref="AV61:AV62 AL61:AL62 AG61:AG62 AB61:AB62 W61:W62 R61:R62 M61:M62">
    <cfRule type="cellIs" dxfId="658" priority="35" operator="greaterThan">
      <formula>$E61</formula>
    </cfRule>
    <cfRule type="cellIs" dxfId="657" priority="36" operator="greaterThan">
      <formula>$G61</formula>
    </cfRule>
  </conditionalFormatting>
  <conditionalFormatting sqref="AV89 AL89 AB89 W89 R89 M89 AV86 AL86 AG86 AB86 W86 R86 M86 AV78 AL78 AG78 AB78 W78 R78 M78 AV70 AL70 AG70 AB70 W70 R70 M70">
    <cfRule type="cellIs" dxfId="656" priority="33" operator="greaterThan">
      <formula>$E70</formula>
    </cfRule>
    <cfRule type="cellIs" dxfId="655" priority="34" operator="greaterThan">
      <formula>$G70</formula>
    </cfRule>
  </conditionalFormatting>
  <conditionalFormatting sqref="AV52 AL52 AG52 AB52 W52 R52 M52">
    <cfRule type="cellIs" dxfId="654" priority="32" operator="greaterThan">
      <formula>$E52</formula>
    </cfRule>
  </conditionalFormatting>
  <conditionalFormatting sqref="AV79:AV80 AL79:AL80 AG79:AG80 AB79:AB80 W79:W80 R79:R80 M79:M80 AV75 AL75 AG75 AB75 W75 R75 M75 AV67 AL67 AG67 AB67 W67 R67 M67 M82 R82 W82 AB82 AG82 AL82 AV82">
    <cfRule type="cellIs" dxfId="653" priority="31" operator="greaterThan">
      <formula>$E67</formula>
    </cfRule>
  </conditionalFormatting>
  <conditionalFormatting sqref="AV82 AL82 AG82 AB82 W82 R82 M82">
    <cfRule type="expression" priority="30" stopIfTrue="1">
      <formula>N$82="U"</formula>
    </cfRule>
  </conditionalFormatting>
  <conditionalFormatting sqref="H8">
    <cfRule type="cellIs" dxfId="652" priority="29" operator="greaterThan">
      <formula>$E$8</formula>
    </cfRule>
  </conditionalFormatting>
  <conditionalFormatting sqref="H9">
    <cfRule type="cellIs" dxfId="651" priority="28" operator="greaterThan">
      <formula>$E$9</formula>
    </cfRule>
  </conditionalFormatting>
  <conditionalFormatting sqref="H25:H26">
    <cfRule type="cellIs" dxfId="650" priority="26" operator="greaterThan">
      <formula>$E25</formula>
    </cfRule>
    <cfRule type="cellIs" dxfId="649" priority="27" operator="greaterThan">
      <formula>$G25</formula>
    </cfRule>
  </conditionalFormatting>
  <conditionalFormatting sqref="H26">
    <cfRule type="cellIs" dxfId="648" priority="24" operator="greaterThan">
      <formula>$E26</formula>
    </cfRule>
    <cfRule type="cellIs" dxfId="647" priority="25" operator="greaterThan">
      <formula>$G26</formula>
    </cfRule>
  </conditionalFormatting>
  <conditionalFormatting sqref="H45">
    <cfRule type="cellIs" dxfId="646" priority="23" operator="greaterThan">
      <formula>$F$45</formula>
    </cfRule>
  </conditionalFormatting>
  <conditionalFormatting sqref="H43">
    <cfRule type="cellIs" dxfId="645" priority="22" operator="greaterThan">
      <formula>$G43</formula>
    </cfRule>
  </conditionalFormatting>
  <conditionalFormatting sqref="H46">
    <cfRule type="cellIs" dxfId="644" priority="20" operator="greaterThan">
      <formula>$E46</formula>
    </cfRule>
    <cfRule type="cellIs" dxfId="643" priority="21" operator="greaterThan">
      <formula>$G46</formula>
    </cfRule>
  </conditionalFormatting>
  <conditionalFormatting sqref="H48">
    <cfRule type="cellIs" dxfId="642" priority="18" operator="greaterThan">
      <formula>$F$48</formula>
    </cfRule>
  </conditionalFormatting>
  <conditionalFormatting sqref="H76">
    <cfRule type="cellIs" dxfId="641" priority="19" operator="greaterThan">
      <formula>$F$76</formula>
    </cfRule>
  </conditionalFormatting>
  <conditionalFormatting sqref="H72">
    <cfRule type="expression" dxfId="640" priority="17">
      <formula>$W$72&gt;$E$72</formula>
    </cfRule>
  </conditionalFormatting>
  <conditionalFormatting sqref="H50">
    <cfRule type="cellIs" dxfId="639" priority="16" operator="greaterThan">
      <formula>$G50</formula>
    </cfRule>
  </conditionalFormatting>
  <conditionalFormatting sqref="H51">
    <cfRule type="expression" priority="14" stopIfTrue="1">
      <formula>I$51="U"</formula>
    </cfRule>
    <cfRule type="cellIs" dxfId="638" priority="15" operator="greaterThan">
      <formula>$G51</formula>
    </cfRule>
  </conditionalFormatting>
  <conditionalFormatting sqref="H60 H53 H63">
    <cfRule type="cellIs" dxfId="637" priority="13" operator="greaterThan">
      <formula>$G53</formula>
    </cfRule>
  </conditionalFormatting>
  <conditionalFormatting sqref="H84 H81 H73 H68 H66">
    <cfRule type="cellIs" dxfId="636" priority="12" operator="greaterThan">
      <formula>$G66</formula>
    </cfRule>
  </conditionalFormatting>
  <conditionalFormatting sqref="H54:H55">
    <cfRule type="cellIs" dxfId="635" priority="10" operator="greaterThan">
      <formula>$E54</formula>
    </cfRule>
    <cfRule type="cellIs" dxfId="634" priority="11" operator="greaterThan">
      <formula>$G54</formula>
    </cfRule>
  </conditionalFormatting>
  <conditionalFormatting sqref="H61:H62">
    <cfRule type="cellIs" dxfId="633" priority="8" operator="greaterThan">
      <formula>$E61</formula>
    </cfRule>
    <cfRule type="cellIs" dxfId="632" priority="9" operator="greaterThan">
      <formula>$G61</formula>
    </cfRule>
  </conditionalFormatting>
  <conditionalFormatting sqref="H89 H86 H78 H70">
    <cfRule type="cellIs" dxfId="631" priority="6" operator="greaterThan">
      <formula>$E70</formula>
    </cfRule>
    <cfRule type="cellIs" dxfId="630" priority="7" operator="greaterThan">
      <formula>$G70</formula>
    </cfRule>
  </conditionalFormatting>
  <conditionalFormatting sqref="H52">
    <cfRule type="cellIs" dxfId="629" priority="5" operator="greaterThan">
      <formula>$E52</formula>
    </cfRule>
  </conditionalFormatting>
  <conditionalFormatting sqref="H79:H80 H75 H67 H82">
    <cfRule type="cellIs" dxfId="628" priority="4" operator="greaterThan">
      <formula>$E67</formula>
    </cfRule>
  </conditionalFormatting>
  <conditionalFormatting sqref="H82">
    <cfRule type="expression" priority="3" stopIfTrue="1">
      <formula>I$82="U"</formula>
    </cfRule>
  </conditionalFormatting>
  <conditionalFormatting sqref="AG89">
    <cfRule type="cellIs" dxfId="627" priority="1" operator="greaterThan">
      <formula>$E89</formula>
    </cfRule>
    <cfRule type="cellIs" dxfId="626" priority="2" operator="greaterThan">
      <formula>$G89</formula>
    </cfRule>
  </conditionalFormatting>
  <printOptions horizontalCentered="1"/>
  <pageMargins left="1" right="1" top="0.6" bottom="0.6" header="0.3" footer="0.3"/>
  <pageSetup paperSize="17" scale="44" orientation="landscape" r:id="rId1"/>
  <headerFooter>
    <oddFooter>&amp;L&amp;8&amp;Z&amp;F&amp;RPage &amp;P of &amp;N</oddFooter>
  </headerFooter>
  <rowBreaks count="1" manualBreakCount="1">
    <brk id="46" max="51"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65369-1376-405F-B3F2-DE588548A380}">
  <dimension ref="A1:BD1048558"/>
  <sheetViews>
    <sheetView view="pageBreakPreview" topLeftCell="A4" zoomScale="115" zoomScaleNormal="145" zoomScaleSheetLayoutView="115" workbookViewId="0">
      <pane xSplit="7965" ySplit="1410" activePane="topRight"/>
      <selection activeCell="A18" sqref="A18:XFD18"/>
      <selection pane="topRight" activeCell="AE6" sqref="AE1:AF1048576"/>
      <selection pane="bottomLeft" activeCell="A16" sqref="A16:XFD16"/>
      <selection pane="bottomRight" activeCell="AO67" sqref="AO67:AP67"/>
    </sheetView>
  </sheetViews>
  <sheetFormatPr defaultRowHeight="15" x14ac:dyDescent="0.25"/>
  <cols>
    <col min="1" max="1" width="32.7109375" customWidth="1"/>
    <col min="2" max="2" width="9.7109375" style="214" customWidth="1"/>
    <col min="3" max="4" width="9.7109375" hidden="1" customWidth="1"/>
    <col min="5" max="5" width="9.7109375" customWidth="1"/>
    <col min="6" max="6" width="9.7109375" style="213" hidden="1"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287</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44642</v>
      </c>
      <c r="I6" s="219" t="s">
        <v>15</v>
      </c>
      <c r="J6" s="219" t="s">
        <v>16</v>
      </c>
      <c r="K6" s="219" t="s">
        <v>190</v>
      </c>
      <c r="L6" s="220" t="s">
        <v>191</v>
      </c>
      <c r="M6" s="218">
        <v>44642</v>
      </c>
      <c r="N6" s="219" t="s">
        <v>15</v>
      </c>
      <c r="O6" s="219" t="s">
        <v>16</v>
      </c>
      <c r="P6" s="219" t="s">
        <v>190</v>
      </c>
      <c r="Q6" s="220" t="s">
        <v>191</v>
      </c>
      <c r="R6" s="218">
        <v>44642</v>
      </c>
      <c r="S6" s="219" t="s">
        <v>15</v>
      </c>
      <c r="T6" s="219" t="s">
        <v>16</v>
      </c>
      <c r="U6" s="219" t="s">
        <v>190</v>
      </c>
      <c r="V6" s="220" t="s">
        <v>191</v>
      </c>
      <c r="W6" s="218">
        <v>44643</v>
      </c>
      <c r="X6" s="219" t="s">
        <v>15</v>
      </c>
      <c r="Y6" s="219" t="s">
        <v>16</v>
      </c>
      <c r="Z6" s="219" t="s">
        <v>190</v>
      </c>
      <c r="AA6" s="220" t="s">
        <v>191</v>
      </c>
      <c r="AB6" s="218">
        <v>44642</v>
      </c>
      <c r="AC6" s="219" t="s">
        <v>15</v>
      </c>
      <c r="AD6" s="219" t="s">
        <v>16</v>
      </c>
      <c r="AE6" s="219" t="s">
        <v>190</v>
      </c>
      <c r="AF6" s="220" t="s">
        <v>191</v>
      </c>
      <c r="AG6" s="218"/>
      <c r="AH6" s="219" t="s">
        <v>15</v>
      </c>
      <c r="AI6" s="219" t="s">
        <v>16</v>
      </c>
      <c r="AJ6" s="219" t="s">
        <v>190</v>
      </c>
      <c r="AK6" s="220" t="s">
        <v>191</v>
      </c>
      <c r="AL6" s="218">
        <v>44643</v>
      </c>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14"/>
      <c r="AC7" s="514"/>
      <c r="AD7" s="514"/>
      <c r="AE7" s="514"/>
      <c r="AF7" s="514"/>
      <c r="AG7" s="502"/>
      <c r="AH7" s="502"/>
      <c r="AI7" s="502"/>
      <c r="AJ7" s="502"/>
      <c r="AK7" s="502"/>
      <c r="AL7" s="502"/>
      <c r="AM7" s="502"/>
      <c r="AN7" s="502"/>
      <c r="AO7" s="502"/>
      <c r="AP7" s="503"/>
    </row>
    <row r="8" spans="1:47" s="214" customFormat="1" ht="15" customHeight="1" x14ac:dyDescent="0.25">
      <c r="A8" s="221" t="s">
        <v>20</v>
      </c>
      <c r="B8" s="222" t="s">
        <v>30</v>
      </c>
      <c r="C8" s="223"/>
      <c r="D8" s="223"/>
      <c r="E8" s="324">
        <v>40.785299999999999</v>
      </c>
      <c r="F8" s="224" t="s">
        <v>22</v>
      </c>
      <c r="G8" s="225" t="s">
        <v>22</v>
      </c>
      <c r="H8" s="370">
        <v>84</v>
      </c>
      <c r="I8" s="223"/>
      <c r="J8" s="223"/>
      <c r="K8" s="223" t="s">
        <v>233</v>
      </c>
      <c r="L8" s="227" t="s">
        <v>247</v>
      </c>
      <c r="M8" s="370">
        <v>41</v>
      </c>
      <c r="N8" s="223"/>
      <c r="O8" s="223"/>
      <c r="P8" s="223"/>
      <c r="Q8" s="227"/>
      <c r="R8" s="370">
        <v>65</v>
      </c>
      <c r="S8" s="223"/>
      <c r="T8" s="223"/>
      <c r="U8" s="223"/>
      <c r="V8" s="227"/>
      <c r="W8" s="370">
        <v>380</v>
      </c>
      <c r="X8" s="223"/>
      <c r="Y8" s="223"/>
      <c r="Z8" s="223"/>
      <c r="AA8" s="348"/>
      <c r="AB8" s="355">
        <v>44</v>
      </c>
      <c r="AC8" s="251"/>
      <c r="AD8" s="251"/>
      <c r="AE8" s="251"/>
      <c r="AF8" s="252"/>
      <c r="AG8" s="505" t="s">
        <v>205</v>
      </c>
      <c r="AH8" s="505"/>
      <c r="AI8" s="505"/>
      <c r="AJ8" s="505"/>
      <c r="AK8" s="506"/>
      <c r="AL8" s="355">
        <v>14</v>
      </c>
      <c r="AM8" s="251"/>
      <c r="AN8" s="251"/>
      <c r="AO8" s="404"/>
      <c r="AP8" s="405"/>
      <c r="AU8" s="20" t="s">
        <v>20</v>
      </c>
    </row>
    <row r="9" spans="1:47" s="214" customFormat="1" x14ac:dyDescent="0.25">
      <c r="A9" s="228" t="s">
        <v>23</v>
      </c>
      <c r="B9" s="222" t="s">
        <v>24</v>
      </c>
      <c r="C9" s="229"/>
      <c r="D9" s="229"/>
      <c r="E9" s="325">
        <v>2.3E-2</v>
      </c>
      <c r="F9" s="230" t="s">
        <v>22</v>
      </c>
      <c r="G9" s="231" t="s">
        <v>22</v>
      </c>
      <c r="H9" s="368">
        <v>3.4000000000000002E-2</v>
      </c>
      <c r="I9" s="229"/>
      <c r="J9" s="229"/>
      <c r="K9" s="223"/>
      <c r="L9" s="233"/>
      <c r="M9" s="368">
        <v>0.20899999999999999</v>
      </c>
      <c r="N9" s="229"/>
      <c r="O9" s="229"/>
      <c r="P9" s="229"/>
      <c r="Q9" s="233"/>
      <c r="R9" s="369">
        <v>2.11</v>
      </c>
      <c r="S9" s="229"/>
      <c r="T9" s="229"/>
      <c r="U9" s="229" t="s">
        <v>233</v>
      </c>
      <c r="V9" s="233" t="s">
        <v>247</v>
      </c>
      <c r="W9" s="371">
        <v>43.5</v>
      </c>
      <c r="X9" s="229"/>
      <c r="Y9" s="229"/>
      <c r="Z9" s="229"/>
      <c r="AA9" s="349"/>
      <c r="AB9" s="369">
        <v>0.02</v>
      </c>
      <c r="AC9" s="229" t="s">
        <v>25</v>
      </c>
      <c r="AD9" s="229"/>
      <c r="AE9" s="229"/>
      <c r="AF9" s="233"/>
      <c r="AG9" s="351"/>
      <c r="AH9" s="298"/>
      <c r="AI9" s="298"/>
      <c r="AJ9" s="298"/>
      <c r="AK9" s="299"/>
      <c r="AL9" s="369">
        <v>0.02</v>
      </c>
      <c r="AM9" s="229" t="s">
        <v>25</v>
      </c>
      <c r="AN9" s="229"/>
      <c r="AO9" s="229"/>
      <c r="AP9" s="233"/>
      <c r="AU9" s="33" t="s">
        <v>23</v>
      </c>
    </row>
    <row r="10" spans="1:47" s="214" customFormat="1" x14ac:dyDescent="0.25">
      <c r="A10" s="228" t="s">
        <v>26</v>
      </c>
      <c r="B10" s="222" t="s">
        <v>30</v>
      </c>
      <c r="C10" s="223"/>
      <c r="D10" s="223"/>
      <c r="E10" s="330">
        <v>40.785299999999999</v>
      </c>
      <c r="F10" s="235" t="s">
        <v>22</v>
      </c>
      <c r="G10" s="231" t="s">
        <v>22</v>
      </c>
      <c r="H10" s="370">
        <v>84</v>
      </c>
      <c r="I10" s="229"/>
      <c r="J10" s="229"/>
      <c r="K10" s="223" t="s">
        <v>233</v>
      </c>
      <c r="L10" s="227" t="s">
        <v>247</v>
      </c>
      <c r="M10" s="370">
        <v>41</v>
      </c>
      <c r="N10" s="229"/>
      <c r="O10" s="229"/>
      <c r="P10" s="229"/>
      <c r="Q10" s="233"/>
      <c r="R10" s="370">
        <v>65</v>
      </c>
      <c r="S10" s="229"/>
      <c r="T10" s="229"/>
      <c r="U10" s="229"/>
      <c r="V10" s="233"/>
      <c r="W10" s="370">
        <v>380</v>
      </c>
      <c r="X10" s="229"/>
      <c r="Y10" s="229"/>
      <c r="Z10" s="229"/>
      <c r="AA10" s="349"/>
      <c r="AB10" s="370">
        <v>44</v>
      </c>
      <c r="AC10" s="229"/>
      <c r="AD10" s="229"/>
      <c r="AE10" s="229"/>
      <c r="AF10" s="233"/>
      <c r="AG10" s="352"/>
      <c r="AH10" s="298"/>
      <c r="AI10" s="298"/>
      <c r="AJ10" s="298"/>
      <c r="AK10" s="299"/>
      <c r="AL10" s="370">
        <v>14</v>
      </c>
      <c r="AM10" s="229"/>
      <c r="AN10" s="229"/>
      <c r="AO10" s="229"/>
      <c r="AP10" s="233"/>
      <c r="AU10" s="33" t="s">
        <v>26</v>
      </c>
    </row>
    <row r="11" spans="1:47" s="214" customFormat="1" x14ac:dyDescent="0.25">
      <c r="A11" s="228" t="s">
        <v>27</v>
      </c>
      <c r="B11" s="222" t="s">
        <v>21</v>
      </c>
      <c r="C11" s="229"/>
      <c r="D11" s="229"/>
      <c r="E11" s="325">
        <v>17.050699999999999</v>
      </c>
      <c r="F11" s="230" t="s">
        <v>22</v>
      </c>
      <c r="G11" s="231" t="s">
        <v>22</v>
      </c>
      <c r="H11" s="371">
        <v>12.4</v>
      </c>
      <c r="I11" s="229"/>
      <c r="J11" s="229"/>
      <c r="K11" s="229" t="s">
        <v>15</v>
      </c>
      <c r="L11" s="233" t="s">
        <v>247</v>
      </c>
      <c r="M11" s="371">
        <v>10</v>
      </c>
      <c r="N11" s="229"/>
      <c r="O11" s="229"/>
      <c r="P11" s="229"/>
      <c r="Q11" s="233"/>
      <c r="R11" s="371">
        <v>11.6</v>
      </c>
      <c r="S11" s="229"/>
      <c r="T11" s="229"/>
      <c r="U11" s="229"/>
      <c r="V11" s="233"/>
      <c r="W11" s="371">
        <v>58.1</v>
      </c>
      <c r="X11" s="229"/>
      <c r="Y11" s="229"/>
      <c r="Z11" s="229" t="s">
        <v>15</v>
      </c>
      <c r="AA11" s="349" t="s">
        <v>247</v>
      </c>
      <c r="AB11" s="369">
        <v>9.6199999999999992</v>
      </c>
      <c r="AC11" s="229"/>
      <c r="AD11" s="229"/>
      <c r="AE11" s="229"/>
      <c r="AF11" s="233"/>
      <c r="AG11" s="353"/>
      <c r="AH11" s="298"/>
      <c r="AI11" s="298"/>
      <c r="AJ11" s="298"/>
      <c r="AK11" s="299"/>
      <c r="AL11" s="371">
        <v>11.5</v>
      </c>
      <c r="AM11" s="229"/>
      <c r="AN11" s="229"/>
      <c r="AO11" s="229"/>
      <c r="AP11" s="233"/>
      <c r="AU11" s="33" t="s">
        <v>27</v>
      </c>
    </row>
    <row r="12" spans="1:47" s="214" customFormat="1" x14ac:dyDescent="0.25">
      <c r="A12" s="238" t="s">
        <v>28</v>
      </c>
      <c r="B12" s="222" t="s">
        <v>24</v>
      </c>
      <c r="C12" s="229"/>
      <c r="D12" s="229"/>
      <c r="E12" s="325">
        <v>49</v>
      </c>
      <c r="F12" s="230" t="s">
        <v>22</v>
      </c>
      <c r="G12" s="231" t="s">
        <v>22</v>
      </c>
      <c r="H12" s="370">
        <v>10</v>
      </c>
      <c r="I12" s="229" t="s">
        <v>25</v>
      </c>
      <c r="J12" s="229"/>
      <c r="K12" s="229"/>
      <c r="L12" s="233"/>
      <c r="M12" s="370">
        <v>10</v>
      </c>
      <c r="N12" s="229" t="s">
        <v>25</v>
      </c>
      <c r="O12" s="229"/>
      <c r="P12" s="229"/>
      <c r="Q12" s="233"/>
      <c r="R12" s="370">
        <v>18</v>
      </c>
      <c r="S12" s="229"/>
      <c r="T12" s="229"/>
      <c r="U12" s="229"/>
      <c r="V12" s="233"/>
      <c r="W12" s="370">
        <v>12</v>
      </c>
      <c r="X12" s="229"/>
      <c r="Y12" s="229"/>
      <c r="Z12" s="229"/>
      <c r="AA12" s="349"/>
      <c r="AB12" s="370">
        <v>10</v>
      </c>
      <c r="AC12" s="229" t="s">
        <v>25</v>
      </c>
      <c r="AD12" s="229"/>
      <c r="AE12" s="229"/>
      <c r="AF12" s="233"/>
      <c r="AG12" s="352"/>
      <c r="AH12" s="298"/>
      <c r="AI12" s="298"/>
      <c r="AJ12" s="298"/>
      <c r="AK12" s="299"/>
      <c r="AL12" s="370">
        <v>10</v>
      </c>
      <c r="AM12" s="229" t="s">
        <v>25</v>
      </c>
      <c r="AN12" s="229"/>
      <c r="AO12" s="229"/>
      <c r="AP12" s="233"/>
      <c r="AU12" s="50" t="s">
        <v>28</v>
      </c>
    </row>
    <row r="13" spans="1:47" s="214" customFormat="1" x14ac:dyDescent="0.25">
      <c r="A13" s="228" t="s">
        <v>29</v>
      </c>
      <c r="B13" s="222" t="s">
        <v>21</v>
      </c>
      <c r="C13" s="229"/>
      <c r="D13" s="229"/>
      <c r="E13" s="325">
        <v>19.685199999999998</v>
      </c>
      <c r="F13" s="239">
        <v>250</v>
      </c>
      <c r="G13" s="231">
        <v>250</v>
      </c>
      <c r="H13" s="369">
        <v>7.27</v>
      </c>
      <c r="I13" s="229"/>
      <c r="J13" s="229"/>
      <c r="K13" s="229"/>
      <c r="L13" s="233"/>
      <c r="M13" s="369">
        <v>7.27</v>
      </c>
      <c r="N13" s="229"/>
      <c r="O13" s="229"/>
      <c r="P13" s="229" t="s">
        <v>233</v>
      </c>
      <c r="Q13" s="233" t="s">
        <v>247</v>
      </c>
      <c r="R13" s="369">
        <v>1.93</v>
      </c>
      <c r="S13" s="229"/>
      <c r="T13" s="229"/>
      <c r="U13" s="229"/>
      <c r="V13" s="233"/>
      <c r="W13" s="371">
        <v>20.6</v>
      </c>
      <c r="X13" s="229"/>
      <c r="Y13" s="229"/>
      <c r="Z13" s="229"/>
      <c r="AA13" s="349"/>
      <c r="AB13" s="369">
        <v>6.66</v>
      </c>
      <c r="AC13" s="229"/>
      <c r="AD13" s="229"/>
      <c r="AE13" s="229"/>
      <c r="AF13" s="233"/>
      <c r="AG13" s="353"/>
      <c r="AH13" s="298"/>
      <c r="AI13" s="298"/>
      <c r="AJ13" s="298"/>
      <c r="AK13" s="299"/>
      <c r="AL13" s="369">
        <v>9.24</v>
      </c>
      <c r="AM13" s="229"/>
      <c r="AN13" s="229"/>
      <c r="AO13" s="229"/>
      <c r="AP13" s="233"/>
      <c r="AU13" s="33" t="s">
        <v>29</v>
      </c>
    </row>
    <row r="14" spans="1:47" s="214" customFormat="1" x14ac:dyDescent="0.25">
      <c r="A14" s="228" t="s">
        <v>31</v>
      </c>
      <c r="B14" s="222" t="s">
        <v>21</v>
      </c>
      <c r="C14" s="223"/>
      <c r="D14" s="223"/>
      <c r="E14" s="325">
        <v>297.76389999999998</v>
      </c>
      <c r="F14" s="230" t="s">
        <v>22</v>
      </c>
      <c r="G14" s="240">
        <v>700</v>
      </c>
      <c r="H14" s="370">
        <v>200</v>
      </c>
      <c r="I14" s="229"/>
      <c r="J14" s="229"/>
      <c r="K14" s="229"/>
      <c r="L14" s="233"/>
      <c r="M14" s="370">
        <v>110</v>
      </c>
      <c r="N14" s="229"/>
      <c r="O14" s="229"/>
      <c r="P14" s="229"/>
      <c r="Q14" s="233"/>
      <c r="R14" s="370">
        <v>150</v>
      </c>
      <c r="S14" s="229"/>
      <c r="T14" s="229"/>
      <c r="U14" s="229"/>
      <c r="V14" s="233"/>
      <c r="W14" s="370">
        <v>890</v>
      </c>
      <c r="X14" s="229"/>
      <c r="Y14" s="229"/>
      <c r="Z14" s="229"/>
      <c r="AA14" s="349"/>
      <c r="AB14" s="370">
        <v>140</v>
      </c>
      <c r="AC14" s="229"/>
      <c r="AD14" s="229"/>
      <c r="AE14" s="229"/>
      <c r="AF14" s="233"/>
      <c r="AG14" s="352"/>
      <c r="AH14" s="298"/>
      <c r="AI14" s="298"/>
      <c r="AJ14" s="298"/>
      <c r="AK14" s="299"/>
      <c r="AL14" s="370">
        <v>160</v>
      </c>
      <c r="AM14" s="229"/>
      <c r="AN14" s="229"/>
      <c r="AO14" s="229"/>
      <c r="AP14" s="233"/>
      <c r="AU14" s="33" t="s">
        <v>31</v>
      </c>
    </row>
    <row r="15" spans="1:47" s="214" customFormat="1" x14ac:dyDescent="0.25">
      <c r="A15" s="228" t="s">
        <v>32</v>
      </c>
      <c r="B15" s="222" t="s">
        <v>21</v>
      </c>
      <c r="C15" s="229"/>
      <c r="D15" s="229"/>
      <c r="E15" s="325">
        <v>6.2484000000000002</v>
      </c>
      <c r="F15" s="230" t="s">
        <v>22</v>
      </c>
      <c r="G15" s="231" t="s">
        <v>22</v>
      </c>
      <c r="H15" s="371">
        <v>10.7</v>
      </c>
      <c r="I15" s="229"/>
      <c r="J15" s="229"/>
      <c r="K15" s="229"/>
      <c r="L15" s="233"/>
      <c r="M15" s="369">
        <v>3.62</v>
      </c>
      <c r="N15" s="229"/>
      <c r="O15" s="229"/>
      <c r="P15" s="229" t="s">
        <v>233</v>
      </c>
      <c r="Q15" s="233" t="s">
        <v>247</v>
      </c>
      <c r="R15" s="369">
        <v>5.49</v>
      </c>
      <c r="S15" s="229"/>
      <c r="T15" s="229"/>
      <c r="U15" s="229"/>
      <c r="V15" s="233"/>
      <c r="W15" s="371">
        <v>15.3</v>
      </c>
      <c r="X15" s="229"/>
      <c r="Y15" s="229"/>
      <c r="Z15" s="229"/>
      <c r="AA15" s="349"/>
      <c r="AB15" s="369">
        <v>4.3600000000000003</v>
      </c>
      <c r="AC15" s="229"/>
      <c r="AD15" s="229"/>
      <c r="AE15" s="229"/>
      <c r="AF15" s="233"/>
      <c r="AG15" s="353"/>
      <c r="AH15" s="298"/>
      <c r="AI15" s="298"/>
      <c r="AJ15" s="298"/>
      <c r="AK15" s="299"/>
      <c r="AL15" s="369">
        <v>5.57</v>
      </c>
      <c r="AM15" s="229"/>
      <c r="AN15" s="229"/>
      <c r="AO15" s="229"/>
      <c r="AP15" s="233"/>
      <c r="AU15" s="33" t="s">
        <v>32</v>
      </c>
    </row>
    <row r="16" spans="1:47" s="214" customFormat="1" x14ac:dyDescent="0.25">
      <c r="A16" s="228" t="s">
        <v>33</v>
      </c>
      <c r="B16" s="222" t="s">
        <v>30</v>
      </c>
      <c r="C16" s="229"/>
      <c r="D16" s="229"/>
      <c r="E16" s="325">
        <v>17.9832</v>
      </c>
      <c r="F16" s="239">
        <v>10</v>
      </c>
      <c r="G16" s="240">
        <v>10</v>
      </c>
      <c r="H16" s="369">
        <v>0.01</v>
      </c>
      <c r="I16" s="229" t="s">
        <v>25</v>
      </c>
      <c r="J16" s="229"/>
      <c r="K16" s="229" t="s">
        <v>15</v>
      </c>
      <c r="L16" s="233" t="s">
        <v>247</v>
      </c>
      <c r="M16" s="369">
        <v>0.01</v>
      </c>
      <c r="N16" s="229" t="s">
        <v>25</v>
      </c>
      <c r="O16" s="229"/>
      <c r="P16" s="229"/>
      <c r="Q16" s="233"/>
      <c r="R16" s="369">
        <v>0.01</v>
      </c>
      <c r="S16" s="229" t="s">
        <v>25</v>
      </c>
      <c r="T16" s="229"/>
      <c r="U16" s="229"/>
      <c r="V16" s="233"/>
      <c r="W16" s="369">
        <v>0.01</v>
      </c>
      <c r="X16" s="229" t="s">
        <v>25</v>
      </c>
      <c r="Y16" s="229"/>
      <c r="Z16" s="229"/>
      <c r="AA16" s="349"/>
      <c r="AB16" s="371">
        <v>0.4</v>
      </c>
      <c r="AC16" s="229"/>
      <c r="AD16" s="229"/>
      <c r="AE16" s="229" t="s">
        <v>15</v>
      </c>
      <c r="AF16" s="233" t="s">
        <v>246</v>
      </c>
      <c r="AG16" s="353"/>
      <c r="AH16" s="298"/>
      <c r="AI16" s="298"/>
      <c r="AJ16" s="298"/>
      <c r="AK16" s="299"/>
      <c r="AL16" s="371">
        <v>5.4</v>
      </c>
      <c r="AM16" s="229"/>
      <c r="AN16" s="229"/>
      <c r="AO16" s="229"/>
      <c r="AP16" s="233"/>
      <c r="AU16" s="33" t="s">
        <v>33</v>
      </c>
    </row>
    <row r="17" spans="1:47" s="214" customFormat="1" x14ac:dyDescent="0.25">
      <c r="A17" s="228" t="s">
        <v>34</v>
      </c>
      <c r="B17" s="222" t="s">
        <v>24</v>
      </c>
      <c r="C17" s="229"/>
      <c r="D17" s="229"/>
      <c r="E17" s="325">
        <v>1.4999999999999999E-2</v>
      </c>
      <c r="F17" s="239">
        <v>1</v>
      </c>
      <c r="G17" s="240">
        <v>1</v>
      </c>
      <c r="H17" s="368">
        <v>3.0000000000000001E-3</v>
      </c>
      <c r="I17" s="229" t="s">
        <v>25</v>
      </c>
      <c r="J17" s="229"/>
      <c r="K17" s="229"/>
      <c r="L17" s="233"/>
      <c r="M17" s="368">
        <v>3.0000000000000001E-3</v>
      </c>
      <c r="N17" s="229" t="s">
        <v>25</v>
      </c>
      <c r="O17" s="229"/>
      <c r="P17" s="229"/>
      <c r="Q17" s="233"/>
      <c r="R17" s="368">
        <v>4.0000000000000001E-3</v>
      </c>
      <c r="S17" s="229"/>
      <c r="T17" s="229"/>
      <c r="U17" s="229"/>
      <c r="V17" s="233"/>
      <c r="W17" s="369">
        <v>0.03</v>
      </c>
      <c r="X17" s="229"/>
      <c r="Y17" s="229"/>
      <c r="Z17" s="229"/>
      <c r="AA17" s="349"/>
      <c r="AB17" s="368">
        <v>3.0000000000000001E-3</v>
      </c>
      <c r="AC17" s="229" t="s">
        <v>25</v>
      </c>
      <c r="AD17" s="229"/>
      <c r="AE17" s="229"/>
      <c r="AF17" s="233"/>
      <c r="AG17" s="351"/>
      <c r="AH17" s="298"/>
      <c r="AI17" s="298"/>
      <c r="AJ17" s="298"/>
      <c r="AK17" s="299"/>
      <c r="AL17" s="368">
        <v>3.0000000000000001E-3</v>
      </c>
      <c r="AM17" s="229" t="s">
        <v>25</v>
      </c>
      <c r="AN17" s="229"/>
      <c r="AO17" s="229"/>
      <c r="AP17" s="233"/>
      <c r="AU17" s="33" t="s">
        <v>34</v>
      </c>
    </row>
    <row r="18" spans="1:47" s="214" customFormat="1" x14ac:dyDescent="0.25">
      <c r="A18" s="228" t="s">
        <v>35</v>
      </c>
      <c r="B18" s="222" t="s">
        <v>21</v>
      </c>
      <c r="C18" s="229"/>
      <c r="D18" s="229"/>
      <c r="E18" s="325" t="s">
        <v>285</v>
      </c>
      <c r="F18" s="239" t="s">
        <v>37</v>
      </c>
      <c r="G18" s="240" t="s">
        <v>37</v>
      </c>
      <c r="H18" s="369">
        <v>6.68</v>
      </c>
      <c r="I18" s="229"/>
      <c r="J18" s="229"/>
      <c r="K18" s="229"/>
      <c r="L18" s="233"/>
      <c r="M18" s="369">
        <v>5.75</v>
      </c>
      <c r="N18" s="229"/>
      <c r="O18" s="229"/>
      <c r="P18" s="229" t="s">
        <v>233</v>
      </c>
      <c r="Q18" s="233" t="s">
        <v>247</v>
      </c>
      <c r="R18" s="369">
        <v>6.28</v>
      </c>
      <c r="S18" s="229"/>
      <c r="T18" s="229"/>
      <c r="U18" s="229"/>
      <c r="V18" s="233"/>
      <c r="W18" s="369">
        <v>6.22</v>
      </c>
      <c r="X18" s="229"/>
      <c r="Y18" s="229"/>
      <c r="Z18" s="229"/>
      <c r="AA18" s="349"/>
      <c r="AB18" s="369">
        <v>5.32</v>
      </c>
      <c r="AC18" s="229"/>
      <c r="AD18" s="229"/>
      <c r="AE18" s="229"/>
      <c r="AF18" s="233"/>
      <c r="AG18" s="353"/>
      <c r="AH18" s="298"/>
      <c r="AI18" s="298"/>
      <c r="AJ18" s="298"/>
      <c r="AK18" s="299"/>
      <c r="AL18" s="369">
        <v>5.0999999999999996</v>
      </c>
      <c r="AM18" s="229"/>
      <c r="AN18" s="229"/>
      <c r="AO18" s="229"/>
      <c r="AP18" s="233"/>
      <c r="AQ18" s="340">
        <v>6.5</v>
      </c>
      <c r="AR18" s="341">
        <v>8.5</v>
      </c>
      <c r="AS18" s="341">
        <v>4.76</v>
      </c>
      <c r="AT18" s="340">
        <v>6.47</v>
      </c>
      <c r="AU18" s="33" t="s">
        <v>35</v>
      </c>
    </row>
    <row r="19" spans="1:47" s="214" customFormat="1" x14ac:dyDescent="0.25">
      <c r="A19" s="228" t="s">
        <v>38</v>
      </c>
      <c r="B19" s="222" t="s">
        <v>30</v>
      </c>
      <c r="C19" s="229"/>
      <c r="D19" s="229"/>
      <c r="E19" s="325">
        <v>2.4802</v>
      </c>
      <c r="F19" s="230" t="s">
        <v>22</v>
      </c>
      <c r="G19" s="231" t="s">
        <v>22</v>
      </c>
      <c r="H19" s="371">
        <v>1.2</v>
      </c>
      <c r="I19" s="229"/>
      <c r="J19" s="229"/>
      <c r="K19" s="229"/>
      <c r="L19" s="233"/>
      <c r="M19" s="369">
        <v>1.62</v>
      </c>
      <c r="N19" s="229"/>
      <c r="O19" s="229"/>
      <c r="P19" s="229"/>
      <c r="Q19" s="233"/>
      <c r="R19" s="369">
        <v>3.96</v>
      </c>
      <c r="S19" s="229"/>
      <c r="T19" s="229"/>
      <c r="U19" s="229" t="s">
        <v>233</v>
      </c>
      <c r="V19" s="233" t="s">
        <v>247</v>
      </c>
      <c r="W19" s="371">
        <v>35.1</v>
      </c>
      <c r="X19" s="229"/>
      <c r="Y19" s="229"/>
      <c r="Z19" s="229"/>
      <c r="AA19" s="349"/>
      <c r="AB19" s="369">
        <v>0.65</v>
      </c>
      <c r="AC19" s="229"/>
      <c r="AD19" s="229"/>
      <c r="AE19" s="229"/>
      <c r="AF19" s="233"/>
      <c r="AG19" s="353"/>
      <c r="AH19" s="298"/>
      <c r="AI19" s="298"/>
      <c r="AJ19" s="298"/>
      <c r="AK19" s="299"/>
      <c r="AL19" s="369">
        <v>1.48</v>
      </c>
      <c r="AM19" s="229"/>
      <c r="AN19" s="229"/>
      <c r="AO19" s="229"/>
      <c r="AP19" s="233"/>
      <c r="AU19" s="33" t="s">
        <v>38</v>
      </c>
    </row>
    <row r="20" spans="1:47" s="214" customFormat="1" x14ac:dyDescent="0.25">
      <c r="A20" s="228" t="s">
        <v>39</v>
      </c>
      <c r="B20" s="222" t="s">
        <v>21</v>
      </c>
      <c r="C20" s="229"/>
      <c r="D20" s="229"/>
      <c r="E20" s="325">
        <v>28.6816</v>
      </c>
      <c r="F20" s="230" t="s">
        <v>22</v>
      </c>
      <c r="G20" s="240">
        <v>20</v>
      </c>
      <c r="H20" s="371">
        <v>11.3</v>
      </c>
      <c r="I20" s="229"/>
      <c r="J20" s="229"/>
      <c r="K20" s="229" t="s">
        <v>233</v>
      </c>
      <c r="L20" s="233" t="s">
        <v>247</v>
      </c>
      <c r="M20" s="369">
        <v>5.28</v>
      </c>
      <c r="N20" s="229"/>
      <c r="O20" s="229"/>
      <c r="P20" s="229"/>
      <c r="Q20" s="233"/>
      <c r="R20" s="369">
        <v>3.41</v>
      </c>
      <c r="S20" s="229"/>
      <c r="T20" s="229"/>
      <c r="U20" s="229"/>
      <c r="V20" s="233"/>
      <c r="W20" s="371">
        <v>19.3</v>
      </c>
      <c r="X20" s="229"/>
      <c r="Y20" s="229"/>
      <c r="Z20" s="229"/>
      <c r="AA20" s="349"/>
      <c r="AB20" s="369">
        <v>6.66</v>
      </c>
      <c r="AC20" s="229"/>
      <c r="AD20" s="229"/>
      <c r="AE20" s="229"/>
      <c r="AF20" s="233"/>
      <c r="AG20" s="352"/>
      <c r="AH20" s="298"/>
      <c r="AI20" s="298"/>
      <c r="AJ20" s="298"/>
      <c r="AK20" s="299"/>
      <c r="AL20" s="369">
        <v>8.34</v>
      </c>
      <c r="AM20" s="229"/>
      <c r="AN20" s="229"/>
      <c r="AO20" s="229"/>
      <c r="AP20" s="233" t="s">
        <v>246</v>
      </c>
      <c r="AU20" s="33" t="s">
        <v>39</v>
      </c>
    </row>
    <row r="21" spans="1:47" s="214" customFormat="1" x14ac:dyDescent="0.25">
      <c r="A21" s="228" t="s">
        <v>40</v>
      </c>
      <c r="B21" s="222" t="s">
        <v>21</v>
      </c>
      <c r="C21" s="229"/>
      <c r="D21" s="229"/>
      <c r="E21" s="325">
        <v>34.107900000000001</v>
      </c>
      <c r="F21" s="239">
        <v>250</v>
      </c>
      <c r="G21" s="240">
        <v>250</v>
      </c>
      <c r="H21" s="369">
        <v>5.68</v>
      </c>
      <c r="I21" s="229"/>
      <c r="J21" s="229"/>
      <c r="K21" s="229" t="s">
        <v>15</v>
      </c>
      <c r="L21" s="233" t="s">
        <v>247</v>
      </c>
      <c r="M21" s="371">
        <v>3.1</v>
      </c>
      <c r="N21" s="229"/>
      <c r="O21" s="229"/>
      <c r="P21" s="229"/>
      <c r="Q21" s="233"/>
      <c r="R21" s="369">
        <v>3.26</v>
      </c>
      <c r="S21" s="229"/>
      <c r="T21" s="229"/>
      <c r="U21" s="229" t="s">
        <v>15</v>
      </c>
      <c r="V21" s="233" t="s">
        <v>247</v>
      </c>
      <c r="W21" s="369">
        <v>3.28</v>
      </c>
      <c r="X21" s="229"/>
      <c r="Y21" s="229"/>
      <c r="Z21" s="229"/>
      <c r="AA21" s="349"/>
      <c r="AB21" s="369">
        <v>7.16</v>
      </c>
      <c r="AC21" s="229"/>
      <c r="AD21" s="229"/>
      <c r="AE21" s="229"/>
      <c r="AF21" s="233"/>
      <c r="AG21" s="353"/>
      <c r="AH21" s="298"/>
      <c r="AI21" s="298"/>
      <c r="AJ21" s="298"/>
      <c r="AK21" s="299"/>
      <c r="AL21" s="371">
        <v>17.8</v>
      </c>
      <c r="AM21" s="229"/>
      <c r="AN21" s="229"/>
      <c r="AO21" s="229"/>
      <c r="AP21" s="233"/>
      <c r="AU21" s="33" t="s">
        <v>40</v>
      </c>
    </row>
    <row r="22" spans="1:47" s="214" customFormat="1" x14ac:dyDescent="0.25">
      <c r="A22" s="228" t="s">
        <v>41</v>
      </c>
      <c r="B22" s="222" t="s">
        <v>21</v>
      </c>
      <c r="C22" s="229"/>
      <c r="D22" s="229"/>
      <c r="E22" s="330">
        <v>221.90989999999999</v>
      </c>
      <c r="F22" s="242">
        <v>500</v>
      </c>
      <c r="G22" s="231">
        <v>500</v>
      </c>
      <c r="H22" s="370">
        <v>110</v>
      </c>
      <c r="I22" s="229"/>
      <c r="J22" s="229"/>
      <c r="K22" s="229"/>
      <c r="L22" s="233"/>
      <c r="M22" s="370">
        <v>70</v>
      </c>
      <c r="N22" s="229"/>
      <c r="O22" s="229"/>
      <c r="P22" s="229"/>
      <c r="Q22" s="233"/>
      <c r="R22" s="370">
        <v>89</v>
      </c>
      <c r="S22" s="229"/>
      <c r="T22" s="229"/>
      <c r="U22" s="229"/>
      <c r="V22" s="233"/>
      <c r="W22" s="370">
        <v>370</v>
      </c>
      <c r="X22" s="229"/>
      <c r="Y22" s="229"/>
      <c r="Z22" s="229"/>
      <c r="AA22" s="349"/>
      <c r="AB22" s="370">
        <v>68</v>
      </c>
      <c r="AC22" s="229"/>
      <c r="AD22" s="229"/>
      <c r="AE22" s="229"/>
      <c r="AF22" s="233"/>
      <c r="AG22" s="352"/>
      <c r="AH22" s="298"/>
      <c r="AI22" s="298"/>
      <c r="AJ22" s="298"/>
      <c r="AK22" s="299"/>
      <c r="AL22" s="370">
        <v>120</v>
      </c>
      <c r="AM22" s="229"/>
      <c r="AN22" s="229"/>
      <c r="AO22" s="229"/>
      <c r="AP22" s="233"/>
      <c r="AU22" s="33" t="s">
        <v>41</v>
      </c>
    </row>
    <row r="23" spans="1:47" s="214" customFormat="1" ht="15.75" thickBot="1" x14ac:dyDescent="0.3">
      <c r="A23" s="243" t="s">
        <v>42</v>
      </c>
      <c r="B23" s="222" t="s">
        <v>21</v>
      </c>
      <c r="C23" s="229"/>
      <c r="D23" s="244"/>
      <c r="E23" s="328">
        <v>2.6494</v>
      </c>
      <c r="F23" s="245" t="s">
        <v>22</v>
      </c>
      <c r="G23" s="246" t="s">
        <v>22</v>
      </c>
      <c r="H23" s="378">
        <v>2.2999999999999998</v>
      </c>
      <c r="I23" s="244"/>
      <c r="J23" s="244"/>
      <c r="K23" s="244"/>
      <c r="L23" s="248"/>
      <c r="M23" s="378">
        <v>6</v>
      </c>
      <c r="N23" s="244"/>
      <c r="O23" s="244"/>
      <c r="P23" s="244"/>
      <c r="Q23" s="248"/>
      <c r="R23" s="378">
        <v>9.9</v>
      </c>
      <c r="S23" s="244"/>
      <c r="T23" s="244"/>
      <c r="U23" s="244" t="s">
        <v>233</v>
      </c>
      <c r="V23" s="248" t="s">
        <v>246</v>
      </c>
      <c r="W23" s="378">
        <v>9.3000000000000007</v>
      </c>
      <c r="X23" s="244"/>
      <c r="Y23" s="244"/>
      <c r="Z23" s="244"/>
      <c r="AA23" s="350"/>
      <c r="AB23" s="378">
        <v>2.4</v>
      </c>
      <c r="AC23" s="263"/>
      <c r="AD23" s="263"/>
      <c r="AE23" s="263"/>
      <c r="AF23" s="264"/>
      <c r="AG23" s="354"/>
      <c r="AH23" s="303"/>
      <c r="AI23" s="303"/>
      <c r="AJ23" s="303"/>
      <c r="AK23" s="304"/>
      <c r="AL23" s="378">
        <v>2.7</v>
      </c>
      <c r="AM23" s="263"/>
      <c r="AN23" s="263"/>
      <c r="AO23" s="263"/>
      <c r="AP23" s="26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515"/>
      <c r="AC24" s="515"/>
      <c r="AD24" s="515"/>
      <c r="AE24" s="515"/>
      <c r="AF24" s="515"/>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4.0000000000000002E-4</v>
      </c>
      <c r="F25" s="250">
        <v>6.0000000000000001E-3</v>
      </c>
      <c r="G25" s="225">
        <v>6.0000000000000001E-3</v>
      </c>
      <c r="H25" s="373">
        <v>1E-4</v>
      </c>
      <c r="I25" s="383"/>
      <c r="J25" s="251"/>
      <c r="K25" s="251"/>
      <c r="L25" s="252"/>
      <c r="M25" s="373">
        <v>1E-4</v>
      </c>
      <c r="N25" s="385" t="s">
        <v>25</v>
      </c>
      <c r="O25" s="223"/>
      <c r="P25" s="223"/>
      <c r="Q25" s="227"/>
      <c r="R25" s="373">
        <v>1E-4</v>
      </c>
      <c r="S25" s="385"/>
      <c r="T25" s="223"/>
      <c r="U25" s="223"/>
      <c r="V25" s="227"/>
      <c r="W25" s="373">
        <v>1E-4</v>
      </c>
      <c r="X25" s="385" t="s">
        <v>25</v>
      </c>
      <c r="Y25" s="223"/>
      <c r="Z25" s="223"/>
      <c r="AA25" s="227"/>
      <c r="AB25" s="319">
        <v>1E-4</v>
      </c>
      <c r="AC25" s="383" t="s">
        <v>25</v>
      </c>
      <c r="AD25" s="251"/>
      <c r="AE25" s="251"/>
      <c r="AF25" s="252"/>
      <c r="AG25" s="504" t="s">
        <v>205</v>
      </c>
      <c r="AH25" s="505"/>
      <c r="AI25" s="505"/>
      <c r="AJ25" s="505"/>
      <c r="AK25" s="506"/>
      <c r="AL25" s="319">
        <v>1E-4</v>
      </c>
      <c r="AM25" s="383" t="s">
        <v>25</v>
      </c>
      <c r="AN25" s="251"/>
      <c r="AO25" s="251"/>
      <c r="AP25" s="252"/>
      <c r="AU25" s="72" t="s">
        <v>45</v>
      </c>
    </row>
    <row r="26" spans="1:47" s="214" customFormat="1" x14ac:dyDescent="0.25">
      <c r="A26" s="228" t="s">
        <v>46</v>
      </c>
      <c r="B26" s="222" t="s">
        <v>30</v>
      </c>
      <c r="C26" s="229"/>
      <c r="D26" s="229"/>
      <c r="E26" s="325">
        <v>8.5999999999999993E-2</v>
      </c>
      <c r="F26" s="239">
        <v>0.01</v>
      </c>
      <c r="G26" s="231">
        <v>5.0000000000000002E-5</v>
      </c>
      <c r="H26" s="374">
        <v>3.1E-4</v>
      </c>
      <c r="I26" s="375"/>
      <c r="J26" s="229"/>
      <c r="K26" s="229"/>
      <c r="L26" s="233"/>
      <c r="M26" s="374">
        <v>2.5400000000000002E-3</v>
      </c>
      <c r="N26" s="375"/>
      <c r="O26" s="229"/>
      <c r="P26" s="229" t="s">
        <v>233</v>
      </c>
      <c r="Q26" s="233" t="s">
        <v>247</v>
      </c>
      <c r="R26" s="374">
        <v>4.0299999999999997E-3</v>
      </c>
      <c r="S26" s="375"/>
      <c r="T26" s="229"/>
      <c r="U26" s="229" t="s">
        <v>233</v>
      </c>
      <c r="V26" s="233" t="s">
        <v>247</v>
      </c>
      <c r="W26" s="374">
        <v>8.8800000000000007E-3</v>
      </c>
      <c r="X26" s="375"/>
      <c r="Y26" s="229"/>
      <c r="Z26" s="229"/>
      <c r="AA26" s="233"/>
      <c r="AB26" s="372">
        <v>8.7000000000000001E-5</v>
      </c>
      <c r="AC26" s="375"/>
      <c r="AD26" s="229"/>
      <c r="AE26" s="229"/>
      <c r="AF26" s="233"/>
      <c r="AG26" s="305"/>
      <c r="AH26" s="298"/>
      <c r="AI26" s="298"/>
      <c r="AJ26" s="298"/>
      <c r="AK26" s="299"/>
      <c r="AL26" s="374">
        <v>6.9999999999999994E-5</v>
      </c>
      <c r="AM26" s="375" t="s">
        <v>25</v>
      </c>
      <c r="AN26" s="229"/>
      <c r="AO26" s="229"/>
      <c r="AP26" s="233"/>
      <c r="AU26" s="33" t="s">
        <v>46</v>
      </c>
    </row>
    <row r="27" spans="1:47" s="214" customFormat="1" x14ac:dyDescent="0.25">
      <c r="A27" s="228" t="s">
        <v>47</v>
      </c>
      <c r="B27" s="222" t="s">
        <v>30</v>
      </c>
      <c r="C27" s="229"/>
      <c r="D27" s="229"/>
      <c r="E27" s="325">
        <v>7.0999999999999994E-2</v>
      </c>
      <c r="F27" s="239">
        <v>2</v>
      </c>
      <c r="G27" s="231">
        <v>1</v>
      </c>
      <c r="H27" s="373">
        <v>6.1999999999999998E-3</v>
      </c>
      <c r="I27" s="375"/>
      <c r="J27" s="229"/>
      <c r="K27" s="229"/>
      <c r="L27" s="233" t="s">
        <v>246</v>
      </c>
      <c r="M27" s="373">
        <v>8.8999999999999999E-3</v>
      </c>
      <c r="N27" s="375"/>
      <c r="O27" s="229"/>
      <c r="P27" s="229"/>
      <c r="Q27" s="233"/>
      <c r="R27" s="373">
        <v>1.3299999999999999E-2</v>
      </c>
      <c r="S27" s="375"/>
      <c r="T27" s="229"/>
      <c r="U27" s="229"/>
      <c r="V27" s="233"/>
      <c r="W27" s="368">
        <v>0.317</v>
      </c>
      <c r="X27" s="375"/>
      <c r="Y27" s="229"/>
      <c r="Z27" s="229"/>
      <c r="AA27" s="233"/>
      <c r="AB27" s="368">
        <v>5.0000000000000001E-3</v>
      </c>
      <c r="AC27" s="229" t="s">
        <v>25</v>
      </c>
      <c r="AD27" s="229"/>
      <c r="AE27" s="229"/>
      <c r="AF27" s="233"/>
      <c r="AG27" s="306"/>
      <c r="AH27" s="298"/>
      <c r="AI27" s="298"/>
      <c r="AJ27" s="298"/>
      <c r="AK27" s="299"/>
      <c r="AL27" s="368">
        <v>1.2999999999999999E-2</v>
      </c>
      <c r="AM27" s="229"/>
      <c r="AN27" s="229"/>
      <c r="AO27" s="229"/>
      <c r="AP27" s="233"/>
      <c r="AU27" s="33" t="s">
        <v>47</v>
      </c>
    </row>
    <row r="28" spans="1:47" s="214" customFormat="1" x14ac:dyDescent="0.25">
      <c r="A28" s="228" t="s">
        <v>48</v>
      </c>
      <c r="B28" s="222" t="s">
        <v>24</v>
      </c>
      <c r="C28" s="229"/>
      <c r="D28" s="229"/>
      <c r="E28" s="325">
        <v>5.0000000000000001E-4</v>
      </c>
      <c r="F28" s="239">
        <v>4.0000000000000001E-3</v>
      </c>
      <c r="G28" s="231">
        <v>4.0000000000000001E-3</v>
      </c>
      <c r="H28" s="368">
        <v>6.0000000000000001E-3</v>
      </c>
      <c r="I28" s="375" t="s">
        <v>25</v>
      </c>
      <c r="J28" s="229"/>
      <c r="K28" s="229"/>
      <c r="L28" s="233"/>
      <c r="M28" s="368">
        <v>6.0000000000000001E-3</v>
      </c>
      <c r="N28" s="385" t="s">
        <v>25</v>
      </c>
      <c r="O28" s="229"/>
      <c r="P28" s="229"/>
      <c r="Q28" s="233"/>
      <c r="R28" s="368">
        <v>6.0000000000000001E-3</v>
      </c>
      <c r="S28" s="385" t="s">
        <v>25</v>
      </c>
      <c r="T28" s="229"/>
      <c r="U28" s="229"/>
      <c r="V28" s="233"/>
      <c r="W28" s="368">
        <v>6.0000000000000001E-3</v>
      </c>
      <c r="X28" s="385" t="s">
        <v>25</v>
      </c>
      <c r="Y28" s="229"/>
      <c r="Z28" s="229"/>
      <c r="AA28" s="233"/>
      <c r="AB28" s="368">
        <v>6.0000000000000001E-3</v>
      </c>
      <c r="AC28" s="229" t="s">
        <v>25</v>
      </c>
      <c r="AD28" s="229"/>
      <c r="AE28" s="229"/>
      <c r="AF28" s="233"/>
      <c r="AG28" s="306"/>
      <c r="AH28" s="298"/>
      <c r="AI28" s="298"/>
      <c r="AJ28" s="298"/>
      <c r="AK28" s="299"/>
      <c r="AL28" s="368">
        <v>6.0000000000000001E-3</v>
      </c>
      <c r="AM28" s="229" t="s">
        <v>25</v>
      </c>
      <c r="AN28" s="229"/>
      <c r="AO28" s="229"/>
      <c r="AP28" s="233"/>
      <c r="AU28" s="77" t="s">
        <v>48</v>
      </c>
    </row>
    <row r="29" spans="1:47" s="214" customFormat="1" x14ac:dyDescent="0.25">
      <c r="A29" s="228" t="s">
        <v>49</v>
      </c>
      <c r="B29" s="222" t="s">
        <v>24</v>
      </c>
      <c r="C29" s="229"/>
      <c r="D29" s="229"/>
      <c r="E29" s="325">
        <v>2.0000000000000001E-4</v>
      </c>
      <c r="F29" s="230">
        <v>5.0000000000000001E-3</v>
      </c>
      <c r="G29" s="231">
        <v>5.0000000000000001E-3</v>
      </c>
      <c r="H29" s="374">
        <v>5.0000000000000002E-5</v>
      </c>
      <c r="I29" s="375" t="s">
        <v>25</v>
      </c>
      <c r="J29" s="229"/>
      <c r="K29" s="229"/>
      <c r="L29" s="233"/>
      <c r="M29" s="374">
        <v>5.0000000000000002E-5</v>
      </c>
      <c r="N29" s="385" t="s">
        <v>25</v>
      </c>
      <c r="O29" s="229"/>
      <c r="P29" s="229"/>
      <c r="Q29" s="233"/>
      <c r="R29" s="374">
        <v>5.0000000000000002E-5</v>
      </c>
      <c r="S29" s="385" t="s">
        <v>25</v>
      </c>
      <c r="T29" s="229"/>
      <c r="U29" s="229"/>
      <c r="V29" s="233"/>
      <c r="W29" s="374">
        <v>5.0000000000000002E-5</v>
      </c>
      <c r="X29" s="385" t="s">
        <v>25</v>
      </c>
      <c r="Y29" s="229"/>
      <c r="Z29" s="229"/>
      <c r="AA29" s="233"/>
      <c r="AB29" s="374">
        <v>5.0000000000000002E-5</v>
      </c>
      <c r="AC29" s="229" t="s">
        <v>25</v>
      </c>
      <c r="AD29" s="229"/>
      <c r="AE29" s="229"/>
      <c r="AF29" s="233"/>
      <c r="AG29" s="307"/>
      <c r="AH29" s="298"/>
      <c r="AI29" s="298"/>
      <c r="AJ29" s="298"/>
      <c r="AK29" s="299"/>
      <c r="AL29" s="374">
        <v>5.0000000000000002E-5</v>
      </c>
      <c r="AM29" s="229" t="s">
        <v>25</v>
      </c>
      <c r="AN29" s="229"/>
      <c r="AO29" s="229" t="s">
        <v>15</v>
      </c>
      <c r="AP29" s="233" t="s">
        <v>247</v>
      </c>
      <c r="AU29" s="77" t="s">
        <v>49</v>
      </c>
    </row>
    <row r="30" spans="1:47" s="214" customFormat="1" x14ac:dyDescent="0.25">
      <c r="A30" s="228" t="s">
        <v>50</v>
      </c>
      <c r="B30" s="222" t="s">
        <v>24</v>
      </c>
      <c r="C30" s="229"/>
      <c r="D30" s="229"/>
      <c r="E30" s="325">
        <v>4.3E-3</v>
      </c>
      <c r="F30" s="239">
        <v>0.1</v>
      </c>
      <c r="G30" s="345">
        <v>0.05</v>
      </c>
      <c r="H30" s="369">
        <v>0.01</v>
      </c>
      <c r="I30" s="375" t="s">
        <v>25</v>
      </c>
      <c r="J30" s="229"/>
      <c r="K30" s="229"/>
      <c r="L30" s="233"/>
      <c r="M30" s="369">
        <v>0.01</v>
      </c>
      <c r="N30" s="385" t="s">
        <v>25</v>
      </c>
      <c r="O30" s="229"/>
      <c r="P30" s="229"/>
      <c r="Q30" s="233"/>
      <c r="R30" s="369">
        <v>0.01</v>
      </c>
      <c r="S30" s="385" t="s">
        <v>25</v>
      </c>
      <c r="T30" s="229"/>
      <c r="U30" s="229"/>
      <c r="V30" s="233"/>
      <c r="W30" s="369">
        <v>0.01</v>
      </c>
      <c r="X30" s="375" t="s">
        <v>25</v>
      </c>
      <c r="Y30" s="229"/>
      <c r="Z30" s="229"/>
      <c r="AA30" s="233"/>
      <c r="AB30" s="369">
        <v>0.01</v>
      </c>
      <c r="AC30" s="229" t="s">
        <v>25</v>
      </c>
      <c r="AD30" s="229"/>
      <c r="AE30" s="229"/>
      <c r="AF30" s="233"/>
      <c r="AG30" s="301"/>
      <c r="AH30" s="298"/>
      <c r="AI30" s="298"/>
      <c r="AJ30" s="298"/>
      <c r="AK30" s="299"/>
      <c r="AL30" s="369">
        <v>0.01</v>
      </c>
      <c r="AM30" s="229" t="s">
        <v>25</v>
      </c>
      <c r="AN30" s="229"/>
      <c r="AO30" s="229"/>
      <c r="AP30" s="233"/>
      <c r="AU30" s="77" t="s">
        <v>50</v>
      </c>
    </row>
    <row r="31" spans="1:47" s="214" customFormat="1" x14ac:dyDescent="0.25">
      <c r="A31" s="228" t="s">
        <v>51</v>
      </c>
      <c r="B31" s="222" t="s">
        <v>24</v>
      </c>
      <c r="C31" s="229"/>
      <c r="D31" s="229"/>
      <c r="E31" s="325">
        <v>2E-3</v>
      </c>
      <c r="F31" s="239" t="s">
        <v>22</v>
      </c>
      <c r="G31" s="231" t="s">
        <v>22</v>
      </c>
      <c r="H31" s="369">
        <v>0.01</v>
      </c>
      <c r="I31" s="375" t="s">
        <v>25</v>
      </c>
      <c r="J31" s="229"/>
      <c r="K31" s="229"/>
      <c r="L31" s="233"/>
      <c r="M31" s="369">
        <v>0.01</v>
      </c>
      <c r="N31" s="385" t="s">
        <v>25</v>
      </c>
      <c r="O31" s="229"/>
      <c r="P31" s="229"/>
      <c r="Q31" s="233"/>
      <c r="R31" s="369">
        <v>0.01</v>
      </c>
      <c r="S31" s="375" t="s">
        <v>25</v>
      </c>
      <c r="T31" s="229"/>
      <c r="U31" s="229"/>
      <c r="V31" s="233"/>
      <c r="W31" s="369">
        <v>0.01</v>
      </c>
      <c r="X31" s="385" t="s">
        <v>25</v>
      </c>
      <c r="Y31" s="229"/>
      <c r="Z31" s="229"/>
      <c r="AA31" s="233"/>
      <c r="AB31" s="369">
        <v>0.01</v>
      </c>
      <c r="AC31" s="229" t="s">
        <v>25</v>
      </c>
      <c r="AD31" s="229"/>
      <c r="AE31" s="229"/>
      <c r="AF31" s="233"/>
      <c r="AG31" s="301"/>
      <c r="AH31" s="298"/>
      <c r="AI31" s="298"/>
      <c r="AJ31" s="298"/>
      <c r="AK31" s="299"/>
      <c r="AL31" s="369">
        <v>0.01</v>
      </c>
      <c r="AM31" s="229" t="s">
        <v>25</v>
      </c>
      <c r="AN31" s="229"/>
      <c r="AO31" s="229"/>
      <c r="AP31" s="233"/>
      <c r="AU31" s="77" t="s">
        <v>51</v>
      </c>
    </row>
    <row r="32" spans="1:47" s="214" customFormat="1" x14ac:dyDescent="0.25">
      <c r="A32" s="228" t="s">
        <v>52</v>
      </c>
      <c r="B32" s="222" t="s">
        <v>21</v>
      </c>
      <c r="C32" s="229"/>
      <c r="D32" s="229"/>
      <c r="E32" s="325">
        <v>1.14E-2</v>
      </c>
      <c r="F32" s="239">
        <v>1.3</v>
      </c>
      <c r="G32" s="231">
        <v>1</v>
      </c>
      <c r="H32" s="367">
        <v>0.02</v>
      </c>
      <c r="I32" s="375" t="s">
        <v>25</v>
      </c>
      <c r="J32" s="229"/>
      <c r="K32" s="229"/>
      <c r="L32" s="233"/>
      <c r="M32" s="367">
        <v>0.02</v>
      </c>
      <c r="N32" s="375" t="s">
        <v>25</v>
      </c>
      <c r="O32" s="229"/>
      <c r="P32" s="229"/>
      <c r="Q32" s="233"/>
      <c r="R32" s="367">
        <v>0.02</v>
      </c>
      <c r="S32" s="375" t="s">
        <v>25</v>
      </c>
      <c r="T32" s="229"/>
      <c r="U32" s="229"/>
      <c r="V32" s="233"/>
      <c r="W32" s="367">
        <v>0.02</v>
      </c>
      <c r="X32" s="385" t="s">
        <v>25</v>
      </c>
      <c r="Y32" s="229"/>
      <c r="Z32" s="229"/>
      <c r="AA32" s="233"/>
      <c r="AB32" s="369">
        <v>0.02</v>
      </c>
      <c r="AC32" s="229" t="s">
        <v>25</v>
      </c>
      <c r="AD32" s="229"/>
      <c r="AE32" s="229"/>
      <c r="AF32" s="233"/>
      <c r="AG32" s="301"/>
      <c r="AH32" s="298"/>
      <c r="AI32" s="298"/>
      <c r="AJ32" s="298"/>
      <c r="AK32" s="299"/>
      <c r="AL32" s="369">
        <v>0.02</v>
      </c>
      <c r="AM32" s="229" t="s">
        <v>25</v>
      </c>
      <c r="AN32" s="229"/>
      <c r="AO32" s="229"/>
      <c r="AP32" s="233"/>
      <c r="AU32" s="77" t="s">
        <v>52</v>
      </c>
    </row>
    <row r="33" spans="1:47" s="214" customFormat="1" x14ac:dyDescent="0.25">
      <c r="A33" s="228" t="s">
        <v>53</v>
      </c>
      <c r="B33" s="222" t="s">
        <v>21</v>
      </c>
      <c r="C33" s="229"/>
      <c r="D33" s="229"/>
      <c r="E33" s="325">
        <v>0.19309999999999999</v>
      </c>
      <c r="F33" s="239">
        <v>0.3</v>
      </c>
      <c r="G33" s="231">
        <v>0.3</v>
      </c>
      <c r="H33" s="368">
        <v>0.13100000000000001</v>
      </c>
      <c r="I33" s="375"/>
      <c r="J33" s="229"/>
      <c r="K33" s="229"/>
      <c r="L33" s="233"/>
      <c r="M33" s="369">
        <v>3.38</v>
      </c>
      <c r="N33" s="375"/>
      <c r="O33" s="229"/>
      <c r="P33" s="229" t="s">
        <v>233</v>
      </c>
      <c r="Q33" s="233" t="s">
        <v>247</v>
      </c>
      <c r="R33" s="369">
        <v>1.27</v>
      </c>
      <c r="S33" s="375"/>
      <c r="T33" s="229"/>
      <c r="U33" s="229" t="s">
        <v>233</v>
      </c>
      <c r="V33" s="233" t="s">
        <v>247</v>
      </c>
      <c r="W33" s="368">
        <v>0.52400000000000002</v>
      </c>
      <c r="X33" s="375"/>
      <c r="Y33" s="229"/>
      <c r="Z33" s="229"/>
      <c r="AA33" s="233"/>
      <c r="AB33" s="369">
        <v>0.03</v>
      </c>
      <c r="AC33" s="229" t="s">
        <v>25</v>
      </c>
      <c r="AD33" s="229"/>
      <c r="AE33" s="229"/>
      <c r="AF33" s="233"/>
      <c r="AG33" s="301"/>
      <c r="AH33" s="298"/>
      <c r="AI33" s="298"/>
      <c r="AJ33" s="298"/>
      <c r="AK33" s="299"/>
      <c r="AL33" s="369">
        <v>0.03</v>
      </c>
      <c r="AM33" s="229" t="s">
        <v>25</v>
      </c>
      <c r="AN33" s="229"/>
      <c r="AO33" s="229"/>
      <c r="AP33" s="233"/>
      <c r="AU33" s="33" t="s">
        <v>53</v>
      </c>
    </row>
    <row r="34" spans="1:47" s="214" customFormat="1" x14ac:dyDescent="0.25">
      <c r="A34" s="228" t="s">
        <v>54</v>
      </c>
      <c r="B34" s="222" t="s">
        <v>24</v>
      </c>
      <c r="C34" s="229"/>
      <c r="D34" s="229"/>
      <c r="E34" s="325">
        <v>4.0000000000000002E-4</v>
      </c>
      <c r="F34" s="239">
        <v>1.4999999999999999E-2</v>
      </c>
      <c r="G34" s="231">
        <v>0.05</v>
      </c>
      <c r="H34" s="373">
        <v>1E-4</v>
      </c>
      <c r="I34" s="375" t="s">
        <v>25</v>
      </c>
      <c r="J34" s="229"/>
      <c r="K34" s="229"/>
      <c r="L34" s="233"/>
      <c r="M34" s="373">
        <v>1E-4</v>
      </c>
      <c r="N34" s="385" t="s">
        <v>25</v>
      </c>
      <c r="O34" s="229"/>
      <c r="P34" s="229"/>
      <c r="Q34" s="233"/>
      <c r="R34" s="373">
        <v>1E-4</v>
      </c>
      <c r="S34" s="375" t="s">
        <v>25</v>
      </c>
      <c r="T34" s="229"/>
      <c r="U34" s="229"/>
      <c r="V34" s="233"/>
      <c r="W34" s="373">
        <v>1E-4</v>
      </c>
      <c r="X34" s="385" t="s">
        <v>25</v>
      </c>
      <c r="Y34" s="229"/>
      <c r="Z34" s="229"/>
      <c r="AA34" s="233"/>
      <c r="AB34" s="373">
        <v>1E-4</v>
      </c>
      <c r="AC34" s="229" t="s">
        <v>25</v>
      </c>
      <c r="AD34" s="229"/>
      <c r="AE34" s="229"/>
      <c r="AF34" s="233"/>
      <c r="AG34" s="305"/>
      <c r="AH34" s="298"/>
      <c r="AI34" s="298"/>
      <c r="AJ34" s="298"/>
      <c r="AK34" s="299"/>
      <c r="AL34" s="373">
        <v>1E-4</v>
      </c>
      <c r="AM34" s="229" t="s">
        <v>25</v>
      </c>
      <c r="AN34" s="229"/>
      <c r="AO34" s="229"/>
      <c r="AP34" s="233"/>
      <c r="AU34" s="77" t="s">
        <v>54</v>
      </c>
    </row>
    <row r="35" spans="1:47" s="214" customFormat="1" x14ac:dyDescent="0.25">
      <c r="A35" s="228" t="s">
        <v>55</v>
      </c>
      <c r="B35" s="222" t="s">
        <v>30</v>
      </c>
      <c r="C35" s="229"/>
      <c r="D35" s="229"/>
      <c r="E35" s="325">
        <v>1.0364</v>
      </c>
      <c r="F35" s="239">
        <v>0.05</v>
      </c>
      <c r="G35" s="231">
        <v>0.05</v>
      </c>
      <c r="H35" s="368">
        <v>9.6000000000000002E-2</v>
      </c>
      <c r="I35" s="375"/>
      <c r="J35" s="229"/>
      <c r="K35" s="229" t="s">
        <v>233</v>
      </c>
      <c r="L35" s="233" t="s">
        <v>247</v>
      </c>
      <c r="M35" s="369">
        <v>0.5</v>
      </c>
      <c r="N35" s="375"/>
      <c r="O35" s="229"/>
      <c r="P35" s="229"/>
      <c r="Q35" s="233"/>
      <c r="R35" s="369">
        <v>0.56999999999999995</v>
      </c>
      <c r="S35" s="375"/>
      <c r="T35" s="229"/>
      <c r="U35" s="229"/>
      <c r="V35" s="233"/>
      <c r="W35" s="369">
        <v>3.73</v>
      </c>
      <c r="X35" s="375"/>
      <c r="Y35" s="229"/>
      <c r="Z35" s="229"/>
      <c r="AA35" s="233"/>
      <c r="AB35" s="369">
        <v>0.01</v>
      </c>
      <c r="AC35" s="229" t="s">
        <v>25</v>
      </c>
      <c r="AD35" s="229"/>
      <c r="AE35" s="229"/>
      <c r="AF35" s="233"/>
      <c r="AG35" s="306"/>
      <c r="AH35" s="298"/>
      <c r="AI35" s="298"/>
      <c r="AJ35" s="298"/>
      <c r="AK35" s="299"/>
      <c r="AL35" s="369">
        <v>0.01</v>
      </c>
      <c r="AM35" s="229" t="s">
        <v>25</v>
      </c>
      <c r="AN35" s="229"/>
      <c r="AO35" s="229"/>
      <c r="AP35" s="233"/>
      <c r="AU35" s="33" t="s">
        <v>55</v>
      </c>
    </row>
    <row r="36" spans="1:47" s="214" customFormat="1" x14ac:dyDescent="0.25">
      <c r="A36" s="228" t="s">
        <v>56</v>
      </c>
      <c r="B36" s="222" t="s">
        <v>24</v>
      </c>
      <c r="C36" s="229"/>
      <c r="D36" s="229"/>
      <c r="E36" s="325">
        <v>0.01</v>
      </c>
      <c r="F36" s="239" t="s">
        <v>22</v>
      </c>
      <c r="G36" s="231">
        <v>0.1</v>
      </c>
      <c r="H36" s="369">
        <v>0.01</v>
      </c>
      <c r="I36" s="375" t="s">
        <v>25</v>
      </c>
      <c r="J36" s="229"/>
      <c r="K36" s="229"/>
      <c r="L36" s="233"/>
      <c r="M36" s="369">
        <v>0.01</v>
      </c>
      <c r="N36" s="385" t="s">
        <v>25</v>
      </c>
      <c r="O36" s="229"/>
      <c r="P36" s="229"/>
      <c r="Q36" s="233"/>
      <c r="R36" s="369">
        <v>0.01</v>
      </c>
      <c r="S36" s="385" t="s">
        <v>25</v>
      </c>
      <c r="T36" s="229"/>
      <c r="U36" s="229"/>
      <c r="V36" s="233"/>
      <c r="W36" s="369">
        <v>0.01</v>
      </c>
      <c r="X36" s="385" t="s">
        <v>25</v>
      </c>
      <c r="Y36" s="229"/>
      <c r="Z36" s="229"/>
      <c r="AA36" s="233"/>
      <c r="AB36" s="369">
        <v>0.01</v>
      </c>
      <c r="AC36" s="229" t="s">
        <v>25</v>
      </c>
      <c r="AD36" s="229"/>
      <c r="AE36" s="229"/>
      <c r="AF36" s="233"/>
      <c r="AG36" s="301"/>
      <c r="AH36" s="298"/>
      <c r="AI36" s="298"/>
      <c r="AJ36" s="298"/>
      <c r="AK36" s="299"/>
      <c r="AL36" s="369">
        <v>0.01</v>
      </c>
      <c r="AM36" s="229" t="s">
        <v>25</v>
      </c>
      <c r="AN36" s="229"/>
      <c r="AO36" s="229"/>
      <c r="AP36" s="233"/>
      <c r="AU36" s="77" t="s">
        <v>56</v>
      </c>
    </row>
    <row r="37" spans="1:47" s="214" customFormat="1" x14ac:dyDescent="0.25">
      <c r="A37" s="228" t="s">
        <v>57</v>
      </c>
      <c r="B37" s="222" t="s">
        <v>24</v>
      </c>
      <c r="C37" s="229"/>
      <c r="D37" s="229"/>
      <c r="E37" s="325">
        <v>2E-3</v>
      </c>
      <c r="F37" s="230">
        <v>0.05</v>
      </c>
      <c r="G37" s="231">
        <v>0.01</v>
      </c>
      <c r="H37" s="373">
        <v>2.9999999999999997E-4</v>
      </c>
      <c r="I37" s="375" t="s">
        <v>25</v>
      </c>
      <c r="J37" s="229"/>
      <c r="K37" s="229"/>
      <c r="L37" s="233"/>
      <c r="M37" s="373">
        <v>2.9999999999999997E-4</v>
      </c>
      <c r="N37" s="385" t="s">
        <v>25</v>
      </c>
      <c r="O37" s="229"/>
      <c r="P37" s="229"/>
      <c r="Q37" s="233"/>
      <c r="R37" s="373">
        <v>2.9999999999999997E-4</v>
      </c>
      <c r="S37" s="375" t="s">
        <v>25</v>
      </c>
      <c r="T37" s="229"/>
      <c r="U37" s="229"/>
      <c r="V37" s="233"/>
      <c r="W37" s="373">
        <v>2.9999999999999997E-4</v>
      </c>
      <c r="X37" s="375" t="s">
        <v>25</v>
      </c>
      <c r="Y37" s="229"/>
      <c r="Z37" s="229"/>
      <c r="AA37" s="233"/>
      <c r="AB37" s="373">
        <v>2.9999999999999997E-4</v>
      </c>
      <c r="AC37" s="229" t="s">
        <v>25</v>
      </c>
      <c r="AD37" s="229"/>
      <c r="AE37" s="229"/>
      <c r="AF37" s="233"/>
      <c r="AG37" s="307"/>
      <c r="AH37" s="298"/>
      <c r="AI37" s="298"/>
      <c r="AJ37" s="298"/>
      <c r="AK37" s="299"/>
      <c r="AL37" s="373">
        <v>2.9999999999999997E-4</v>
      </c>
      <c r="AM37" s="229" t="s">
        <v>25</v>
      </c>
      <c r="AN37" s="229"/>
      <c r="AO37" s="229"/>
      <c r="AP37" s="233"/>
      <c r="AU37" s="77" t="s">
        <v>57</v>
      </c>
    </row>
    <row r="38" spans="1:47" s="214" customFormat="1" x14ac:dyDescent="0.25">
      <c r="A38" s="228" t="s">
        <v>58</v>
      </c>
      <c r="B38" s="222" t="s">
        <v>24</v>
      </c>
      <c r="C38" s="229"/>
      <c r="D38" s="229"/>
      <c r="E38" s="325">
        <v>8.9999999999999998E-4</v>
      </c>
      <c r="F38" s="239">
        <v>0.1</v>
      </c>
      <c r="G38" s="231">
        <v>0.05</v>
      </c>
      <c r="H38" s="374">
        <v>5.0000000000000002E-5</v>
      </c>
      <c r="I38" s="375" t="s">
        <v>25</v>
      </c>
      <c r="J38" s="229"/>
      <c r="K38" s="229"/>
      <c r="L38" s="233"/>
      <c r="M38" s="374">
        <v>5.0000000000000002E-5</v>
      </c>
      <c r="N38" s="385" t="s">
        <v>25</v>
      </c>
      <c r="O38" s="229"/>
      <c r="P38" s="229"/>
      <c r="Q38" s="233"/>
      <c r="R38" s="374">
        <v>5.0000000000000002E-5</v>
      </c>
      <c r="S38" s="385" t="s">
        <v>25</v>
      </c>
      <c r="T38" s="229"/>
      <c r="U38" s="229"/>
      <c r="V38" s="233"/>
      <c r="W38" s="374">
        <v>5.0000000000000002E-5</v>
      </c>
      <c r="X38" s="385" t="s">
        <v>25</v>
      </c>
      <c r="Y38" s="229"/>
      <c r="Z38" s="229"/>
      <c r="AA38" s="233"/>
      <c r="AB38" s="374">
        <v>5.0000000000000002E-5</v>
      </c>
      <c r="AC38" s="229" t="s">
        <v>25</v>
      </c>
      <c r="AD38" s="229"/>
      <c r="AE38" s="229"/>
      <c r="AF38" s="233"/>
      <c r="AG38" s="307"/>
      <c r="AH38" s="298"/>
      <c r="AI38" s="298"/>
      <c r="AJ38" s="298"/>
      <c r="AK38" s="299"/>
      <c r="AL38" s="374">
        <v>5.0000000000000002E-5</v>
      </c>
      <c r="AM38" s="229" t="s">
        <v>25</v>
      </c>
      <c r="AN38" s="229"/>
      <c r="AO38" s="229"/>
      <c r="AP38" s="233"/>
      <c r="AU38" s="77" t="s">
        <v>58</v>
      </c>
    </row>
    <row r="39" spans="1:47" s="214" customFormat="1" x14ac:dyDescent="0.25">
      <c r="A39" s="228" t="s">
        <v>59</v>
      </c>
      <c r="B39" s="222" t="s">
        <v>24</v>
      </c>
      <c r="C39" s="229"/>
      <c r="D39" s="229"/>
      <c r="E39" s="325">
        <v>2.0000000000000001E-4</v>
      </c>
      <c r="F39" s="239">
        <v>2E-3</v>
      </c>
      <c r="G39" s="231">
        <v>2E-3</v>
      </c>
      <c r="H39" s="374">
        <v>5.0000000000000002E-5</v>
      </c>
      <c r="I39" s="375" t="s">
        <v>25</v>
      </c>
      <c r="J39" s="229"/>
      <c r="K39" s="229"/>
      <c r="L39" s="233"/>
      <c r="M39" s="374">
        <v>5.0000000000000002E-5</v>
      </c>
      <c r="N39" s="385" t="s">
        <v>25</v>
      </c>
      <c r="O39" s="229"/>
      <c r="P39" s="229"/>
      <c r="Q39" s="233"/>
      <c r="R39" s="374">
        <v>5.0000000000000002E-5</v>
      </c>
      <c r="S39" s="385" t="s">
        <v>25</v>
      </c>
      <c r="T39" s="229"/>
      <c r="U39" s="229"/>
      <c r="V39" s="233"/>
      <c r="W39" s="374">
        <v>5.0000000000000002E-5</v>
      </c>
      <c r="X39" s="385" t="s">
        <v>25</v>
      </c>
      <c r="Y39" s="229"/>
      <c r="Z39" s="229"/>
      <c r="AA39" s="233"/>
      <c r="AB39" s="374">
        <v>5.0000000000000002E-5</v>
      </c>
      <c r="AC39" s="229" t="s">
        <v>25</v>
      </c>
      <c r="AD39" s="229"/>
      <c r="AE39" s="229"/>
      <c r="AF39" s="233"/>
      <c r="AG39" s="307"/>
      <c r="AH39" s="298"/>
      <c r="AI39" s="298"/>
      <c r="AJ39" s="298"/>
      <c r="AK39" s="299"/>
      <c r="AL39" s="374">
        <v>5.0000000000000002E-5</v>
      </c>
      <c r="AM39" s="229" t="s">
        <v>25</v>
      </c>
      <c r="AN39" s="229"/>
      <c r="AO39" s="229"/>
      <c r="AP39" s="233"/>
      <c r="AU39" s="77" t="s">
        <v>59</v>
      </c>
    </row>
    <row r="40" spans="1:47" s="214" customFormat="1" x14ac:dyDescent="0.25">
      <c r="A40" s="228" t="s">
        <v>60</v>
      </c>
      <c r="B40" s="222" t="s">
        <v>24</v>
      </c>
      <c r="C40" s="229"/>
      <c r="D40" s="229"/>
      <c r="E40" s="325">
        <v>5.0000000000000001E-3</v>
      </c>
      <c r="F40" s="239" t="s">
        <v>22</v>
      </c>
      <c r="G40" s="231" t="s">
        <v>22</v>
      </c>
      <c r="H40" s="368">
        <v>1.4999999999999999E-2</v>
      </c>
      <c r="I40" s="375" t="s">
        <v>25</v>
      </c>
      <c r="J40" s="229"/>
      <c r="K40" s="229"/>
      <c r="L40" s="233"/>
      <c r="M40" s="368">
        <v>1.4999999999999999E-2</v>
      </c>
      <c r="N40" s="385" t="s">
        <v>25</v>
      </c>
      <c r="O40" s="229"/>
      <c r="P40" s="229"/>
      <c r="Q40" s="233"/>
      <c r="R40" s="368">
        <v>1.4999999999999999E-2</v>
      </c>
      <c r="S40" s="385" t="s">
        <v>25</v>
      </c>
      <c r="T40" s="229"/>
      <c r="U40" s="229"/>
      <c r="V40" s="233"/>
      <c r="W40" s="368">
        <v>1.4999999999999999E-2</v>
      </c>
      <c r="X40" s="385" t="s">
        <v>25</v>
      </c>
      <c r="Y40" s="229"/>
      <c r="Z40" s="229"/>
      <c r="AA40" s="233"/>
      <c r="AB40" s="368">
        <v>1.4999999999999999E-2</v>
      </c>
      <c r="AC40" s="229" t="s">
        <v>25</v>
      </c>
      <c r="AD40" s="229"/>
      <c r="AE40" s="229"/>
      <c r="AF40" s="233"/>
      <c r="AG40" s="300"/>
      <c r="AH40" s="298"/>
      <c r="AI40" s="298"/>
      <c r="AJ40" s="298"/>
      <c r="AK40" s="299"/>
      <c r="AL40" s="368">
        <v>1.4999999999999999E-2</v>
      </c>
      <c r="AM40" s="229" t="s">
        <v>25</v>
      </c>
      <c r="AN40" s="229"/>
      <c r="AO40" s="229"/>
      <c r="AP40" s="233"/>
      <c r="AU40" s="77" t="s">
        <v>60</v>
      </c>
    </row>
    <row r="41" spans="1:47" s="214" customFormat="1" ht="15.75" thickBot="1" x14ac:dyDescent="0.3">
      <c r="A41" s="243" t="s">
        <v>61</v>
      </c>
      <c r="B41" s="222" t="s">
        <v>24</v>
      </c>
      <c r="C41" s="244"/>
      <c r="D41" s="244"/>
      <c r="E41" s="328">
        <v>1.0999999999999999E-2</v>
      </c>
      <c r="F41" s="245">
        <v>5</v>
      </c>
      <c r="G41" s="246">
        <v>5</v>
      </c>
      <c r="H41" s="379">
        <v>1.4999999999999999E-2</v>
      </c>
      <c r="I41" s="384" t="s">
        <v>25</v>
      </c>
      <c r="J41" s="263"/>
      <c r="K41" s="263"/>
      <c r="L41" s="264"/>
      <c r="M41" s="379">
        <v>1.4999999999999999E-2</v>
      </c>
      <c r="N41" s="386" t="s">
        <v>25</v>
      </c>
      <c r="O41" s="244"/>
      <c r="P41" s="244"/>
      <c r="Q41" s="248"/>
      <c r="R41" s="379">
        <v>1.4999999999999999E-2</v>
      </c>
      <c r="S41" s="375" t="s">
        <v>25</v>
      </c>
      <c r="T41" s="244"/>
      <c r="U41" s="244"/>
      <c r="V41" s="248"/>
      <c r="W41" s="379">
        <v>1.4999999999999999E-2</v>
      </c>
      <c r="X41" s="386" t="s">
        <v>25</v>
      </c>
      <c r="Y41" s="244"/>
      <c r="Z41" s="244"/>
      <c r="AA41" s="248"/>
      <c r="AB41" s="262">
        <v>1.4999999999999999E-2</v>
      </c>
      <c r="AC41" s="263" t="s">
        <v>25</v>
      </c>
      <c r="AD41" s="263"/>
      <c r="AE41" s="263"/>
      <c r="AF41" s="264"/>
      <c r="AG41" s="308"/>
      <c r="AH41" s="303"/>
      <c r="AI41" s="303"/>
      <c r="AJ41" s="303"/>
      <c r="AK41" s="304"/>
      <c r="AL41" s="262">
        <v>1.4999999999999999E-2</v>
      </c>
      <c r="AM41" s="263" t="s">
        <v>25</v>
      </c>
      <c r="AN41" s="263"/>
      <c r="AO41" s="263"/>
      <c r="AP41" s="26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504" t="s">
        <v>205</v>
      </c>
      <c r="AH43" s="505"/>
      <c r="AI43" s="505"/>
      <c r="AJ43" s="505"/>
      <c r="AK43" s="506"/>
      <c r="AL43" s="271">
        <v>1</v>
      </c>
      <c r="AM43" s="229" t="s">
        <v>25</v>
      </c>
      <c r="AN43" s="222"/>
      <c r="AO43" s="222"/>
      <c r="AP43" s="272"/>
      <c r="AR43" s="101" t="s">
        <v>64</v>
      </c>
      <c r="AT43" s="214"/>
      <c r="AU43" s="214">
        <v>1</v>
      </c>
    </row>
    <row r="44" spans="1:4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305"/>
      <c r="AH44" s="298"/>
      <c r="AI44" s="298"/>
      <c r="AJ44" s="298"/>
      <c r="AK44" s="299"/>
      <c r="AL44" s="271">
        <v>1</v>
      </c>
      <c r="AM44" s="229" t="s">
        <v>25</v>
      </c>
      <c r="AN44" s="267"/>
      <c r="AO44" s="267"/>
      <c r="AP44" s="273"/>
      <c r="AR44" s="111" t="s">
        <v>66</v>
      </c>
      <c r="AT44" s="214"/>
      <c r="AU44" s="214">
        <v>1</v>
      </c>
    </row>
    <row r="45" spans="1:4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306"/>
      <c r="AH45" s="298"/>
      <c r="AI45" s="298"/>
      <c r="AJ45" s="298"/>
      <c r="AK45" s="299"/>
      <c r="AL45" s="271">
        <v>1</v>
      </c>
      <c r="AM45" s="229" t="s">
        <v>25</v>
      </c>
      <c r="AN45" s="267"/>
      <c r="AO45" s="267"/>
      <c r="AP45" s="273"/>
      <c r="AR45" s="111" t="s">
        <v>67</v>
      </c>
      <c r="AT45" s="214"/>
      <c r="AU45" s="214">
        <v>1</v>
      </c>
    </row>
    <row r="46" spans="1:47" ht="15.75" thickBot="1" x14ac:dyDescent="0.3">
      <c r="A46" s="376"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306"/>
      <c r="AH46" s="298"/>
      <c r="AI46" s="298"/>
      <c r="AJ46" s="298"/>
      <c r="AK46" s="299"/>
      <c r="AL46" s="274">
        <v>1</v>
      </c>
      <c r="AM46" s="263" t="s">
        <v>25</v>
      </c>
      <c r="AN46" s="275"/>
      <c r="AO46" s="275"/>
      <c r="AP46" s="276"/>
      <c r="AR46" s="111" t="s">
        <v>68</v>
      </c>
      <c r="AT46" s="214"/>
      <c r="AU46" s="214">
        <v>1</v>
      </c>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22" t="s">
        <v>202</v>
      </c>
      <c r="C48" s="229"/>
      <c r="D48" s="229"/>
      <c r="E48" s="223" t="s">
        <v>202</v>
      </c>
      <c r="F48" s="230">
        <v>7</v>
      </c>
      <c r="G48" s="231" t="s">
        <v>22</v>
      </c>
      <c r="H48" s="428">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504" t="s">
        <v>205</v>
      </c>
      <c r="AH48" s="505"/>
      <c r="AI48" s="505"/>
      <c r="AJ48" s="505"/>
      <c r="AK48" s="506"/>
      <c r="AL48" s="271">
        <v>1</v>
      </c>
      <c r="AM48" s="229" t="s">
        <v>25</v>
      </c>
      <c r="AN48" s="267"/>
      <c r="AO48" s="267"/>
      <c r="AP48" s="273"/>
      <c r="AR48" s="111" t="s">
        <v>69</v>
      </c>
      <c r="AT48" s="214"/>
      <c r="AU48" s="214">
        <v>1</v>
      </c>
    </row>
    <row r="49" spans="1:47"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305"/>
      <c r="AH49" s="298"/>
      <c r="AI49" s="298"/>
      <c r="AJ49" s="298"/>
      <c r="AK49" s="299"/>
      <c r="AL49" s="271">
        <v>1</v>
      </c>
      <c r="AM49" s="229" t="s">
        <v>25</v>
      </c>
      <c r="AN49" s="267"/>
      <c r="AO49" s="267"/>
      <c r="AP49" s="273"/>
      <c r="AR49" s="111" t="s">
        <v>70</v>
      </c>
      <c r="AT49" s="214"/>
      <c r="AU49" s="214">
        <v>1</v>
      </c>
    </row>
    <row r="50" spans="1:47" x14ac:dyDescent="0.25">
      <c r="A50" s="228" t="s">
        <v>71</v>
      </c>
      <c r="B50" s="222" t="s">
        <v>202</v>
      </c>
      <c r="C50" s="229"/>
      <c r="D50" s="229"/>
      <c r="E50" s="223" t="s">
        <v>202</v>
      </c>
      <c r="F50" s="239">
        <v>0.2</v>
      </c>
      <c r="G50" s="231">
        <v>0.2</v>
      </c>
      <c r="H50" s="271">
        <v>0.05</v>
      </c>
      <c r="I50" s="229" t="s">
        <v>25</v>
      </c>
      <c r="J50" s="267"/>
      <c r="K50" s="267"/>
      <c r="L50" s="273"/>
      <c r="M50" s="271">
        <v>0.05</v>
      </c>
      <c r="N50" s="229" t="s">
        <v>25</v>
      </c>
      <c r="O50" s="267"/>
      <c r="P50" s="267"/>
      <c r="Q50" s="273"/>
      <c r="R50" s="271">
        <v>0.05</v>
      </c>
      <c r="S50" s="229" t="s">
        <v>25</v>
      </c>
      <c r="T50" s="267"/>
      <c r="U50" s="267"/>
      <c r="V50" s="273"/>
      <c r="W50" s="271">
        <v>0.05</v>
      </c>
      <c r="X50" s="229" t="s">
        <v>25</v>
      </c>
      <c r="Y50" s="267"/>
      <c r="Z50" s="267"/>
      <c r="AA50" s="273"/>
      <c r="AB50" s="271">
        <v>0.05</v>
      </c>
      <c r="AC50" s="229" t="s">
        <v>25</v>
      </c>
      <c r="AD50" s="267"/>
      <c r="AE50" s="267"/>
      <c r="AF50" s="273"/>
      <c r="AG50" s="309"/>
      <c r="AH50" s="298"/>
      <c r="AI50" s="310"/>
      <c r="AJ50" s="310"/>
      <c r="AK50" s="311"/>
      <c r="AL50" s="271">
        <v>0.05</v>
      </c>
      <c r="AM50" s="229" t="s">
        <v>25</v>
      </c>
      <c r="AN50" s="267"/>
      <c r="AO50" s="267"/>
      <c r="AP50" s="273"/>
      <c r="AR50" s="123" t="s">
        <v>71</v>
      </c>
      <c r="AT50" s="214"/>
      <c r="AU50" s="214">
        <v>0.01</v>
      </c>
    </row>
    <row r="51" spans="1:47"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309"/>
      <c r="AH51" s="298"/>
      <c r="AI51" s="310"/>
      <c r="AJ51" s="310"/>
      <c r="AK51" s="311"/>
      <c r="AL51" s="271">
        <v>0.01</v>
      </c>
      <c r="AM51" s="229" t="s">
        <v>25</v>
      </c>
      <c r="AN51" s="267"/>
      <c r="AO51" s="267"/>
      <c r="AP51" s="273"/>
      <c r="AR51" s="123" t="s">
        <v>72</v>
      </c>
      <c r="AT51" s="214"/>
      <c r="AU51" s="214">
        <v>0.01</v>
      </c>
    </row>
    <row r="52" spans="1:47"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309"/>
      <c r="AH52" s="298"/>
      <c r="AI52" s="310"/>
      <c r="AJ52" s="310"/>
      <c r="AK52" s="311"/>
      <c r="AL52" s="271">
        <v>1</v>
      </c>
      <c r="AM52" s="229" t="s">
        <v>25</v>
      </c>
      <c r="AN52" s="267"/>
      <c r="AO52" s="267"/>
      <c r="AP52" s="273"/>
      <c r="AR52" s="123" t="s">
        <v>73</v>
      </c>
      <c r="AT52" s="214"/>
      <c r="AU52" s="214">
        <v>1</v>
      </c>
    </row>
    <row r="53" spans="1:47" x14ac:dyDescent="0.25">
      <c r="A53" s="228" t="s">
        <v>74</v>
      </c>
      <c r="B53" s="222" t="s">
        <v>24</v>
      </c>
      <c r="C53" s="229"/>
      <c r="D53" s="229"/>
      <c r="E53" s="322">
        <v>0.5</v>
      </c>
      <c r="F53" s="239">
        <v>5</v>
      </c>
      <c r="G53" s="231">
        <v>0.5</v>
      </c>
      <c r="H53" s="271">
        <v>0.03</v>
      </c>
      <c r="I53" s="229" t="s">
        <v>25</v>
      </c>
      <c r="J53" s="267"/>
      <c r="K53" s="267"/>
      <c r="L53" s="273"/>
      <c r="M53" s="271">
        <v>0.03</v>
      </c>
      <c r="N53" s="229" t="s">
        <v>25</v>
      </c>
      <c r="O53" s="267"/>
      <c r="P53" s="267"/>
      <c r="Q53" s="273"/>
      <c r="R53" s="271">
        <v>0.03</v>
      </c>
      <c r="S53" s="229" t="s">
        <v>25</v>
      </c>
      <c r="T53" s="267"/>
      <c r="U53" s="267"/>
      <c r="V53" s="273"/>
      <c r="W53" s="271">
        <v>0.03</v>
      </c>
      <c r="X53" s="229" t="s">
        <v>25</v>
      </c>
      <c r="Y53" s="267"/>
      <c r="Z53" s="267"/>
      <c r="AA53" s="273"/>
      <c r="AB53" s="271">
        <v>0.03</v>
      </c>
      <c r="AC53" s="229" t="s">
        <v>25</v>
      </c>
      <c r="AD53" s="267"/>
      <c r="AE53" s="267"/>
      <c r="AF53" s="273"/>
      <c r="AG53" s="309"/>
      <c r="AH53" s="298"/>
      <c r="AI53" s="310"/>
      <c r="AJ53" s="310"/>
      <c r="AK53" s="311"/>
      <c r="AL53" s="271">
        <v>0.03</v>
      </c>
      <c r="AM53" s="229" t="s">
        <v>25</v>
      </c>
      <c r="AN53" s="267"/>
      <c r="AO53" s="267"/>
      <c r="AP53" s="273"/>
      <c r="AR53" s="111" t="s">
        <v>74</v>
      </c>
      <c r="AT53" s="214"/>
      <c r="AU53" s="214">
        <v>0.5</v>
      </c>
    </row>
    <row r="54" spans="1:47" x14ac:dyDescent="0.25">
      <c r="A54" s="228" t="s">
        <v>75</v>
      </c>
      <c r="B54" s="222" t="s">
        <v>202</v>
      </c>
      <c r="C54" s="229"/>
      <c r="D54" s="229"/>
      <c r="E54" s="223" t="s">
        <v>202</v>
      </c>
      <c r="F54" s="230">
        <v>5</v>
      </c>
      <c r="G54" s="231">
        <v>0.6</v>
      </c>
      <c r="H54" s="271">
        <v>0.02</v>
      </c>
      <c r="I54" s="229" t="s">
        <v>25</v>
      </c>
      <c r="J54" s="267"/>
      <c r="K54" s="267"/>
      <c r="L54" s="273"/>
      <c r="M54" s="271">
        <v>0.02</v>
      </c>
      <c r="N54" s="229" t="s">
        <v>25</v>
      </c>
      <c r="O54" s="267"/>
      <c r="P54" s="267"/>
      <c r="Q54" s="273"/>
      <c r="R54" s="271">
        <v>0.02</v>
      </c>
      <c r="S54" s="229" t="s">
        <v>25</v>
      </c>
      <c r="T54" s="267"/>
      <c r="U54" s="267"/>
      <c r="V54" s="273"/>
      <c r="W54" s="271">
        <v>0.02</v>
      </c>
      <c r="X54" s="229" t="s">
        <v>25</v>
      </c>
      <c r="Y54" s="267"/>
      <c r="Z54" s="267"/>
      <c r="AA54" s="273"/>
      <c r="AB54" s="271">
        <v>0.02</v>
      </c>
      <c r="AC54" s="229" t="s">
        <v>25</v>
      </c>
      <c r="AD54" s="267"/>
      <c r="AE54" s="267"/>
      <c r="AF54" s="273"/>
      <c r="AG54" s="309"/>
      <c r="AH54" s="298"/>
      <c r="AI54" s="310"/>
      <c r="AJ54" s="310"/>
      <c r="AK54" s="311"/>
      <c r="AL54" s="271">
        <v>0.02</v>
      </c>
      <c r="AM54" s="229" t="s">
        <v>25</v>
      </c>
      <c r="AN54" s="267"/>
      <c r="AO54" s="267"/>
      <c r="AP54" s="273"/>
      <c r="AR54" s="111" t="s">
        <v>75</v>
      </c>
      <c r="AT54" s="214"/>
      <c r="AU54" s="214">
        <v>0.6</v>
      </c>
    </row>
    <row r="55" spans="1:47" x14ac:dyDescent="0.25">
      <c r="A55" s="228" t="s">
        <v>76</v>
      </c>
      <c r="B55" s="222" t="s">
        <v>24</v>
      </c>
      <c r="C55" s="229"/>
      <c r="D55" s="229"/>
      <c r="E55" s="322">
        <v>1</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309"/>
      <c r="AH55" s="298"/>
      <c r="AI55" s="310"/>
      <c r="AJ55" s="310"/>
      <c r="AK55" s="311"/>
      <c r="AL55" s="271">
        <v>1</v>
      </c>
      <c r="AM55" s="229" t="s">
        <v>25</v>
      </c>
      <c r="AN55" s="267"/>
      <c r="AO55" s="267"/>
      <c r="AP55" s="273"/>
      <c r="AR55" s="123" t="s">
        <v>76</v>
      </c>
      <c r="AT55" s="214"/>
      <c r="AU55" s="214">
        <v>1</v>
      </c>
    </row>
    <row r="56" spans="1:47" s="214" customFormat="1"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309"/>
      <c r="AH56" s="298"/>
      <c r="AI56" s="310"/>
      <c r="AJ56" s="310"/>
      <c r="AK56" s="311"/>
      <c r="AL56" s="271">
        <v>5</v>
      </c>
      <c r="AM56" s="229" t="s">
        <v>25</v>
      </c>
      <c r="AN56" s="267"/>
      <c r="AO56" s="267"/>
      <c r="AP56" s="273"/>
      <c r="AR56" s="363" t="s">
        <v>77</v>
      </c>
      <c r="AU56" s="214">
        <v>5</v>
      </c>
    </row>
    <row r="57" spans="1:47" s="214" customFormat="1"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309"/>
      <c r="AH57" s="298"/>
      <c r="AI57" s="310"/>
      <c r="AJ57" s="310"/>
      <c r="AK57" s="311"/>
      <c r="AL57" s="271">
        <v>5</v>
      </c>
      <c r="AM57" s="229" t="s">
        <v>25</v>
      </c>
      <c r="AN57" s="267"/>
      <c r="AO57" s="267"/>
      <c r="AP57" s="273"/>
      <c r="AR57" s="363" t="s">
        <v>78</v>
      </c>
      <c r="AU57" s="214">
        <v>5</v>
      </c>
    </row>
    <row r="58" spans="1:47" s="214" customFormat="1"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309"/>
      <c r="AH58" s="298"/>
      <c r="AI58" s="310"/>
      <c r="AJ58" s="310"/>
      <c r="AK58" s="311"/>
      <c r="AL58" s="271">
        <v>5</v>
      </c>
      <c r="AM58" s="229" t="s">
        <v>25</v>
      </c>
      <c r="AN58" s="267"/>
      <c r="AO58" s="267"/>
      <c r="AP58" s="273"/>
      <c r="AR58" s="363" t="s">
        <v>79</v>
      </c>
      <c r="AU58" s="214">
        <v>5</v>
      </c>
    </row>
    <row r="59" spans="1:47" s="214" customFormat="1"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309"/>
      <c r="AH59" s="298"/>
      <c r="AI59" s="310"/>
      <c r="AJ59" s="310"/>
      <c r="AK59" s="311"/>
      <c r="AL59" s="271">
        <v>5</v>
      </c>
      <c r="AM59" s="229" t="s">
        <v>25</v>
      </c>
      <c r="AN59" s="267"/>
      <c r="AO59" s="267"/>
      <c r="AP59" s="273"/>
      <c r="AR59" s="363" t="s">
        <v>80</v>
      </c>
      <c r="AU59" s="214">
        <v>5</v>
      </c>
    </row>
    <row r="60" spans="1:47" s="214" customFormat="1" x14ac:dyDescent="0.25">
      <c r="A60" s="228" t="s">
        <v>81</v>
      </c>
      <c r="B60" s="222" t="s">
        <v>202</v>
      </c>
      <c r="C60" s="229"/>
      <c r="D60" s="229"/>
      <c r="E60" s="223" t="s">
        <v>202</v>
      </c>
      <c r="F60" s="230" t="s">
        <v>22</v>
      </c>
      <c r="G60" s="231">
        <v>7.0000000000000007E-2</v>
      </c>
      <c r="H60" s="271">
        <v>0.03</v>
      </c>
      <c r="I60" s="229" t="s">
        <v>25</v>
      </c>
      <c r="J60" s="267"/>
      <c r="K60" s="267"/>
      <c r="L60" s="273"/>
      <c r="M60" s="271">
        <v>0.03</v>
      </c>
      <c r="N60" s="229" t="s">
        <v>25</v>
      </c>
      <c r="O60" s="267"/>
      <c r="P60" s="267"/>
      <c r="Q60" s="273"/>
      <c r="R60" s="271">
        <v>0.03</v>
      </c>
      <c r="S60" s="229" t="s">
        <v>25</v>
      </c>
      <c r="T60" s="267"/>
      <c r="U60" s="267"/>
      <c r="V60" s="273"/>
      <c r="W60" s="271">
        <v>0.72</v>
      </c>
      <c r="X60" s="229"/>
      <c r="Y60" s="267"/>
      <c r="Z60" s="267"/>
      <c r="AA60" s="273"/>
      <c r="AB60" s="271">
        <v>0.03</v>
      </c>
      <c r="AC60" s="229" t="s">
        <v>25</v>
      </c>
      <c r="AD60" s="267"/>
      <c r="AE60" s="267"/>
      <c r="AF60" s="273"/>
      <c r="AG60" s="309"/>
      <c r="AH60" s="298"/>
      <c r="AI60" s="310"/>
      <c r="AJ60" s="310"/>
      <c r="AK60" s="311"/>
      <c r="AL60" s="271">
        <v>0.03</v>
      </c>
      <c r="AM60" s="229" t="s">
        <v>25</v>
      </c>
      <c r="AN60" s="267"/>
      <c r="AO60" s="267"/>
      <c r="AP60" s="273"/>
      <c r="AR60" s="364" t="s">
        <v>81</v>
      </c>
      <c r="AU60" s="214">
        <v>0.01</v>
      </c>
    </row>
    <row r="61" spans="1:47" s="214" customFormat="1"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309"/>
      <c r="AH61" s="298"/>
      <c r="AI61" s="310"/>
      <c r="AJ61" s="310"/>
      <c r="AK61" s="311"/>
      <c r="AL61" s="271">
        <v>1</v>
      </c>
      <c r="AM61" s="229" t="s">
        <v>25</v>
      </c>
      <c r="AN61" s="267"/>
      <c r="AO61" s="267"/>
      <c r="AP61" s="273"/>
      <c r="AR61" s="363" t="s">
        <v>82</v>
      </c>
      <c r="AU61" s="214">
        <v>1</v>
      </c>
    </row>
    <row r="62" spans="1:47" s="214" customFormat="1" x14ac:dyDescent="0.25">
      <c r="A62" s="228" t="s">
        <v>83</v>
      </c>
      <c r="B62" s="222" t="s">
        <v>24</v>
      </c>
      <c r="C62" s="229"/>
      <c r="D62" s="229"/>
      <c r="E62" s="322">
        <v>0.3</v>
      </c>
      <c r="F62" s="230" t="s">
        <v>22</v>
      </c>
      <c r="G62" s="231">
        <v>0.3</v>
      </c>
      <c r="H62" s="271">
        <v>0.02</v>
      </c>
      <c r="I62" s="229" t="s">
        <v>25</v>
      </c>
      <c r="J62" s="267"/>
      <c r="K62" s="267"/>
      <c r="L62" s="273"/>
      <c r="M62" s="271">
        <v>0.02</v>
      </c>
      <c r="N62" s="229" t="s">
        <v>25</v>
      </c>
      <c r="O62" s="267"/>
      <c r="P62" s="267"/>
      <c r="Q62" s="273"/>
      <c r="R62" s="271">
        <v>0.02</v>
      </c>
      <c r="S62" s="229" t="s">
        <v>25</v>
      </c>
      <c r="T62" s="267"/>
      <c r="U62" s="267"/>
      <c r="V62" s="273"/>
      <c r="W62" s="271">
        <v>0.02</v>
      </c>
      <c r="X62" s="229" t="s">
        <v>25</v>
      </c>
      <c r="Y62" s="267"/>
      <c r="Z62" s="267"/>
      <c r="AA62" s="273"/>
      <c r="AB62" s="271">
        <v>0.02</v>
      </c>
      <c r="AC62" s="229" t="s">
        <v>25</v>
      </c>
      <c r="AD62" s="267"/>
      <c r="AE62" s="267"/>
      <c r="AF62" s="273"/>
      <c r="AG62" s="309"/>
      <c r="AH62" s="298"/>
      <c r="AI62" s="310"/>
      <c r="AJ62" s="310"/>
      <c r="AK62" s="311"/>
      <c r="AL62" s="271">
        <v>0.02</v>
      </c>
      <c r="AM62" s="229" t="s">
        <v>25</v>
      </c>
      <c r="AN62" s="267"/>
      <c r="AO62" s="267"/>
      <c r="AP62" s="273"/>
      <c r="AR62" s="363" t="s">
        <v>83</v>
      </c>
      <c r="AU62" s="214">
        <v>0.3</v>
      </c>
    </row>
    <row r="63" spans="1:47"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309"/>
      <c r="AH63" s="298"/>
      <c r="AI63" s="310"/>
      <c r="AJ63" s="310"/>
      <c r="AK63" s="311"/>
      <c r="AL63" s="271">
        <v>1</v>
      </c>
      <c r="AM63" s="229" t="s">
        <v>25</v>
      </c>
      <c r="AN63" s="267"/>
      <c r="AO63" s="267"/>
      <c r="AP63" s="273"/>
      <c r="AR63" s="363" t="s">
        <v>84</v>
      </c>
      <c r="AU63" s="214">
        <v>1</v>
      </c>
    </row>
    <row r="64" spans="1:47" s="214" customFormat="1"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309"/>
      <c r="AH64" s="298"/>
      <c r="AI64" s="310"/>
      <c r="AJ64" s="310"/>
      <c r="AK64" s="311"/>
      <c r="AL64" s="271">
        <v>1</v>
      </c>
      <c r="AM64" s="229" t="s">
        <v>25</v>
      </c>
      <c r="AN64" s="267"/>
      <c r="AO64" s="267"/>
      <c r="AP64" s="273"/>
      <c r="AR64" s="363" t="s">
        <v>85</v>
      </c>
      <c r="AU64" s="214">
        <v>1</v>
      </c>
    </row>
    <row r="65" spans="1:47" s="214" customFormat="1" x14ac:dyDescent="0.25">
      <c r="A65" s="228" t="s">
        <v>86</v>
      </c>
      <c r="B65" s="222" t="s">
        <v>202</v>
      </c>
      <c r="C65" s="229"/>
      <c r="D65" s="229"/>
      <c r="E65" s="223" t="s">
        <v>202</v>
      </c>
      <c r="F65" s="230" t="s">
        <v>22</v>
      </c>
      <c r="G65" s="231" t="s">
        <v>22</v>
      </c>
      <c r="H65" s="271">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309"/>
      <c r="AH65" s="298"/>
      <c r="AI65" s="310"/>
      <c r="AJ65" s="310"/>
      <c r="AK65" s="311"/>
      <c r="AL65" s="277">
        <v>1</v>
      </c>
      <c r="AM65" s="229" t="s">
        <v>25</v>
      </c>
      <c r="AN65" s="222"/>
      <c r="AO65" s="222"/>
      <c r="AP65" s="272"/>
      <c r="AR65" s="363" t="s">
        <v>86</v>
      </c>
      <c r="AU65" s="214">
        <v>1</v>
      </c>
    </row>
    <row r="66" spans="1:47" s="214" customFormat="1" x14ac:dyDescent="0.25">
      <c r="A66" s="228" t="s">
        <v>87</v>
      </c>
      <c r="B66" s="222" t="s">
        <v>202</v>
      </c>
      <c r="C66" s="229"/>
      <c r="D66" s="229"/>
      <c r="E66" s="223" t="s">
        <v>202</v>
      </c>
      <c r="F66" s="239">
        <v>5</v>
      </c>
      <c r="G66" s="231">
        <v>0.3</v>
      </c>
      <c r="H66" s="271">
        <v>0.02</v>
      </c>
      <c r="I66" s="229" t="s">
        <v>25</v>
      </c>
      <c r="J66" s="267"/>
      <c r="K66" s="267"/>
      <c r="L66" s="273"/>
      <c r="M66" s="271">
        <v>0.02</v>
      </c>
      <c r="N66" s="229" t="s">
        <v>25</v>
      </c>
      <c r="O66" s="267"/>
      <c r="P66" s="267"/>
      <c r="Q66" s="273"/>
      <c r="R66" s="271">
        <v>0.02</v>
      </c>
      <c r="S66" s="229" t="s">
        <v>25</v>
      </c>
      <c r="T66" s="267"/>
      <c r="U66" s="267"/>
      <c r="V66" s="273"/>
      <c r="W66" s="271">
        <v>0.02</v>
      </c>
      <c r="X66" s="229" t="s">
        <v>25</v>
      </c>
      <c r="Y66" s="267"/>
      <c r="Z66" s="267"/>
      <c r="AA66" s="273"/>
      <c r="AB66" s="271">
        <v>0.02</v>
      </c>
      <c r="AC66" s="229" t="s">
        <v>25</v>
      </c>
      <c r="AD66" s="267"/>
      <c r="AE66" s="267"/>
      <c r="AF66" s="273"/>
      <c r="AG66" s="309"/>
      <c r="AH66" s="298"/>
      <c r="AI66" s="310"/>
      <c r="AJ66" s="310"/>
      <c r="AK66" s="311"/>
      <c r="AL66" s="271">
        <v>0.02</v>
      </c>
      <c r="AM66" s="229" t="s">
        <v>25</v>
      </c>
      <c r="AN66" s="267"/>
      <c r="AO66" s="267"/>
      <c r="AP66" s="273"/>
      <c r="AR66" s="363" t="s">
        <v>87</v>
      </c>
      <c r="AU66" s="214">
        <v>0.3</v>
      </c>
    </row>
    <row r="67" spans="1:47" s="214" customFormat="1" x14ac:dyDescent="0.25">
      <c r="A67" s="228" t="s">
        <v>88</v>
      </c>
      <c r="B67" s="222" t="s">
        <v>24</v>
      </c>
      <c r="C67" s="229"/>
      <c r="D67" s="229"/>
      <c r="E67" s="322">
        <v>0.2</v>
      </c>
      <c r="F67" s="239">
        <v>100</v>
      </c>
      <c r="G67" s="231" t="s">
        <v>22</v>
      </c>
      <c r="H67" s="271">
        <v>0.03</v>
      </c>
      <c r="I67" s="229" t="s">
        <v>25</v>
      </c>
      <c r="J67" s="267"/>
      <c r="K67" s="267"/>
      <c r="L67" s="273"/>
      <c r="M67" s="271">
        <v>0.03</v>
      </c>
      <c r="N67" s="229" t="s">
        <v>25</v>
      </c>
      <c r="O67" s="267"/>
      <c r="P67" s="267" t="s">
        <v>233</v>
      </c>
      <c r="Q67" s="273" t="s">
        <v>247</v>
      </c>
      <c r="R67" s="356">
        <v>0.54</v>
      </c>
      <c r="S67" s="229"/>
      <c r="T67" s="267"/>
      <c r="U67" s="267" t="s">
        <v>233</v>
      </c>
      <c r="V67" s="273" t="s">
        <v>247</v>
      </c>
      <c r="W67" s="465">
        <v>1.91</v>
      </c>
      <c r="X67" s="229"/>
      <c r="Y67" s="267"/>
      <c r="Z67" s="267" t="s">
        <v>233</v>
      </c>
      <c r="AA67" s="273" t="s">
        <v>247</v>
      </c>
      <c r="AB67" s="271">
        <v>0.03</v>
      </c>
      <c r="AC67" s="229" t="s">
        <v>25</v>
      </c>
      <c r="AD67" s="267"/>
      <c r="AE67" s="267" t="s">
        <v>233</v>
      </c>
      <c r="AF67" s="273" t="s">
        <v>247</v>
      </c>
      <c r="AG67" s="312"/>
      <c r="AH67" s="298"/>
      <c r="AI67" s="310"/>
      <c r="AJ67" s="310"/>
      <c r="AK67" s="311"/>
      <c r="AL67" s="271">
        <v>0.03</v>
      </c>
      <c r="AM67" s="229" t="s">
        <v>25</v>
      </c>
      <c r="AN67" s="267"/>
      <c r="AO67" s="267"/>
      <c r="AP67" s="273" t="s">
        <v>246</v>
      </c>
      <c r="AR67" s="363" t="s">
        <v>88</v>
      </c>
      <c r="AU67" s="214">
        <v>0.2</v>
      </c>
    </row>
    <row r="68" spans="1:47" s="214" customFormat="1" x14ac:dyDescent="0.25">
      <c r="A68" s="228" t="s">
        <v>89</v>
      </c>
      <c r="B68" s="222" t="s">
        <v>202</v>
      </c>
      <c r="C68" s="229"/>
      <c r="D68" s="229"/>
      <c r="E68" s="223" t="s">
        <v>202</v>
      </c>
      <c r="F68" s="230" t="s">
        <v>22</v>
      </c>
      <c r="G68" s="231">
        <v>0.5</v>
      </c>
      <c r="H68" s="271">
        <v>0.5</v>
      </c>
      <c r="I68" s="229" t="s">
        <v>25</v>
      </c>
      <c r="J68" s="267"/>
      <c r="K68" s="267"/>
      <c r="L68" s="273"/>
      <c r="M68" s="271">
        <v>0.5</v>
      </c>
      <c r="N68" s="229" t="s">
        <v>25</v>
      </c>
      <c r="O68" s="267"/>
      <c r="P68" s="267"/>
      <c r="Q68" s="273"/>
      <c r="R68" s="271">
        <v>0.5</v>
      </c>
      <c r="S68" s="229" t="s">
        <v>25</v>
      </c>
      <c r="T68" s="267"/>
      <c r="U68" s="267"/>
      <c r="V68" s="273"/>
      <c r="W68" s="271">
        <v>0.5</v>
      </c>
      <c r="X68" s="229" t="s">
        <v>25</v>
      </c>
      <c r="Y68" s="267"/>
      <c r="Z68" s="267"/>
      <c r="AA68" s="273"/>
      <c r="AB68" s="271">
        <v>0.5</v>
      </c>
      <c r="AC68" s="229" t="s">
        <v>25</v>
      </c>
      <c r="AD68" s="267"/>
      <c r="AE68" s="267"/>
      <c r="AF68" s="273"/>
      <c r="AG68" s="312"/>
      <c r="AH68" s="298"/>
      <c r="AI68" s="310"/>
      <c r="AJ68" s="310"/>
      <c r="AK68" s="311"/>
      <c r="AL68" s="271">
        <v>0.5</v>
      </c>
      <c r="AM68" s="229" t="s">
        <v>25</v>
      </c>
      <c r="AN68" s="267"/>
      <c r="AO68" s="267"/>
      <c r="AP68" s="273"/>
      <c r="AR68" s="364" t="s">
        <v>89</v>
      </c>
      <c r="AU68" s="214">
        <v>0.5</v>
      </c>
    </row>
    <row r="69" spans="1:47" s="214" customFormat="1"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1">
        <v>1</v>
      </c>
      <c r="AC69" s="229" t="s">
        <v>25</v>
      </c>
      <c r="AD69" s="267"/>
      <c r="AE69" s="267"/>
      <c r="AF69" s="273"/>
      <c r="AG69" s="297"/>
      <c r="AH69" s="298"/>
      <c r="AI69" s="310"/>
      <c r="AJ69" s="310"/>
      <c r="AK69" s="311"/>
      <c r="AL69" s="371">
        <v>1</v>
      </c>
      <c r="AM69" s="229" t="s">
        <v>25</v>
      </c>
      <c r="AN69" s="267"/>
      <c r="AO69" s="267"/>
      <c r="AP69" s="273"/>
      <c r="AR69" s="363" t="s">
        <v>90</v>
      </c>
      <c r="AU69" s="214">
        <v>1</v>
      </c>
    </row>
    <row r="70" spans="1:47" s="214" customFormat="1" x14ac:dyDescent="0.25">
      <c r="A70" s="228" t="s">
        <v>91</v>
      </c>
      <c r="B70" s="222" t="s">
        <v>24</v>
      </c>
      <c r="C70" s="229"/>
      <c r="D70" s="229"/>
      <c r="E70" s="329">
        <v>1.7</v>
      </c>
      <c r="F70" s="230" t="s">
        <v>22</v>
      </c>
      <c r="G70" s="231">
        <v>7</v>
      </c>
      <c r="H70" s="271">
        <v>1</v>
      </c>
      <c r="I70" s="229" t="s">
        <v>25</v>
      </c>
      <c r="J70" s="267"/>
      <c r="K70" s="267"/>
      <c r="L70" s="273"/>
      <c r="M70" s="271">
        <v>1</v>
      </c>
      <c r="N70" s="229" t="s">
        <v>25</v>
      </c>
      <c r="O70" s="267"/>
      <c r="P70" s="267"/>
      <c r="Q70" s="273"/>
      <c r="R70" s="271">
        <v>1</v>
      </c>
      <c r="S70" s="229" t="s">
        <v>25</v>
      </c>
      <c r="T70" s="267"/>
      <c r="U70" s="267"/>
      <c r="V70" s="273"/>
      <c r="W70" s="271">
        <v>1</v>
      </c>
      <c r="X70" s="229" t="s">
        <v>25</v>
      </c>
      <c r="Y70" s="267"/>
      <c r="Z70" s="267"/>
      <c r="AA70" s="273"/>
      <c r="AB70" s="271">
        <v>1</v>
      </c>
      <c r="AC70" s="229" t="s">
        <v>25</v>
      </c>
      <c r="AD70" s="267"/>
      <c r="AE70" s="267"/>
      <c r="AF70" s="273"/>
      <c r="AG70" s="297"/>
      <c r="AH70" s="298"/>
      <c r="AI70" s="310"/>
      <c r="AJ70" s="310"/>
      <c r="AK70" s="311"/>
      <c r="AL70" s="271">
        <v>1</v>
      </c>
      <c r="AM70" s="229" t="s">
        <v>25</v>
      </c>
      <c r="AN70" s="267"/>
      <c r="AO70" s="267"/>
      <c r="AP70" s="273"/>
      <c r="AR70" s="363" t="s">
        <v>91</v>
      </c>
      <c r="AU70" s="214">
        <v>1</v>
      </c>
    </row>
    <row r="71" spans="1:47" s="214" customFormat="1"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1">
        <v>1</v>
      </c>
      <c r="AC71" s="229" t="s">
        <v>25</v>
      </c>
      <c r="AD71" s="267"/>
      <c r="AE71" s="267"/>
      <c r="AF71" s="273"/>
      <c r="AG71" s="297"/>
      <c r="AH71" s="298"/>
      <c r="AI71" s="310"/>
      <c r="AJ71" s="310"/>
      <c r="AK71" s="311"/>
      <c r="AL71" s="371">
        <v>1</v>
      </c>
      <c r="AM71" s="229" t="s">
        <v>25</v>
      </c>
      <c r="AN71" s="267"/>
      <c r="AO71" s="267"/>
      <c r="AP71" s="273"/>
      <c r="AR71" s="363" t="s">
        <v>92</v>
      </c>
      <c r="AU71" s="214">
        <v>1</v>
      </c>
    </row>
    <row r="72" spans="1:47" s="214" customFormat="1" x14ac:dyDescent="0.25">
      <c r="A72" s="228" t="s">
        <v>93</v>
      </c>
      <c r="B72" s="222" t="s">
        <v>24</v>
      </c>
      <c r="C72" s="229"/>
      <c r="D72" s="229"/>
      <c r="E72" s="322">
        <v>0.2</v>
      </c>
      <c r="F72" s="239">
        <v>70</v>
      </c>
      <c r="G72" s="231" t="s">
        <v>22</v>
      </c>
      <c r="H72" s="356">
        <v>0.13</v>
      </c>
      <c r="I72" s="229"/>
      <c r="J72" s="267"/>
      <c r="K72" s="267"/>
      <c r="L72" s="273"/>
      <c r="M72" s="271">
        <v>0.02</v>
      </c>
      <c r="N72" s="229" t="s">
        <v>25</v>
      </c>
      <c r="O72" s="267"/>
      <c r="P72" s="267"/>
      <c r="Q72" s="273"/>
      <c r="R72" s="356">
        <v>0.09</v>
      </c>
      <c r="S72" s="229"/>
      <c r="T72" s="267"/>
      <c r="U72" s="267"/>
      <c r="V72" s="273"/>
      <c r="W72" s="271">
        <v>0.2</v>
      </c>
      <c r="X72" s="229"/>
      <c r="Y72" s="267"/>
      <c r="Z72" s="267"/>
      <c r="AA72" s="273"/>
      <c r="AB72" s="271">
        <v>0.02</v>
      </c>
      <c r="AC72" s="229" t="s">
        <v>25</v>
      </c>
      <c r="AD72" s="267"/>
      <c r="AE72" s="267"/>
      <c r="AF72" s="273"/>
      <c r="AG72" s="312"/>
      <c r="AH72" s="298"/>
      <c r="AI72" s="310"/>
      <c r="AJ72" s="310"/>
      <c r="AK72" s="311"/>
      <c r="AL72" s="271">
        <v>0.02</v>
      </c>
      <c r="AM72" s="229" t="s">
        <v>25</v>
      </c>
      <c r="AN72" s="267"/>
      <c r="AO72" s="267"/>
      <c r="AP72" s="273"/>
      <c r="AR72" s="364" t="s">
        <v>93</v>
      </c>
      <c r="AU72" s="214">
        <v>0.2</v>
      </c>
    </row>
    <row r="73" spans="1:47" s="214" customFormat="1" x14ac:dyDescent="0.25">
      <c r="A73" s="228" t="s">
        <v>94</v>
      </c>
      <c r="B73" s="222" t="s">
        <v>24</v>
      </c>
      <c r="C73" s="229"/>
      <c r="D73" s="229"/>
      <c r="E73" s="322">
        <v>0.2</v>
      </c>
      <c r="F73" s="230" t="s">
        <v>22</v>
      </c>
      <c r="G73" s="231">
        <v>0.2</v>
      </c>
      <c r="H73" s="271">
        <v>0.03</v>
      </c>
      <c r="I73" s="229" t="s">
        <v>25</v>
      </c>
      <c r="J73" s="267"/>
      <c r="K73" s="267"/>
      <c r="L73" s="273"/>
      <c r="M73" s="271">
        <v>0.03</v>
      </c>
      <c r="N73" s="229" t="s">
        <v>25</v>
      </c>
      <c r="O73" s="267"/>
      <c r="P73" s="267"/>
      <c r="Q73" s="273"/>
      <c r="R73" s="271">
        <v>0.03</v>
      </c>
      <c r="S73" s="229" t="s">
        <v>25</v>
      </c>
      <c r="T73" s="267"/>
      <c r="U73" s="267"/>
      <c r="V73" s="273"/>
      <c r="W73" s="271">
        <v>0.03</v>
      </c>
      <c r="X73" s="229" t="s">
        <v>25</v>
      </c>
      <c r="Y73" s="267"/>
      <c r="Z73" s="267"/>
      <c r="AA73" s="273"/>
      <c r="AB73" s="271">
        <v>0.03</v>
      </c>
      <c r="AC73" s="229" t="s">
        <v>25</v>
      </c>
      <c r="AD73" s="267"/>
      <c r="AE73" s="267"/>
      <c r="AF73" s="273"/>
      <c r="AG73" s="313"/>
      <c r="AH73" s="298"/>
      <c r="AI73" s="310"/>
      <c r="AJ73" s="310"/>
      <c r="AK73" s="311"/>
      <c r="AL73" s="271">
        <v>0.03</v>
      </c>
      <c r="AM73" s="229" t="s">
        <v>25</v>
      </c>
      <c r="AN73" s="267"/>
      <c r="AO73" s="267"/>
      <c r="AP73" s="273"/>
      <c r="AR73" s="364" t="s">
        <v>94</v>
      </c>
      <c r="AU73" s="214">
        <v>0.2</v>
      </c>
    </row>
    <row r="74" spans="1:47" s="214" customFormat="1" x14ac:dyDescent="0.25">
      <c r="A74" s="228" t="s">
        <v>95</v>
      </c>
      <c r="B74" s="222" t="s">
        <v>202</v>
      </c>
      <c r="C74" s="229"/>
      <c r="D74" s="229"/>
      <c r="E74" s="223" t="s">
        <v>202</v>
      </c>
      <c r="F74" s="230" t="s">
        <v>22</v>
      </c>
      <c r="G74" s="231" t="s">
        <v>22</v>
      </c>
      <c r="H74" s="369">
        <v>0.02</v>
      </c>
      <c r="I74" s="229" t="s">
        <v>25</v>
      </c>
      <c r="J74" s="267"/>
      <c r="K74" s="267"/>
      <c r="L74" s="273"/>
      <c r="M74" s="369">
        <v>0.02</v>
      </c>
      <c r="N74" s="229" t="s">
        <v>25</v>
      </c>
      <c r="O74" s="267"/>
      <c r="P74" s="267"/>
      <c r="Q74" s="273"/>
      <c r="R74" s="369">
        <v>0.02</v>
      </c>
      <c r="S74" s="229" t="s">
        <v>25</v>
      </c>
      <c r="T74" s="267"/>
      <c r="U74" s="267"/>
      <c r="V74" s="273"/>
      <c r="W74" s="369">
        <v>0.02</v>
      </c>
      <c r="X74" s="229" t="s">
        <v>25</v>
      </c>
      <c r="Y74" s="267"/>
      <c r="Z74" s="267"/>
      <c r="AA74" s="273"/>
      <c r="AB74" s="369">
        <v>0.02</v>
      </c>
      <c r="AC74" s="229" t="s">
        <v>25</v>
      </c>
      <c r="AD74" s="267"/>
      <c r="AE74" s="267"/>
      <c r="AF74" s="273"/>
      <c r="AG74" s="300"/>
      <c r="AH74" s="298"/>
      <c r="AI74" s="310"/>
      <c r="AJ74" s="310"/>
      <c r="AK74" s="311"/>
      <c r="AL74" s="369">
        <v>0.02</v>
      </c>
      <c r="AM74" s="229" t="s">
        <v>25</v>
      </c>
      <c r="AN74" s="267"/>
      <c r="AO74" s="267"/>
      <c r="AP74" s="273"/>
      <c r="AR74" s="364" t="s">
        <v>95</v>
      </c>
      <c r="AU74" s="214">
        <v>0.03</v>
      </c>
    </row>
    <row r="75" spans="1:47" s="214" customFormat="1" x14ac:dyDescent="0.25">
      <c r="A75" s="228" t="s">
        <v>203</v>
      </c>
      <c r="B75" s="222" t="s">
        <v>24</v>
      </c>
      <c r="C75" s="229"/>
      <c r="D75" s="229"/>
      <c r="E75" s="322">
        <v>1</v>
      </c>
      <c r="F75" s="239">
        <v>700</v>
      </c>
      <c r="G75" s="231" t="s">
        <v>22</v>
      </c>
      <c r="H75" s="271">
        <v>1</v>
      </c>
      <c r="I75" s="229" t="s">
        <v>25</v>
      </c>
      <c r="J75" s="267"/>
      <c r="K75" s="267"/>
      <c r="L75" s="273"/>
      <c r="M75" s="271">
        <v>1</v>
      </c>
      <c r="N75" s="229" t="s">
        <v>25</v>
      </c>
      <c r="O75" s="267"/>
      <c r="P75" s="267"/>
      <c r="Q75" s="273"/>
      <c r="R75" s="271">
        <v>1</v>
      </c>
      <c r="S75" s="229" t="s">
        <v>25</v>
      </c>
      <c r="T75" s="267"/>
      <c r="U75" s="267"/>
      <c r="V75" s="273"/>
      <c r="W75" s="271">
        <v>1</v>
      </c>
      <c r="X75" s="229" t="s">
        <v>25</v>
      </c>
      <c r="Y75" s="267"/>
      <c r="Z75" s="267"/>
      <c r="AA75" s="273"/>
      <c r="AB75" s="271">
        <v>1</v>
      </c>
      <c r="AC75" s="229" t="s">
        <v>25</v>
      </c>
      <c r="AD75" s="267"/>
      <c r="AE75" s="267"/>
      <c r="AF75" s="273"/>
      <c r="AG75" s="314"/>
      <c r="AH75" s="298"/>
      <c r="AI75" s="310"/>
      <c r="AJ75" s="310"/>
      <c r="AK75" s="311"/>
      <c r="AL75" s="271">
        <v>1</v>
      </c>
      <c r="AM75" s="229" t="s">
        <v>25</v>
      </c>
      <c r="AN75" s="267"/>
      <c r="AO75" s="267"/>
      <c r="AP75" s="273"/>
      <c r="AR75" s="363" t="s">
        <v>96</v>
      </c>
      <c r="AU75" s="214">
        <v>1</v>
      </c>
    </row>
    <row r="76" spans="1:47" s="214" customFormat="1"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1">
        <v>1</v>
      </c>
      <c r="AC76" s="229" t="s">
        <v>25</v>
      </c>
      <c r="AD76" s="267"/>
      <c r="AE76" s="267"/>
      <c r="AF76" s="273"/>
      <c r="AG76" s="297"/>
      <c r="AH76" s="298"/>
      <c r="AI76" s="310"/>
      <c r="AJ76" s="310"/>
      <c r="AK76" s="311"/>
      <c r="AL76" s="371">
        <v>1</v>
      </c>
      <c r="AM76" s="229" t="s">
        <v>25</v>
      </c>
      <c r="AN76" s="267"/>
      <c r="AO76" s="267"/>
      <c r="AP76" s="273"/>
      <c r="AR76" s="364" t="s">
        <v>97</v>
      </c>
      <c r="AU76" s="214">
        <v>1</v>
      </c>
    </row>
    <row r="77" spans="1:47" s="214" customFormat="1"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297"/>
      <c r="AH77" s="298"/>
      <c r="AI77" s="310"/>
      <c r="AJ77" s="310"/>
      <c r="AK77" s="311"/>
      <c r="AL77" s="370">
        <v>1</v>
      </c>
      <c r="AM77" s="229" t="s">
        <v>25</v>
      </c>
      <c r="AN77" s="267"/>
      <c r="AO77" s="267"/>
      <c r="AP77" s="273"/>
      <c r="AR77" s="364" t="s">
        <v>98</v>
      </c>
      <c r="AU77" s="214">
        <v>1</v>
      </c>
    </row>
    <row r="78" spans="1:47" s="214" customFormat="1" x14ac:dyDescent="0.25">
      <c r="A78" s="228" t="s">
        <v>195</v>
      </c>
      <c r="B78" s="222" t="s">
        <v>24</v>
      </c>
      <c r="C78" s="229"/>
      <c r="D78" s="229"/>
      <c r="E78" s="322">
        <v>4.4000000000000004</v>
      </c>
      <c r="F78" s="230" t="s">
        <v>22</v>
      </c>
      <c r="G78" s="231">
        <v>5</v>
      </c>
      <c r="H78" s="271">
        <v>2</v>
      </c>
      <c r="I78" s="229" t="s">
        <v>25</v>
      </c>
      <c r="J78" s="267"/>
      <c r="K78" s="267"/>
      <c r="L78" s="273"/>
      <c r="M78" s="271">
        <v>2</v>
      </c>
      <c r="N78" s="229" t="s">
        <v>25</v>
      </c>
      <c r="O78" s="267"/>
      <c r="P78" s="267"/>
      <c r="Q78" s="273"/>
      <c r="R78" s="271">
        <v>2</v>
      </c>
      <c r="S78" s="229" t="s">
        <v>25</v>
      </c>
      <c r="T78" s="267"/>
      <c r="U78" s="267"/>
      <c r="V78" s="273"/>
      <c r="W78" s="271">
        <v>2</v>
      </c>
      <c r="X78" s="229" t="s">
        <v>25</v>
      </c>
      <c r="Y78" s="267"/>
      <c r="Z78" s="267"/>
      <c r="AA78" s="273"/>
      <c r="AB78" s="271">
        <v>2</v>
      </c>
      <c r="AC78" s="229" t="s">
        <v>25</v>
      </c>
      <c r="AD78" s="267"/>
      <c r="AE78" s="267"/>
      <c r="AF78" s="273"/>
      <c r="AG78" s="297"/>
      <c r="AH78" s="298"/>
      <c r="AI78" s="310"/>
      <c r="AJ78" s="310"/>
      <c r="AK78" s="311"/>
      <c r="AL78" s="271">
        <v>2</v>
      </c>
      <c r="AM78" s="229" t="s">
        <v>25</v>
      </c>
      <c r="AN78" s="267"/>
      <c r="AO78" s="267"/>
      <c r="AP78" s="273"/>
      <c r="AR78" s="363" t="s">
        <v>99</v>
      </c>
      <c r="AU78" s="214">
        <v>2</v>
      </c>
    </row>
    <row r="79" spans="1:47" s="214" customFormat="1" x14ac:dyDescent="0.25">
      <c r="A79" s="228" t="s">
        <v>100</v>
      </c>
      <c r="B79" s="222" t="s">
        <v>24</v>
      </c>
      <c r="C79" s="229"/>
      <c r="D79" s="229"/>
      <c r="E79" s="329">
        <v>1.2</v>
      </c>
      <c r="F79" s="230" t="s">
        <v>22</v>
      </c>
      <c r="G79" s="231" t="s">
        <v>22</v>
      </c>
      <c r="H79" s="271">
        <v>1</v>
      </c>
      <c r="I79" s="229" t="s">
        <v>25</v>
      </c>
      <c r="J79" s="267"/>
      <c r="K79" s="267"/>
      <c r="L79" s="273"/>
      <c r="M79" s="271">
        <v>1</v>
      </c>
      <c r="N79" s="229" t="s">
        <v>25</v>
      </c>
      <c r="O79" s="267"/>
      <c r="P79" s="267"/>
      <c r="Q79" s="273"/>
      <c r="R79" s="271">
        <v>1</v>
      </c>
      <c r="S79" s="229" t="s">
        <v>25</v>
      </c>
      <c r="T79" s="267"/>
      <c r="U79" s="267"/>
      <c r="V79" s="273"/>
      <c r="W79" s="271">
        <v>1</v>
      </c>
      <c r="X79" s="229" t="s">
        <v>25</v>
      </c>
      <c r="Y79" s="267"/>
      <c r="Z79" s="267"/>
      <c r="AA79" s="273"/>
      <c r="AB79" s="271">
        <v>1</v>
      </c>
      <c r="AC79" s="229" t="s">
        <v>25</v>
      </c>
      <c r="AD79" s="267"/>
      <c r="AE79" s="267"/>
      <c r="AF79" s="273"/>
      <c r="AG79" s="297"/>
      <c r="AH79" s="298"/>
      <c r="AI79" s="310"/>
      <c r="AJ79" s="310"/>
      <c r="AK79" s="311"/>
      <c r="AL79" s="271">
        <v>1</v>
      </c>
      <c r="AM79" s="229" t="s">
        <v>25</v>
      </c>
      <c r="AN79" s="267"/>
      <c r="AO79" s="267"/>
      <c r="AP79" s="273"/>
      <c r="AR79" s="364" t="s">
        <v>100</v>
      </c>
      <c r="AU79" s="214">
        <v>1</v>
      </c>
    </row>
    <row r="80" spans="1:47" s="214" customFormat="1" x14ac:dyDescent="0.25">
      <c r="A80" s="228" t="s">
        <v>101</v>
      </c>
      <c r="B80" s="222" t="s">
        <v>24</v>
      </c>
      <c r="C80" s="229"/>
      <c r="D80" s="229"/>
      <c r="E80" s="322">
        <v>1</v>
      </c>
      <c r="F80" s="239">
        <v>100</v>
      </c>
      <c r="G80" s="231" t="s">
        <v>22</v>
      </c>
      <c r="H80" s="271">
        <v>1</v>
      </c>
      <c r="I80" s="229" t="s">
        <v>25</v>
      </c>
      <c r="J80" s="267"/>
      <c r="K80" s="267"/>
      <c r="L80" s="273"/>
      <c r="M80" s="271">
        <v>1</v>
      </c>
      <c r="N80" s="229" t="s">
        <v>25</v>
      </c>
      <c r="O80" s="267"/>
      <c r="P80" s="267"/>
      <c r="Q80" s="273"/>
      <c r="R80" s="271">
        <v>1</v>
      </c>
      <c r="S80" s="229" t="s">
        <v>25</v>
      </c>
      <c r="T80" s="267"/>
      <c r="U80" s="267"/>
      <c r="V80" s="273"/>
      <c r="W80" s="271">
        <v>1</v>
      </c>
      <c r="X80" s="229" t="s">
        <v>25</v>
      </c>
      <c r="Y80" s="267"/>
      <c r="Z80" s="267"/>
      <c r="AA80" s="273"/>
      <c r="AB80" s="271">
        <v>1</v>
      </c>
      <c r="AC80" s="229" t="s">
        <v>25</v>
      </c>
      <c r="AD80" s="267"/>
      <c r="AE80" s="267"/>
      <c r="AF80" s="273"/>
      <c r="AG80" s="297"/>
      <c r="AH80" s="298"/>
      <c r="AI80" s="310"/>
      <c r="AJ80" s="310"/>
      <c r="AK80" s="311"/>
      <c r="AL80" s="271">
        <v>1</v>
      </c>
      <c r="AM80" s="229" t="s">
        <v>25</v>
      </c>
      <c r="AN80" s="267"/>
      <c r="AO80" s="267"/>
      <c r="AP80" s="273"/>
      <c r="AR80" s="363" t="s">
        <v>101</v>
      </c>
      <c r="AU80" s="214">
        <v>1</v>
      </c>
    </row>
    <row r="81" spans="1:47" s="214" customFormat="1" x14ac:dyDescent="0.25">
      <c r="A81" s="228" t="s">
        <v>102</v>
      </c>
      <c r="B81" s="222" t="s">
        <v>202</v>
      </c>
      <c r="C81" s="229"/>
      <c r="D81" s="229"/>
      <c r="E81" s="223" t="s">
        <v>202</v>
      </c>
      <c r="F81" s="239">
        <v>5</v>
      </c>
      <c r="G81" s="231">
        <v>0.8</v>
      </c>
      <c r="H81" s="271">
        <v>0.02</v>
      </c>
      <c r="I81" s="229" t="s">
        <v>25</v>
      </c>
      <c r="J81" s="267"/>
      <c r="K81" s="267"/>
      <c r="L81" s="273"/>
      <c r="M81" s="271">
        <v>0.02</v>
      </c>
      <c r="N81" s="229" t="s">
        <v>25</v>
      </c>
      <c r="O81" s="267"/>
      <c r="P81" s="267"/>
      <c r="Q81" s="273"/>
      <c r="R81" s="271">
        <v>0.02</v>
      </c>
      <c r="S81" s="229" t="s">
        <v>25</v>
      </c>
      <c r="T81" s="267"/>
      <c r="U81" s="267"/>
      <c r="V81" s="273"/>
      <c r="W81" s="271">
        <v>0.02</v>
      </c>
      <c r="X81" s="229" t="s">
        <v>25</v>
      </c>
      <c r="Y81" s="267"/>
      <c r="Z81" s="267"/>
      <c r="AA81" s="273"/>
      <c r="AB81" s="271">
        <v>0.02</v>
      </c>
      <c r="AC81" s="229" t="s">
        <v>25</v>
      </c>
      <c r="AD81" s="267"/>
      <c r="AE81" s="267"/>
      <c r="AF81" s="273"/>
      <c r="AG81" s="312"/>
      <c r="AH81" s="298"/>
      <c r="AI81" s="310"/>
      <c r="AJ81" s="310"/>
      <c r="AK81" s="311"/>
      <c r="AL81" s="271">
        <v>0.02</v>
      </c>
      <c r="AM81" s="229" t="s">
        <v>25</v>
      </c>
      <c r="AN81" s="267"/>
      <c r="AO81" s="267"/>
      <c r="AP81" s="273"/>
      <c r="AR81" s="363" t="s">
        <v>102</v>
      </c>
      <c r="AU81" s="214">
        <v>0.5</v>
      </c>
    </row>
    <row r="82" spans="1:47" s="214" customFormat="1" x14ac:dyDescent="0.25">
      <c r="A82" s="228" t="s">
        <v>103</v>
      </c>
      <c r="B82" s="222" t="s">
        <v>24</v>
      </c>
      <c r="C82" s="229"/>
      <c r="D82" s="229"/>
      <c r="E82" s="322">
        <v>1.4</v>
      </c>
      <c r="F82" s="239">
        <v>1000</v>
      </c>
      <c r="G82" s="231" t="s">
        <v>22</v>
      </c>
      <c r="H82" s="271">
        <v>2</v>
      </c>
      <c r="I82" s="229" t="s">
        <v>25</v>
      </c>
      <c r="J82" s="267"/>
      <c r="K82" s="267"/>
      <c r="L82" s="273"/>
      <c r="M82" s="271">
        <v>2</v>
      </c>
      <c r="N82" s="229" t="s">
        <v>25</v>
      </c>
      <c r="O82" s="267"/>
      <c r="P82" s="267"/>
      <c r="Q82" s="273"/>
      <c r="R82" s="271">
        <v>2</v>
      </c>
      <c r="S82" s="229" t="s">
        <v>25</v>
      </c>
      <c r="T82" s="267"/>
      <c r="U82" s="267"/>
      <c r="V82" s="273"/>
      <c r="W82" s="271">
        <v>2</v>
      </c>
      <c r="X82" s="229" t="s">
        <v>25</v>
      </c>
      <c r="Y82" s="267"/>
      <c r="Z82" s="267"/>
      <c r="AA82" s="273"/>
      <c r="AB82" s="271">
        <v>2</v>
      </c>
      <c r="AC82" s="229" t="s">
        <v>25</v>
      </c>
      <c r="AD82" s="267"/>
      <c r="AE82" s="267"/>
      <c r="AF82" s="273"/>
      <c r="AG82" s="297"/>
      <c r="AH82" s="298"/>
      <c r="AI82" s="310"/>
      <c r="AJ82" s="310"/>
      <c r="AK82" s="311"/>
      <c r="AL82" s="271">
        <v>2</v>
      </c>
      <c r="AM82" s="229" t="s">
        <v>25</v>
      </c>
      <c r="AN82" s="267"/>
      <c r="AO82" s="267"/>
      <c r="AP82" s="273"/>
      <c r="AR82" s="363" t="s">
        <v>103</v>
      </c>
      <c r="AU82" s="214">
        <v>1</v>
      </c>
    </row>
    <row r="83" spans="1:47" s="214" customFormat="1"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1">
        <v>1</v>
      </c>
      <c r="AC83" s="229" t="s">
        <v>25</v>
      </c>
      <c r="AD83" s="267"/>
      <c r="AE83" s="267"/>
      <c r="AF83" s="273"/>
      <c r="AG83" s="297"/>
      <c r="AH83" s="298"/>
      <c r="AI83" s="310"/>
      <c r="AJ83" s="310"/>
      <c r="AK83" s="311"/>
      <c r="AL83" s="371">
        <v>1</v>
      </c>
      <c r="AM83" s="229" t="s">
        <v>25</v>
      </c>
      <c r="AN83" s="267"/>
      <c r="AO83" s="267"/>
      <c r="AP83" s="273"/>
      <c r="AR83" s="364" t="s">
        <v>104</v>
      </c>
      <c r="AU83" s="214">
        <v>1</v>
      </c>
    </row>
    <row r="84" spans="1:47" s="214" customFormat="1" x14ac:dyDescent="0.25">
      <c r="A84" s="228" t="s">
        <v>105</v>
      </c>
      <c r="B84" s="222" t="s">
        <v>202</v>
      </c>
      <c r="C84" s="229"/>
      <c r="D84" s="229"/>
      <c r="E84" s="223" t="s">
        <v>202</v>
      </c>
      <c r="F84" s="230" t="s">
        <v>22</v>
      </c>
      <c r="G84" s="231">
        <v>0.2</v>
      </c>
      <c r="H84" s="271">
        <v>0.02</v>
      </c>
      <c r="I84" s="229" t="s">
        <v>25</v>
      </c>
      <c r="J84" s="267"/>
      <c r="K84" s="267"/>
      <c r="L84" s="273"/>
      <c r="M84" s="271">
        <v>0.02</v>
      </c>
      <c r="N84" s="229" t="s">
        <v>25</v>
      </c>
      <c r="O84" s="267"/>
      <c r="P84" s="267"/>
      <c r="Q84" s="273"/>
      <c r="R84" s="271">
        <v>0.02</v>
      </c>
      <c r="S84" s="229" t="s">
        <v>25</v>
      </c>
      <c r="T84" s="267"/>
      <c r="U84" s="267"/>
      <c r="V84" s="273"/>
      <c r="W84" s="271">
        <v>0.02</v>
      </c>
      <c r="X84" s="229" t="s">
        <v>25</v>
      </c>
      <c r="Y84" s="267"/>
      <c r="Z84" s="267"/>
      <c r="AA84" s="273"/>
      <c r="AB84" s="271">
        <v>0.02</v>
      </c>
      <c r="AC84" s="229" t="s">
        <v>25</v>
      </c>
      <c r="AD84" s="267"/>
      <c r="AE84" s="267"/>
      <c r="AF84" s="273"/>
      <c r="AG84" s="312"/>
      <c r="AH84" s="298"/>
      <c r="AI84" s="310"/>
      <c r="AJ84" s="310"/>
      <c r="AK84" s="311"/>
      <c r="AL84" s="271">
        <v>0.02</v>
      </c>
      <c r="AM84" s="229" t="s">
        <v>25</v>
      </c>
      <c r="AN84" s="267"/>
      <c r="AO84" s="267"/>
      <c r="AP84" s="273"/>
      <c r="AR84" s="364" t="s">
        <v>105</v>
      </c>
      <c r="AU84" s="214">
        <v>0.2</v>
      </c>
    </row>
    <row r="85" spans="1:47" s="214" customFormat="1" x14ac:dyDescent="0.25">
      <c r="A85" s="228" t="s">
        <v>106</v>
      </c>
      <c r="B85" s="222" t="s">
        <v>24</v>
      </c>
      <c r="C85" s="229"/>
      <c r="D85" s="229"/>
      <c r="E85" s="322">
        <v>5</v>
      </c>
      <c r="F85" s="230" t="s">
        <v>22</v>
      </c>
      <c r="G85" s="231" t="s">
        <v>22</v>
      </c>
      <c r="H85" s="271">
        <v>2</v>
      </c>
      <c r="I85" s="229" t="s">
        <v>25</v>
      </c>
      <c r="J85" s="267"/>
      <c r="K85" s="267"/>
      <c r="L85" s="273"/>
      <c r="M85" s="271">
        <v>2</v>
      </c>
      <c r="N85" s="229" t="s">
        <v>25</v>
      </c>
      <c r="O85" s="267"/>
      <c r="P85" s="267"/>
      <c r="Q85" s="273"/>
      <c r="R85" s="271">
        <v>2</v>
      </c>
      <c r="S85" s="229" t="s">
        <v>25</v>
      </c>
      <c r="T85" s="267"/>
      <c r="U85" s="267"/>
      <c r="V85" s="273"/>
      <c r="W85" s="271">
        <v>2</v>
      </c>
      <c r="X85" s="229" t="s">
        <v>25</v>
      </c>
      <c r="Y85" s="267"/>
      <c r="Z85" s="267"/>
      <c r="AA85" s="273"/>
      <c r="AB85" s="271">
        <v>2</v>
      </c>
      <c r="AC85" s="229" t="s">
        <v>25</v>
      </c>
      <c r="AD85" s="267"/>
      <c r="AE85" s="267"/>
      <c r="AF85" s="273"/>
      <c r="AG85" s="297"/>
      <c r="AH85" s="298"/>
      <c r="AI85" s="310"/>
      <c r="AJ85" s="310"/>
      <c r="AK85" s="311"/>
      <c r="AL85" s="271">
        <v>2</v>
      </c>
      <c r="AM85" s="229" t="s">
        <v>25</v>
      </c>
      <c r="AN85" s="267"/>
      <c r="AO85" s="267"/>
      <c r="AP85" s="273"/>
      <c r="AR85" s="364" t="s">
        <v>106</v>
      </c>
      <c r="AU85" s="214">
        <v>5</v>
      </c>
    </row>
    <row r="86" spans="1:47" s="214" customFormat="1" x14ac:dyDescent="0.25">
      <c r="A86" s="228" t="s">
        <v>107</v>
      </c>
      <c r="B86" s="461" t="s">
        <v>202</v>
      </c>
      <c r="C86" s="229"/>
      <c r="D86" s="229"/>
      <c r="E86" s="375" t="s">
        <v>202</v>
      </c>
      <c r="F86" s="239">
        <v>5</v>
      </c>
      <c r="G86" s="231">
        <v>3</v>
      </c>
      <c r="H86" s="271">
        <v>1</v>
      </c>
      <c r="I86" s="229" t="s">
        <v>25</v>
      </c>
      <c r="J86" s="267"/>
      <c r="K86" s="267"/>
      <c r="L86" s="273"/>
      <c r="M86" s="271">
        <v>1</v>
      </c>
      <c r="N86" s="229" t="s">
        <v>25</v>
      </c>
      <c r="O86" s="267"/>
      <c r="P86" s="267"/>
      <c r="Q86" s="273"/>
      <c r="R86" s="271">
        <v>1</v>
      </c>
      <c r="S86" s="229" t="s">
        <v>25</v>
      </c>
      <c r="T86" s="267"/>
      <c r="U86" s="267"/>
      <c r="V86" s="273"/>
      <c r="W86" s="271">
        <v>1</v>
      </c>
      <c r="X86" s="229" t="s">
        <v>25</v>
      </c>
      <c r="Y86" s="267"/>
      <c r="Z86" s="267"/>
      <c r="AA86" s="273"/>
      <c r="AB86" s="271">
        <v>1</v>
      </c>
      <c r="AC86" s="229" t="s">
        <v>25</v>
      </c>
      <c r="AD86" s="267"/>
      <c r="AE86" s="267"/>
      <c r="AF86" s="273"/>
      <c r="AG86" s="297"/>
      <c r="AH86" s="298"/>
      <c r="AI86" s="310"/>
      <c r="AJ86" s="310"/>
      <c r="AK86" s="311"/>
      <c r="AL86" s="271">
        <v>1</v>
      </c>
      <c r="AM86" s="229" t="s">
        <v>25</v>
      </c>
      <c r="AN86" s="267"/>
      <c r="AO86" s="267"/>
      <c r="AP86" s="273"/>
      <c r="AR86" s="364" t="s">
        <v>107</v>
      </c>
      <c r="AU86" s="214">
        <v>1</v>
      </c>
    </row>
    <row r="87" spans="1:47" s="214" customFormat="1"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297"/>
      <c r="AH87" s="298"/>
      <c r="AI87" s="310"/>
      <c r="AJ87" s="310"/>
      <c r="AK87" s="311"/>
      <c r="AL87" s="370">
        <v>1</v>
      </c>
      <c r="AM87" s="229" t="s">
        <v>25</v>
      </c>
      <c r="AN87" s="267"/>
      <c r="AO87" s="267"/>
      <c r="AP87" s="273"/>
      <c r="AR87" s="363" t="s">
        <v>108</v>
      </c>
      <c r="AU87" s="214">
        <v>1</v>
      </c>
    </row>
    <row r="88" spans="1:47" s="214" customFormat="1"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297"/>
      <c r="AH88" s="298"/>
      <c r="AI88" s="310"/>
      <c r="AJ88" s="310"/>
      <c r="AK88" s="311"/>
      <c r="AL88" s="370">
        <v>5</v>
      </c>
      <c r="AM88" s="229" t="s">
        <v>25</v>
      </c>
      <c r="AN88" s="267"/>
      <c r="AO88" s="267"/>
      <c r="AP88" s="273"/>
      <c r="AR88" s="363" t="s">
        <v>109</v>
      </c>
      <c r="AU88" s="214">
        <v>5</v>
      </c>
    </row>
    <row r="89" spans="1:47" s="214" customFormat="1" ht="15.75" thickBot="1" x14ac:dyDescent="0.3">
      <c r="A89" s="376" t="s">
        <v>110</v>
      </c>
      <c r="B89" s="275" t="s">
        <v>24</v>
      </c>
      <c r="C89" s="263"/>
      <c r="D89" s="263"/>
      <c r="E89" s="323">
        <v>0.01</v>
      </c>
      <c r="F89" s="281">
        <v>2</v>
      </c>
      <c r="G89" s="282">
        <v>0.02</v>
      </c>
      <c r="H89" s="274">
        <v>0.28999999999999998</v>
      </c>
      <c r="I89" s="263"/>
      <c r="J89" s="275"/>
      <c r="K89" s="275"/>
      <c r="L89" s="276"/>
      <c r="M89" s="274">
        <v>0.01</v>
      </c>
      <c r="N89" s="263" t="s">
        <v>25</v>
      </c>
      <c r="O89" s="275"/>
      <c r="P89" s="275"/>
      <c r="Q89" s="276"/>
      <c r="R89" s="274">
        <v>0.12</v>
      </c>
      <c r="S89" s="263"/>
      <c r="T89" s="275"/>
      <c r="U89" s="275"/>
      <c r="V89" s="276"/>
      <c r="W89" s="274">
        <v>1.21</v>
      </c>
      <c r="X89" s="263"/>
      <c r="Y89" s="275"/>
      <c r="Z89" s="275"/>
      <c r="AA89" s="276"/>
      <c r="AB89" s="274">
        <v>0.01</v>
      </c>
      <c r="AC89" s="263" t="s">
        <v>25</v>
      </c>
      <c r="AD89" s="275"/>
      <c r="AE89" s="275"/>
      <c r="AF89" s="276"/>
      <c r="AG89" s="315"/>
      <c r="AH89" s="303"/>
      <c r="AI89" s="316"/>
      <c r="AJ89" s="316"/>
      <c r="AK89" s="317"/>
      <c r="AL89" s="274">
        <v>0.01</v>
      </c>
      <c r="AM89" s="263" t="s">
        <v>25</v>
      </c>
      <c r="AN89" s="275"/>
      <c r="AO89" s="275"/>
      <c r="AP89" s="276"/>
      <c r="AR89" s="365" t="s">
        <v>110</v>
      </c>
      <c r="AU89" s="214">
        <v>0.01</v>
      </c>
    </row>
    <row r="90" spans="1:47" s="214" customFormat="1" ht="12.95" customHeight="1" x14ac:dyDescent="0.25">
      <c r="A90" s="357" t="s">
        <v>196</v>
      </c>
      <c r="B90" s="285"/>
      <c r="C90" s="285"/>
      <c r="D90" s="287"/>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7" s="214" customFormat="1" ht="12.95" customHeight="1" x14ac:dyDescent="0.25">
      <c r="A91" s="357" t="s">
        <v>197</v>
      </c>
      <c r="B91" s="285"/>
      <c r="C91" s="285"/>
      <c r="D91" s="287"/>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7" s="214" customFormat="1" ht="12.95" customHeight="1" x14ac:dyDescent="0.25">
      <c r="A92" s="357" t="s">
        <v>198</v>
      </c>
      <c r="B92" s="285"/>
      <c r="C92" s="285"/>
      <c r="D92" s="287"/>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7" s="214" customFormat="1" ht="12.95" customHeight="1" x14ac:dyDescent="0.25">
      <c r="A93" s="357" t="s">
        <v>199</v>
      </c>
      <c r="B93" s="285"/>
      <c r="C93" s="285"/>
      <c r="D93" s="287"/>
      <c r="E93" s="287"/>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7" s="214" customFormat="1" ht="12.95" customHeight="1" x14ac:dyDescent="0.25">
      <c r="A94" s="357" t="s">
        <v>200</v>
      </c>
      <c r="B94" s="285"/>
      <c r="C94" s="285"/>
      <c r="D94" s="287"/>
      <c r="E94" s="287"/>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7" ht="12.95" customHeight="1" x14ac:dyDescent="0.25">
      <c r="A95" s="293" t="s">
        <v>204</v>
      </c>
      <c r="B95" s="285"/>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7" x14ac:dyDescent="0.25">
      <c r="A96" s="139" t="s">
        <v>245</v>
      </c>
      <c r="B96" s="285"/>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C1048558"/>
      <c r="D1048558"/>
      <c r="E1048558"/>
      <c r="F1048558" s="213"/>
      <c r="S1048558" s="375"/>
      <c r="AQ1048558"/>
      <c r="AR1048558"/>
      <c r="AS1048558"/>
      <c r="AT1048558"/>
      <c r="AU1048558"/>
      <c r="AV1048558"/>
      <c r="AW1048558"/>
      <c r="AX1048558"/>
      <c r="AY1048558"/>
      <c r="AZ1048558"/>
      <c r="BA1048558"/>
      <c r="BB1048558"/>
      <c r="BC1048558"/>
      <c r="BD1048558"/>
    </row>
  </sheetData>
  <mergeCells count="25">
    <mergeCell ref="A42:AP42"/>
    <mergeCell ref="AG43:AK43"/>
    <mergeCell ref="A47:AP47"/>
    <mergeCell ref="AG48:AK48"/>
    <mergeCell ref="AG25:AK25"/>
    <mergeCell ref="H5:L5"/>
    <mergeCell ref="M5:Q5"/>
    <mergeCell ref="R5:V5"/>
    <mergeCell ref="W5:AA5"/>
    <mergeCell ref="AB5:AF5"/>
    <mergeCell ref="AG5:AK5"/>
    <mergeCell ref="A7:AP7"/>
    <mergeCell ref="AG8:AK8"/>
    <mergeCell ref="A24:AP24"/>
    <mergeCell ref="A1:AP1"/>
    <mergeCell ref="A2:AP2"/>
    <mergeCell ref="B4:B6"/>
    <mergeCell ref="C4:C6"/>
    <mergeCell ref="D4:D6"/>
    <mergeCell ref="E4:E6"/>
    <mergeCell ref="F4:F6"/>
    <mergeCell ref="G4:G6"/>
    <mergeCell ref="H4:AF4"/>
    <mergeCell ref="AG4:AP4"/>
    <mergeCell ref="AL5:AP5"/>
  </mergeCells>
  <conditionalFormatting sqref="AL10">
    <cfRule type="cellIs" dxfId="625" priority="387" operator="greaterThan">
      <formula>$E$10</formula>
    </cfRule>
  </conditionalFormatting>
  <conditionalFormatting sqref="AL11">
    <cfRule type="cellIs" dxfId="624" priority="386" operator="greaterThan">
      <formula>$E$11</formula>
    </cfRule>
  </conditionalFormatting>
  <conditionalFormatting sqref="AL12">
    <cfRule type="cellIs" dxfId="623" priority="385" operator="greaterThan">
      <formula>$E$12</formula>
    </cfRule>
  </conditionalFormatting>
  <conditionalFormatting sqref="AL13">
    <cfRule type="cellIs" dxfId="622" priority="383" operator="greaterThan">
      <formula>$E13</formula>
    </cfRule>
    <cfRule type="cellIs" dxfId="621" priority="384" operator="greaterThan">
      <formula>$G13</formula>
    </cfRule>
  </conditionalFormatting>
  <conditionalFormatting sqref="AL18">
    <cfRule type="cellIs" dxfId="620" priority="379" operator="lessThan">
      <formula>$AS$18</formula>
    </cfRule>
    <cfRule type="cellIs" dxfId="619" priority="380" operator="greaterThan">
      <formula>$AT$18</formula>
    </cfRule>
    <cfRule type="cellIs" dxfId="618" priority="381" operator="lessThan">
      <formula>$AQ$18</formula>
    </cfRule>
    <cfRule type="cellIs" dxfId="617" priority="382" operator="greaterThan">
      <formula>$AR$18</formula>
    </cfRule>
  </conditionalFormatting>
  <conditionalFormatting sqref="AG10">
    <cfRule type="cellIs" dxfId="616" priority="378" operator="greaterThan">
      <formula>$E$10</formula>
    </cfRule>
  </conditionalFormatting>
  <conditionalFormatting sqref="AG11">
    <cfRule type="cellIs" dxfId="615" priority="377" operator="greaterThan">
      <formula>$E$11</formula>
    </cfRule>
  </conditionalFormatting>
  <conditionalFormatting sqref="AG12">
    <cfRule type="cellIs" dxfId="614" priority="376" operator="greaterThan">
      <formula>$E$12</formula>
    </cfRule>
  </conditionalFormatting>
  <conditionalFormatting sqref="AG13">
    <cfRule type="cellIs" dxfId="613" priority="374" operator="greaterThan">
      <formula>$E$13</formula>
    </cfRule>
    <cfRule type="cellIs" dxfId="612" priority="375" operator="greaterThan">
      <formula>$G$13</formula>
    </cfRule>
  </conditionalFormatting>
  <conditionalFormatting sqref="AG14">
    <cfRule type="cellIs" dxfId="611" priority="372" operator="greaterThan">
      <formula>$E$14</formula>
    </cfRule>
    <cfRule type="cellIs" dxfId="610" priority="373" operator="greaterThan">
      <formula>$G$14</formula>
    </cfRule>
  </conditionalFormatting>
  <conditionalFormatting sqref="AG15">
    <cfRule type="cellIs" dxfId="609" priority="371" operator="greaterThan">
      <formula>$E$15</formula>
    </cfRule>
  </conditionalFormatting>
  <conditionalFormatting sqref="AG16">
    <cfRule type="cellIs" dxfId="608" priority="370" operator="greaterThan">
      <formula>$E$16</formula>
    </cfRule>
  </conditionalFormatting>
  <conditionalFormatting sqref="AG16">
    <cfRule type="cellIs" dxfId="607" priority="369" operator="greaterThan">
      <formula>$G$16</formula>
    </cfRule>
  </conditionalFormatting>
  <conditionalFormatting sqref="AG17">
    <cfRule type="cellIs" dxfId="606" priority="367" operator="greaterThan">
      <formula>$E$17</formula>
    </cfRule>
  </conditionalFormatting>
  <conditionalFormatting sqref="AG17">
    <cfRule type="cellIs" dxfId="605" priority="368" operator="greaterThan">
      <formula>$G$17</formula>
    </cfRule>
  </conditionalFormatting>
  <conditionalFormatting sqref="AG19">
    <cfRule type="cellIs" dxfId="604" priority="366" operator="greaterThan">
      <formula>$E$19</formula>
    </cfRule>
  </conditionalFormatting>
  <conditionalFormatting sqref="AG20">
    <cfRule type="cellIs" dxfId="603" priority="364" operator="greaterThan">
      <formula>$E$20</formula>
    </cfRule>
    <cfRule type="cellIs" dxfId="602" priority="365" operator="greaterThan">
      <formula>$G$20</formula>
    </cfRule>
  </conditionalFormatting>
  <conditionalFormatting sqref="AG21">
    <cfRule type="cellIs" dxfId="601" priority="362" operator="greaterThan">
      <formula>$E$21</formula>
    </cfRule>
    <cfRule type="cellIs" dxfId="600" priority="363" operator="greaterThan">
      <formula>$G$21</formula>
    </cfRule>
  </conditionalFormatting>
  <conditionalFormatting sqref="AG22">
    <cfRule type="cellIs" dxfId="599" priority="360" operator="greaterThan">
      <formula>$E$22</formula>
    </cfRule>
    <cfRule type="cellIs" dxfId="598" priority="361" operator="greaterThan">
      <formula>$G$22</formula>
    </cfRule>
  </conditionalFormatting>
  <conditionalFormatting sqref="AG23">
    <cfRule type="cellIs" dxfId="597" priority="359" operator="greaterThan">
      <formula>$E$23</formula>
    </cfRule>
  </conditionalFormatting>
  <conditionalFormatting sqref="AG9">
    <cfRule type="cellIs" dxfId="596" priority="358" operator="greaterThan">
      <formula>$E$9</formula>
    </cfRule>
  </conditionalFormatting>
  <conditionalFormatting sqref="AG18">
    <cfRule type="cellIs" dxfId="595" priority="354" operator="lessThan">
      <formula>$AS$18</formula>
    </cfRule>
    <cfRule type="cellIs" dxfId="594" priority="355" operator="greaterThan">
      <formula>$AT$18</formula>
    </cfRule>
    <cfRule type="cellIs" dxfId="593" priority="356" operator="lessThan">
      <formula>$AQ$18</formula>
    </cfRule>
    <cfRule type="cellIs" dxfId="592" priority="357" operator="greaterThan">
      <formula>$AR$18</formula>
    </cfRule>
  </conditionalFormatting>
  <conditionalFormatting sqref="AG26">
    <cfRule type="cellIs" dxfId="591" priority="352" operator="greaterThan">
      <formula>$E$26</formula>
    </cfRule>
    <cfRule type="cellIs" dxfId="590" priority="353" operator="greaterThan">
      <formula>$G$26</formula>
    </cfRule>
  </conditionalFormatting>
  <conditionalFormatting sqref="AG27">
    <cfRule type="cellIs" dxfId="589" priority="350" operator="greaterThan">
      <formula>$E$27</formula>
    </cfRule>
    <cfRule type="cellIs" dxfId="588" priority="351" operator="greaterThan">
      <formula>$G$27</formula>
    </cfRule>
  </conditionalFormatting>
  <conditionalFormatting sqref="AG28">
    <cfRule type="cellIs" dxfId="587" priority="348" operator="greaterThan">
      <formula>$E$28</formula>
    </cfRule>
    <cfRule type="cellIs" dxfId="586" priority="349" operator="greaterThan">
      <formula>$G$28</formula>
    </cfRule>
  </conditionalFormatting>
  <conditionalFormatting sqref="AG31">
    <cfRule type="cellIs" dxfId="585" priority="347" operator="greaterThan">
      <formula>$E$31</formula>
    </cfRule>
  </conditionalFormatting>
  <conditionalFormatting sqref="AG32">
    <cfRule type="cellIs" dxfId="584" priority="345" operator="greaterThan">
      <formula>$E$32</formula>
    </cfRule>
    <cfRule type="cellIs" dxfId="583" priority="346" operator="greaterThan">
      <formula>$G$32</formula>
    </cfRule>
  </conditionalFormatting>
  <conditionalFormatting sqref="AG33">
    <cfRule type="cellIs" dxfId="582" priority="343" operator="greaterThan">
      <formula>$E$33</formula>
    </cfRule>
    <cfRule type="cellIs" dxfId="581" priority="344" operator="greaterThan">
      <formula>$G$33</formula>
    </cfRule>
  </conditionalFormatting>
  <conditionalFormatting sqref="AG34">
    <cfRule type="cellIs" dxfId="580" priority="340" operator="greaterThan">
      <formula>$E$34</formula>
    </cfRule>
    <cfRule type="cellIs" dxfId="579" priority="341" operator="greaterThan">
      <formula>$G$34</formula>
    </cfRule>
    <cfRule type="cellIs" dxfId="578" priority="342" operator="greaterThan">
      <formula>$F$34</formula>
    </cfRule>
  </conditionalFormatting>
  <conditionalFormatting sqref="AG35">
    <cfRule type="cellIs" dxfId="577" priority="338" operator="greaterThan">
      <formula>$E$35</formula>
    </cfRule>
    <cfRule type="cellIs" dxfId="576" priority="339" operator="greaterThan">
      <formula>$G$35</formula>
    </cfRule>
  </conditionalFormatting>
  <conditionalFormatting sqref="AG36">
    <cfRule type="cellIs" dxfId="575" priority="336" operator="greaterThan">
      <formula>$E$36</formula>
    </cfRule>
    <cfRule type="cellIs" dxfId="574" priority="337" operator="greaterThan">
      <formula>$G$36</formula>
    </cfRule>
  </conditionalFormatting>
  <conditionalFormatting sqref="AG37">
    <cfRule type="cellIs" dxfId="573" priority="335" operator="greaterThan">
      <formula>$E$37</formula>
    </cfRule>
  </conditionalFormatting>
  <conditionalFormatting sqref="AG38">
    <cfRule type="cellIs" dxfId="572" priority="333" operator="greaterThan">
      <formula>$E$38</formula>
    </cfRule>
    <cfRule type="cellIs" dxfId="571" priority="334" operator="greaterThan">
      <formula>$G$38</formula>
    </cfRule>
  </conditionalFormatting>
  <conditionalFormatting sqref="AG39">
    <cfRule type="cellIs" dxfId="570" priority="331" operator="greaterThan">
      <formula>$E$39</formula>
    </cfRule>
    <cfRule type="cellIs" dxfId="569" priority="332" operator="greaterThan">
      <formula>$G$39</formula>
    </cfRule>
  </conditionalFormatting>
  <conditionalFormatting sqref="AG40">
    <cfRule type="cellIs" dxfId="568" priority="329" operator="greaterThan">
      <formula>$E$40</formula>
    </cfRule>
    <cfRule type="cellIs" dxfId="567" priority="330" operator="greaterThan">
      <formula>$G$40</formula>
    </cfRule>
  </conditionalFormatting>
  <conditionalFormatting sqref="AG41">
    <cfRule type="cellIs" dxfId="566" priority="327" operator="greaterThan">
      <formula>$E$41</formula>
    </cfRule>
    <cfRule type="cellIs" dxfId="565" priority="328" operator="greaterThan">
      <formula>$G$41</formula>
    </cfRule>
  </conditionalFormatting>
  <conditionalFormatting sqref="AG37">
    <cfRule type="cellIs" dxfId="564" priority="326" operator="greaterThan">
      <formula>$G$37</formula>
    </cfRule>
  </conditionalFormatting>
  <conditionalFormatting sqref="AG72">
    <cfRule type="cellIs" dxfId="563" priority="325" operator="greaterThan">
      <formula>$F$72</formula>
    </cfRule>
  </conditionalFormatting>
  <conditionalFormatting sqref="AG55">
    <cfRule type="cellIs" dxfId="562" priority="324" operator="greaterThan">
      <formula>$G$55</formula>
    </cfRule>
  </conditionalFormatting>
  <conditionalFormatting sqref="AG60">
    <cfRule type="cellIs" dxfId="561" priority="323" operator="greaterThan">
      <formula>$G$60</formula>
    </cfRule>
  </conditionalFormatting>
  <conditionalFormatting sqref="AG63">
    <cfRule type="cellIs" dxfId="560" priority="322" operator="greaterThan">
      <formula>$G$63</formula>
    </cfRule>
  </conditionalFormatting>
  <conditionalFormatting sqref="AG66">
    <cfRule type="cellIs" dxfId="559" priority="320" operator="greaterThan">
      <formula>$G$66</formula>
    </cfRule>
    <cfRule type="cellIs" dxfId="558" priority="321" operator="greaterThan">
      <formula>$F$66</formula>
    </cfRule>
  </conditionalFormatting>
  <conditionalFormatting sqref="AG53">
    <cfRule type="cellIs" dxfId="557" priority="319" operator="greaterThan">
      <formula>$F$53</formula>
    </cfRule>
  </conditionalFormatting>
  <conditionalFormatting sqref="AG52">
    <cfRule type="cellIs" dxfId="556" priority="317" operator="greaterThan">
      <formula>$F$52</formula>
    </cfRule>
  </conditionalFormatting>
  <conditionalFormatting sqref="AG61">
    <cfRule type="cellIs" dxfId="555" priority="314" operator="greaterThan">
      <formula>$F$61</formula>
    </cfRule>
  </conditionalFormatting>
  <conditionalFormatting sqref="AG62">
    <cfRule type="cellIs" dxfId="554" priority="312" operator="greaterThan">
      <formula>$G$62</formula>
    </cfRule>
  </conditionalFormatting>
  <conditionalFormatting sqref="AG54">
    <cfRule type="cellIs" dxfId="553" priority="315" operator="greaterThan">
      <formula>$G$54</formula>
    </cfRule>
    <cfRule type="cellIs" dxfId="552" priority="316" operator="greaterThan">
      <formula>$F$54</formula>
    </cfRule>
  </conditionalFormatting>
  <conditionalFormatting sqref="AG61">
    <cfRule type="cellIs" dxfId="551" priority="313" operator="greaterThan">
      <formula>$G$61</formula>
    </cfRule>
  </conditionalFormatting>
  <conditionalFormatting sqref="AG67">
    <cfRule type="cellIs" dxfId="550" priority="311" operator="greaterThan">
      <formula>$F$67</formula>
    </cfRule>
  </conditionalFormatting>
  <conditionalFormatting sqref="AG68">
    <cfRule type="cellIs" dxfId="549" priority="310" operator="greaterThan">
      <formula>$G$68</formula>
    </cfRule>
  </conditionalFormatting>
  <conditionalFormatting sqref="AG70">
    <cfRule type="cellIs" dxfId="548" priority="309" operator="greaterThan">
      <formula>$G$70</formula>
    </cfRule>
  </conditionalFormatting>
  <conditionalFormatting sqref="AG73">
    <cfRule type="cellIs" dxfId="547" priority="308" operator="greaterThan">
      <formula>$G$73</formula>
    </cfRule>
  </conditionalFormatting>
  <conditionalFormatting sqref="AG75">
    <cfRule type="cellIs" dxfId="546" priority="307" operator="greaterThan">
      <formula>$F$75</formula>
    </cfRule>
  </conditionalFormatting>
  <conditionalFormatting sqref="AG76">
    <cfRule type="cellIs" dxfId="545" priority="306" operator="greaterThan">
      <formula>$F$76</formula>
    </cfRule>
  </conditionalFormatting>
  <conditionalFormatting sqref="AG78">
    <cfRule type="cellIs" dxfId="544" priority="305" operator="greaterThan">
      <formula>$G$78</formula>
    </cfRule>
  </conditionalFormatting>
  <conditionalFormatting sqref="AG80">
    <cfRule type="cellIs" dxfId="543" priority="304" operator="greaterThan">
      <formula>$F$80</formula>
    </cfRule>
  </conditionalFormatting>
  <conditionalFormatting sqref="AG82">
    <cfRule type="cellIs" dxfId="542" priority="303" operator="greaterThan">
      <formula>$F$82</formula>
    </cfRule>
  </conditionalFormatting>
  <conditionalFormatting sqref="AG81">
    <cfRule type="cellIs" dxfId="541" priority="301" operator="greaterThan">
      <formula>$G$81</formula>
    </cfRule>
    <cfRule type="cellIs" dxfId="540" priority="302" operator="greaterThan">
      <formula>$F$81</formula>
    </cfRule>
  </conditionalFormatting>
  <conditionalFormatting sqref="AG84">
    <cfRule type="cellIs" dxfId="539" priority="300" operator="greaterThan">
      <formula>$G$84</formula>
    </cfRule>
  </conditionalFormatting>
  <conditionalFormatting sqref="AG86">
    <cfRule type="cellIs" dxfId="538" priority="298" operator="greaterThan">
      <formula>$G$86</formula>
    </cfRule>
    <cfRule type="cellIs" dxfId="537" priority="299" operator="greaterThan">
      <formula>$F$86</formula>
    </cfRule>
  </conditionalFormatting>
  <conditionalFormatting sqref="AG89">
    <cfRule type="cellIs" dxfId="536" priority="296" operator="greaterThan">
      <formula>$G$89</formula>
    </cfRule>
    <cfRule type="cellIs" dxfId="535" priority="297" operator="greaterThan">
      <formula>$F$89</formula>
    </cfRule>
  </conditionalFormatting>
  <conditionalFormatting sqref="AG53">
    <cfRule type="cellIs" dxfId="534" priority="318" operator="greaterThan">
      <formula>$G$53</formula>
    </cfRule>
  </conditionalFormatting>
  <conditionalFormatting sqref="H45">
    <cfRule type="cellIs" dxfId="533" priority="295" operator="greaterThan">
      <formula>$F$45</formula>
    </cfRule>
  </conditionalFormatting>
  <conditionalFormatting sqref="H46">
    <cfRule type="cellIs" dxfId="532" priority="162" operator="greaterThan">
      <formula>$E46</formula>
    </cfRule>
    <cfRule type="cellIs" dxfId="531" priority="294" operator="greaterThan">
      <formula>$G46</formula>
    </cfRule>
  </conditionalFormatting>
  <conditionalFormatting sqref="AG29">
    <cfRule type="cellIs" dxfId="530" priority="292" operator="greaterThan">
      <formula>$E$29</formula>
    </cfRule>
  </conditionalFormatting>
  <conditionalFormatting sqref="AG29">
    <cfRule type="cellIs" dxfId="529" priority="293" operator="greaterThan">
      <formula>$G$29</formula>
    </cfRule>
  </conditionalFormatting>
  <conditionalFormatting sqref="AG44">
    <cfRule type="cellIs" dxfId="528" priority="290" operator="greaterThan">
      <formula>$E$26</formula>
    </cfRule>
    <cfRule type="cellIs" dxfId="527" priority="291" operator="greaterThan">
      <formula>$G$26</formula>
    </cfRule>
  </conditionalFormatting>
  <conditionalFormatting sqref="AG45">
    <cfRule type="cellIs" dxfId="526" priority="288" operator="greaterThan">
      <formula>$E$27</formula>
    </cfRule>
    <cfRule type="cellIs" dxfId="525" priority="289" operator="greaterThan">
      <formula>$G$27</formula>
    </cfRule>
  </conditionalFormatting>
  <conditionalFormatting sqref="AG46">
    <cfRule type="cellIs" dxfId="524" priority="286" operator="greaterThan">
      <formula>$E$28</formula>
    </cfRule>
    <cfRule type="cellIs" dxfId="523" priority="287" operator="greaterThan">
      <formula>$G$28</formula>
    </cfRule>
  </conditionalFormatting>
  <conditionalFormatting sqref="AG49">
    <cfRule type="cellIs" dxfId="522" priority="284" operator="greaterThan">
      <formula>$E$26</formula>
    </cfRule>
    <cfRule type="cellIs" dxfId="521" priority="285" operator="greaterThan">
      <formula>$G$26</formula>
    </cfRule>
  </conditionalFormatting>
  <conditionalFormatting sqref="R45 M45">
    <cfRule type="cellIs" dxfId="520" priority="283" operator="greaterThan">
      <formula>$F$45</formula>
    </cfRule>
  </conditionalFormatting>
  <conditionalFormatting sqref="W45">
    <cfRule type="cellIs" dxfId="519" priority="282" operator="greaterThan">
      <formula>$F$45</formula>
    </cfRule>
  </conditionalFormatting>
  <conditionalFormatting sqref="AG30">
    <cfRule type="expression" priority="279" stopIfTrue="1">
      <formula>$S$30="U"</formula>
    </cfRule>
    <cfRule type="cellIs" dxfId="518" priority="280" operator="greaterThan">
      <formula>$E$30</formula>
    </cfRule>
    <cfRule type="cellIs" dxfId="517" priority="281" operator="greaterThan">
      <formula>$G$30</formula>
    </cfRule>
  </conditionalFormatting>
  <conditionalFormatting sqref="AL10:AL12">
    <cfRule type="cellIs" dxfId="516" priority="278" operator="greaterThan">
      <formula>$E10</formula>
    </cfRule>
  </conditionalFormatting>
  <conditionalFormatting sqref="AL20:AL22 AL16:AL17 AL14">
    <cfRule type="cellIs" dxfId="515" priority="276" operator="greaterThan">
      <formula>$E14</formula>
    </cfRule>
    <cfRule type="cellIs" dxfId="514" priority="277" operator="greaterThan">
      <formula>$G14</formula>
    </cfRule>
  </conditionalFormatting>
  <conditionalFormatting sqref="AL41 AL32:AL39 AL27:AL30">
    <cfRule type="cellIs" dxfId="513" priority="274" operator="greaterThan">
      <formula>$E27</formula>
    </cfRule>
    <cfRule type="cellIs" dxfId="512" priority="275" operator="greaterThan">
      <formula>$G27</formula>
    </cfRule>
  </conditionalFormatting>
  <conditionalFormatting sqref="AL40 AL31">
    <cfRule type="cellIs" dxfId="511" priority="273" operator="greaterThan">
      <formula>$E31</formula>
    </cfRule>
  </conditionalFormatting>
  <conditionalFormatting sqref="AB41 AB32:AB39 AB27:AB29">
    <cfRule type="cellIs" dxfId="510" priority="271" operator="greaterThan">
      <formula>$E27</formula>
    </cfRule>
    <cfRule type="cellIs" dxfId="509" priority="272" operator="greaterThan">
      <formula>$G27</formula>
    </cfRule>
  </conditionalFormatting>
  <conditionalFormatting sqref="AB31">
    <cfRule type="cellIs" dxfId="508" priority="270" operator="greaterThan">
      <formula>$E31</formula>
    </cfRule>
  </conditionalFormatting>
  <conditionalFormatting sqref="W25">
    <cfRule type="cellIs" dxfId="507" priority="268" operator="greaterThan">
      <formula>$E25</formula>
    </cfRule>
    <cfRule type="cellIs" dxfId="506" priority="269" operator="greaterThan">
      <formula>$G25</formula>
    </cfRule>
  </conditionalFormatting>
  <conditionalFormatting sqref="W41 W32:W39 W26:W30">
    <cfRule type="cellIs" dxfId="505" priority="266" operator="greaterThan">
      <formula>$E26</formula>
    </cfRule>
    <cfRule type="cellIs" dxfId="504" priority="267" operator="greaterThan">
      <formula>$G26</formula>
    </cfRule>
  </conditionalFormatting>
  <conditionalFormatting sqref="W31">
    <cfRule type="cellIs" dxfId="503" priority="265" operator="greaterThan">
      <formula>$E31</formula>
    </cfRule>
  </conditionalFormatting>
  <conditionalFormatting sqref="R25">
    <cfRule type="cellIs" dxfId="502" priority="263" operator="greaterThan">
      <formula>$E25</formula>
    </cfRule>
    <cfRule type="cellIs" dxfId="501" priority="264" operator="greaterThan">
      <formula>$G25</formula>
    </cfRule>
  </conditionalFormatting>
  <conditionalFormatting sqref="R41 R32:R39 R26:R29">
    <cfRule type="cellIs" dxfId="500" priority="261" operator="greaterThan">
      <formula>$E26</formula>
    </cfRule>
    <cfRule type="cellIs" dxfId="499" priority="262" operator="greaterThan">
      <formula>$G26</formula>
    </cfRule>
  </conditionalFormatting>
  <conditionalFormatting sqref="R31">
    <cfRule type="cellIs" dxfId="498" priority="260" operator="greaterThan">
      <formula>$E31</formula>
    </cfRule>
  </conditionalFormatting>
  <conditionalFormatting sqref="M25">
    <cfRule type="cellIs" dxfId="497" priority="258" operator="greaterThan">
      <formula>$E25</formula>
    </cfRule>
    <cfRule type="cellIs" dxfId="496" priority="259" operator="greaterThan">
      <formula>$G25</formula>
    </cfRule>
  </conditionalFormatting>
  <conditionalFormatting sqref="M41 M32:M39 M26:M29">
    <cfRule type="cellIs" dxfId="495" priority="256" operator="greaterThan">
      <formula>$E26</formula>
    </cfRule>
    <cfRule type="cellIs" dxfId="494" priority="257" operator="greaterThan">
      <formula>$G26</formula>
    </cfRule>
  </conditionalFormatting>
  <conditionalFormatting sqref="M31">
    <cfRule type="cellIs" dxfId="493" priority="255" operator="greaterThan">
      <formula>$E31</formula>
    </cfRule>
  </conditionalFormatting>
  <conditionalFormatting sqref="H25">
    <cfRule type="cellIs" dxfId="492" priority="253" operator="greaterThan">
      <formula>$E25</formula>
    </cfRule>
    <cfRule type="cellIs" dxfId="491" priority="254" operator="greaterThan">
      <formula>$G25</formula>
    </cfRule>
  </conditionalFormatting>
  <conditionalFormatting sqref="H41 H32:H39 H26:H30">
    <cfRule type="cellIs" dxfId="490" priority="251" operator="greaterThan">
      <formula>$E26</formula>
    </cfRule>
    <cfRule type="cellIs" dxfId="489" priority="252" operator="greaterThan">
      <formula>$G26</formula>
    </cfRule>
  </conditionalFormatting>
  <conditionalFormatting sqref="H31">
    <cfRule type="cellIs" dxfId="488" priority="250" operator="greaterThan">
      <formula>$E31</formula>
    </cfRule>
  </conditionalFormatting>
  <conditionalFormatting sqref="AL23 AL19 AL15">
    <cfRule type="cellIs" dxfId="487" priority="249" operator="greaterThan">
      <formula>$E15</formula>
    </cfRule>
  </conditionalFormatting>
  <conditionalFormatting sqref="W10">
    <cfRule type="cellIs" dxfId="486" priority="248" operator="greaterThan">
      <formula>$E$10</formula>
    </cfRule>
  </conditionalFormatting>
  <conditionalFormatting sqref="W11">
    <cfRule type="cellIs" dxfId="485" priority="247" operator="greaterThan">
      <formula>$E$11</formula>
    </cfRule>
  </conditionalFormatting>
  <conditionalFormatting sqref="W12">
    <cfRule type="cellIs" dxfId="484" priority="246" operator="greaterThan">
      <formula>$E$12</formula>
    </cfRule>
  </conditionalFormatting>
  <conditionalFormatting sqref="W13">
    <cfRule type="cellIs" dxfId="483" priority="244" operator="greaterThan">
      <formula>$E13</formula>
    </cfRule>
    <cfRule type="cellIs" dxfId="482" priority="245" operator="greaterThan">
      <formula>$G13</formula>
    </cfRule>
  </conditionalFormatting>
  <conditionalFormatting sqref="W9:W12">
    <cfRule type="cellIs" dxfId="481" priority="243" operator="greaterThan">
      <formula>$E9</formula>
    </cfRule>
  </conditionalFormatting>
  <conditionalFormatting sqref="W20:W22 W16:W17 W14">
    <cfRule type="cellIs" dxfId="480" priority="241" operator="greaterThan">
      <formula>$E14</formula>
    </cfRule>
    <cfRule type="cellIs" dxfId="479" priority="242" operator="greaterThan">
      <formula>$G14</formula>
    </cfRule>
  </conditionalFormatting>
  <conditionalFormatting sqref="W23 W19 W15">
    <cfRule type="cellIs" dxfId="478" priority="240" operator="greaterThan">
      <formula>$E15</formula>
    </cfRule>
  </conditionalFormatting>
  <conditionalFormatting sqref="R10">
    <cfRule type="cellIs" dxfId="477" priority="239" operator="greaterThan">
      <formula>$E$10</formula>
    </cfRule>
  </conditionalFormatting>
  <conditionalFormatting sqref="R11">
    <cfRule type="cellIs" dxfId="476" priority="238" operator="greaterThan">
      <formula>$E$11</formula>
    </cfRule>
  </conditionalFormatting>
  <conditionalFormatting sqref="R12">
    <cfRule type="cellIs" dxfId="475" priority="237" operator="greaterThan">
      <formula>$E$12</formula>
    </cfRule>
  </conditionalFormatting>
  <conditionalFormatting sqref="R13">
    <cfRule type="cellIs" dxfId="474" priority="235" operator="greaterThan">
      <formula>$E13</formula>
    </cfRule>
    <cfRule type="cellIs" dxfId="473" priority="236" operator="greaterThan">
      <formula>$G13</formula>
    </cfRule>
  </conditionalFormatting>
  <conditionalFormatting sqref="R9:R12">
    <cfRule type="cellIs" dxfId="472" priority="234" operator="greaterThan">
      <formula>$E9</formula>
    </cfRule>
  </conditionalFormatting>
  <conditionalFormatting sqref="R20:R22 R16:R17 R14">
    <cfRule type="cellIs" dxfId="471" priority="232" operator="greaterThan">
      <formula>$E14</formula>
    </cfRule>
    <cfRule type="cellIs" dxfId="470" priority="233" operator="greaterThan">
      <formula>$G14</formula>
    </cfRule>
  </conditionalFormatting>
  <conditionalFormatting sqref="R23 R19 R15">
    <cfRule type="cellIs" dxfId="469" priority="231" operator="greaterThan">
      <formula>$E15</formula>
    </cfRule>
  </conditionalFormatting>
  <conditionalFormatting sqref="M10">
    <cfRule type="cellIs" dxfId="468" priority="230" operator="greaterThan">
      <formula>$E$10</formula>
    </cfRule>
  </conditionalFormatting>
  <conditionalFormatting sqref="M11">
    <cfRule type="cellIs" dxfId="467" priority="229" operator="greaterThan">
      <formula>$E$11</formula>
    </cfRule>
  </conditionalFormatting>
  <conditionalFormatting sqref="M12">
    <cfRule type="cellIs" dxfId="466" priority="228" operator="greaterThan">
      <formula>$E$12</formula>
    </cfRule>
  </conditionalFormatting>
  <conditionalFormatting sqref="M13">
    <cfRule type="cellIs" dxfId="465" priority="226" operator="greaterThan">
      <formula>$E13</formula>
    </cfRule>
    <cfRule type="cellIs" dxfId="464" priority="227" operator="greaterThan">
      <formula>$G13</formula>
    </cfRule>
  </conditionalFormatting>
  <conditionalFormatting sqref="M9:M12">
    <cfRule type="cellIs" dxfId="463" priority="225" operator="greaterThan">
      <formula>$E9</formula>
    </cfRule>
  </conditionalFormatting>
  <conditionalFormatting sqref="M20:M22 M16:M17 M14">
    <cfRule type="cellIs" dxfId="462" priority="223" operator="greaterThan">
      <formula>$E14</formula>
    </cfRule>
    <cfRule type="cellIs" dxfId="461" priority="224" operator="greaterThan">
      <formula>$G14</formula>
    </cfRule>
  </conditionalFormatting>
  <conditionalFormatting sqref="M23 M19 M15">
    <cfRule type="cellIs" dxfId="460" priority="222" operator="greaterThan">
      <formula>$E15</formula>
    </cfRule>
  </conditionalFormatting>
  <conditionalFormatting sqref="H10">
    <cfRule type="cellIs" dxfId="459" priority="221" operator="greaterThan">
      <formula>$E$10</formula>
    </cfRule>
  </conditionalFormatting>
  <conditionalFormatting sqref="H11">
    <cfRule type="cellIs" dxfId="458" priority="220" operator="greaterThan">
      <formula>$E$11</formula>
    </cfRule>
  </conditionalFormatting>
  <conditionalFormatting sqref="H12">
    <cfRule type="cellIs" dxfId="457" priority="219" operator="greaterThan">
      <formula>$E$12</formula>
    </cfRule>
  </conditionalFormatting>
  <conditionalFormatting sqref="H13">
    <cfRule type="cellIs" dxfId="456" priority="217" operator="greaterThan">
      <formula>$E13</formula>
    </cfRule>
    <cfRule type="cellIs" dxfId="455" priority="218" operator="greaterThan">
      <formula>$G13</formula>
    </cfRule>
  </conditionalFormatting>
  <conditionalFormatting sqref="H9:H12">
    <cfRule type="cellIs" dxfId="454" priority="216" operator="greaterThan">
      <formula>$E9</formula>
    </cfRule>
  </conditionalFormatting>
  <conditionalFormatting sqref="H20:H22 H16:H17 H14">
    <cfRule type="cellIs" dxfId="453" priority="214" operator="greaterThan">
      <formula>$E14</formula>
    </cfRule>
    <cfRule type="cellIs" dxfId="452" priority="215" operator="greaterThan">
      <formula>$G14</formula>
    </cfRule>
  </conditionalFormatting>
  <conditionalFormatting sqref="H23 H19 H15">
    <cfRule type="cellIs" dxfId="451" priority="213" operator="greaterThan">
      <formula>$E15</formula>
    </cfRule>
  </conditionalFormatting>
  <conditionalFormatting sqref="AB10">
    <cfRule type="cellIs" dxfId="450" priority="212" operator="greaterThan">
      <formula>$E$10</formula>
    </cfRule>
  </conditionalFormatting>
  <conditionalFormatting sqref="AB11">
    <cfRule type="cellIs" dxfId="449" priority="211" operator="greaterThan">
      <formula>$E$11</formula>
    </cfRule>
  </conditionalFormatting>
  <conditionalFormatting sqref="AB12">
    <cfRule type="cellIs" dxfId="448" priority="210" operator="greaterThan">
      <formula>$E$12</formula>
    </cfRule>
  </conditionalFormatting>
  <conditionalFormatting sqref="AB13">
    <cfRule type="cellIs" dxfId="447" priority="208" operator="greaterThan">
      <formula>$E13</formula>
    </cfRule>
    <cfRule type="cellIs" dxfId="446" priority="209" operator="greaterThan">
      <formula>$G13</formula>
    </cfRule>
  </conditionalFormatting>
  <conditionalFormatting sqref="AB10:AB12">
    <cfRule type="cellIs" dxfId="445" priority="207" operator="greaterThan">
      <formula>$E10</formula>
    </cfRule>
  </conditionalFormatting>
  <conditionalFormatting sqref="AB20:AB22 AB16:AB17 AB14">
    <cfRule type="cellIs" dxfId="444" priority="205" operator="greaterThan">
      <formula>$E14</formula>
    </cfRule>
    <cfRule type="cellIs" dxfId="443" priority="206" operator="greaterThan">
      <formula>$G14</formula>
    </cfRule>
  </conditionalFormatting>
  <conditionalFormatting sqref="AB23 AB19 AB15">
    <cfRule type="cellIs" dxfId="442" priority="204" operator="greaterThan">
      <formula>$E15</formula>
    </cfRule>
  </conditionalFormatting>
  <conditionalFormatting sqref="AB18">
    <cfRule type="cellIs" dxfId="441" priority="200" operator="lessThan">
      <formula>$AS$18</formula>
    </cfRule>
    <cfRule type="cellIs" dxfId="440" priority="201" operator="greaterThan">
      <formula>$AT$18</formula>
    </cfRule>
    <cfRule type="cellIs" dxfId="439" priority="202" operator="lessThan">
      <formula>$AQ$18</formula>
    </cfRule>
    <cfRule type="cellIs" dxfId="438" priority="203" operator="greaterThan">
      <formula>$AR$18</formula>
    </cfRule>
  </conditionalFormatting>
  <conditionalFormatting sqref="H18 M18 R18 W18">
    <cfRule type="cellIs" dxfId="437" priority="196" operator="lessThan">
      <formula>$AS$18</formula>
    </cfRule>
    <cfRule type="cellIs" dxfId="436" priority="197" operator="greaterThan">
      <formula>$AT$18</formula>
    </cfRule>
    <cfRule type="cellIs" dxfId="435" priority="198" operator="lessThan">
      <formula>$AQ$18</formula>
    </cfRule>
    <cfRule type="cellIs" dxfId="434" priority="199" operator="greaterThan">
      <formula>$AR$18</formula>
    </cfRule>
  </conditionalFormatting>
  <conditionalFormatting sqref="AL30">
    <cfRule type="expression" priority="195" stopIfTrue="1">
      <formula>AM$30="U"</formula>
    </cfRule>
  </conditionalFormatting>
  <conditionalFormatting sqref="AB30">
    <cfRule type="cellIs" dxfId="433" priority="193" operator="greaterThan">
      <formula>$E30</formula>
    </cfRule>
    <cfRule type="cellIs" dxfId="432" priority="194" operator="greaterThan">
      <formula>$G30</formula>
    </cfRule>
  </conditionalFormatting>
  <conditionalFormatting sqref="AB30">
    <cfRule type="expression" priority="192" stopIfTrue="1">
      <formula>AC$30="U"</formula>
    </cfRule>
  </conditionalFormatting>
  <conditionalFormatting sqref="W30">
    <cfRule type="expression" priority="191" stopIfTrue="1">
      <formula>$X$30="U"</formula>
    </cfRule>
  </conditionalFormatting>
  <conditionalFormatting sqref="R30">
    <cfRule type="cellIs" dxfId="431" priority="189" operator="greaterThan">
      <formula>$E30</formula>
    </cfRule>
    <cfRule type="cellIs" dxfId="430" priority="190" operator="greaterThan">
      <formula>$G30</formula>
    </cfRule>
  </conditionalFormatting>
  <conditionalFormatting sqref="R30">
    <cfRule type="expression" priority="188" stopIfTrue="1">
      <formula>$S$30="U"</formula>
    </cfRule>
  </conditionalFormatting>
  <conditionalFormatting sqref="M30">
    <cfRule type="cellIs" dxfId="429" priority="186" operator="greaterThan">
      <formula>$E30</formula>
    </cfRule>
    <cfRule type="cellIs" dxfId="428" priority="187" operator="greaterThan">
      <formula>$G30</formula>
    </cfRule>
  </conditionalFormatting>
  <conditionalFormatting sqref="M30">
    <cfRule type="expression" priority="185" stopIfTrue="1">
      <formula>$N$30="U"</formula>
    </cfRule>
  </conditionalFormatting>
  <conditionalFormatting sqref="H30">
    <cfRule type="expression" priority="184" stopIfTrue="1">
      <formula>$I$30="U"</formula>
    </cfRule>
  </conditionalFormatting>
  <conditionalFormatting sqref="W8">
    <cfRule type="cellIs" dxfId="427" priority="183" operator="greaterThan">
      <formula>$E8</formula>
    </cfRule>
  </conditionalFormatting>
  <conditionalFormatting sqref="R8">
    <cfRule type="cellIs" dxfId="426" priority="182" operator="greaterThan">
      <formula>$E8</formula>
    </cfRule>
  </conditionalFormatting>
  <conditionalFormatting sqref="H8 M8">
    <cfRule type="cellIs" dxfId="425" priority="181" operator="greaterThan">
      <formula>$E8</formula>
    </cfRule>
  </conditionalFormatting>
  <conditionalFormatting sqref="AL40">
    <cfRule type="expression" priority="180" stopIfTrue="1">
      <formula>$AM$40="U"</formula>
    </cfRule>
  </conditionalFormatting>
  <conditionalFormatting sqref="W40">
    <cfRule type="cellIs" dxfId="424" priority="179" operator="greaterThan">
      <formula>$E40</formula>
    </cfRule>
  </conditionalFormatting>
  <conditionalFormatting sqref="W40">
    <cfRule type="expression" priority="178" stopIfTrue="1">
      <formula>X$40="U"</formula>
    </cfRule>
  </conditionalFormatting>
  <conditionalFormatting sqref="AB40">
    <cfRule type="cellIs" dxfId="423" priority="177" operator="greaterThan">
      <formula>$E40</formula>
    </cfRule>
  </conditionalFormatting>
  <conditionalFormatting sqref="AB40">
    <cfRule type="expression" priority="176" stopIfTrue="1">
      <formula>AC$40="U"</formula>
    </cfRule>
  </conditionalFormatting>
  <conditionalFormatting sqref="M40">
    <cfRule type="cellIs" dxfId="422" priority="175" operator="greaterThan">
      <formula>$E40</formula>
    </cfRule>
  </conditionalFormatting>
  <conditionalFormatting sqref="M40">
    <cfRule type="expression" priority="174" stopIfTrue="1">
      <formula>N$40="U"</formula>
    </cfRule>
  </conditionalFormatting>
  <conditionalFormatting sqref="R40">
    <cfRule type="cellIs" dxfId="421" priority="173" operator="greaterThan">
      <formula>$E40</formula>
    </cfRule>
  </conditionalFormatting>
  <conditionalFormatting sqref="R40">
    <cfRule type="expression" priority="172" stopIfTrue="1">
      <formula>S$40="U"</formula>
    </cfRule>
  </conditionalFormatting>
  <conditionalFormatting sqref="H40">
    <cfRule type="cellIs" dxfId="420" priority="171" operator="greaterThan">
      <formula>$E40</formula>
    </cfRule>
  </conditionalFormatting>
  <conditionalFormatting sqref="H40">
    <cfRule type="expression" priority="170" stopIfTrue="1">
      <formula>I$40="U"</formula>
    </cfRule>
  </conditionalFormatting>
  <conditionalFormatting sqref="H43">
    <cfRule type="cellIs" dxfId="419" priority="169" operator="greaterThan">
      <formula>$G43</formula>
    </cfRule>
  </conditionalFormatting>
  <conditionalFormatting sqref="AU43:AU46">
    <cfRule type="expression" dxfId="418" priority="168">
      <formula>$AU43=$AB43</formula>
    </cfRule>
  </conditionalFormatting>
  <conditionalFormatting sqref="AU48:AU89">
    <cfRule type="expression" dxfId="417" priority="167">
      <formula>$AU48=$AB48</formula>
    </cfRule>
  </conditionalFormatting>
  <conditionalFormatting sqref="H48">
    <cfRule type="cellIs" dxfId="416" priority="165" operator="greaterThan">
      <formula>$F$48</formula>
    </cfRule>
  </conditionalFormatting>
  <conditionalFormatting sqref="H76">
    <cfRule type="cellIs" dxfId="415" priority="166" operator="greaterThan">
      <formula>$F$76</formula>
    </cfRule>
  </conditionalFormatting>
  <conditionalFormatting sqref="W48 R48 M48">
    <cfRule type="cellIs" dxfId="414" priority="163" operator="greaterThan">
      <formula>$F$48</formula>
    </cfRule>
  </conditionalFormatting>
  <conditionalFormatting sqref="W76 R76 M76">
    <cfRule type="cellIs" dxfId="413" priority="164" operator="greaterThan">
      <formula>$F$76</formula>
    </cfRule>
  </conditionalFormatting>
  <conditionalFormatting sqref="W46 R46 M46">
    <cfRule type="cellIs" dxfId="412" priority="160" operator="greaterThan">
      <formula>$E46</formula>
    </cfRule>
    <cfRule type="cellIs" dxfId="411" priority="161" operator="greaterThan">
      <formula>$G46</formula>
    </cfRule>
  </conditionalFormatting>
  <conditionalFormatting sqref="H52">
    <cfRule type="cellIs" dxfId="410" priority="159" operator="greaterThan">
      <formula>$E52</formula>
    </cfRule>
  </conditionalFormatting>
  <conditionalFormatting sqref="W52 R52 M52">
    <cfRule type="cellIs" dxfId="409" priority="158" operator="greaterThan">
      <formula>$E52</formula>
    </cfRule>
  </conditionalFormatting>
  <conditionalFormatting sqref="W53 R53 M53">
    <cfRule type="cellIs" dxfId="408" priority="156" operator="greaterThan">
      <formula>$E53</formula>
    </cfRule>
    <cfRule type="cellIs" dxfId="407" priority="157" operator="greaterThan">
      <formula>$G53</formula>
    </cfRule>
  </conditionalFormatting>
  <conditionalFormatting sqref="W55 R55 M55">
    <cfRule type="cellIs" dxfId="406" priority="154" operator="greaterThan">
      <formula>$E55</formula>
    </cfRule>
    <cfRule type="cellIs" dxfId="405" priority="155" operator="greaterThan">
      <formula>$G55</formula>
    </cfRule>
  </conditionalFormatting>
  <conditionalFormatting sqref="W89 R89 M89">
    <cfRule type="cellIs" dxfId="404" priority="152" operator="greaterThan">
      <formula>$E89</formula>
    </cfRule>
    <cfRule type="cellIs" dxfId="403" priority="153" operator="greaterThan">
      <formula>$G89</formula>
    </cfRule>
  </conditionalFormatting>
  <conditionalFormatting sqref="W86 R86 M86">
    <cfRule type="cellIs" dxfId="402" priority="150" operator="greaterThan">
      <formula>$E86</formula>
    </cfRule>
    <cfRule type="cellIs" dxfId="401" priority="151" operator="greaterThan">
      <formula>$G86</formula>
    </cfRule>
  </conditionalFormatting>
  <conditionalFormatting sqref="W78 R78 M78">
    <cfRule type="cellIs" dxfId="400" priority="148" operator="greaterThan">
      <formula>$E78</formula>
    </cfRule>
    <cfRule type="cellIs" dxfId="399" priority="149" operator="greaterThan">
      <formula>$G78</formula>
    </cfRule>
  </conditionalFormatting>
  <conditionalFormatting sqref="W73 R73 M73">
    <cfRule type="cellIs" dxfId="398" priority="146" operator="greaterThan">
      <formula>$E73</formula>
    </cfRule>
    <cfRule type="cellIs" dxfId="397" priority="147" operator="greaterThan">
      <formula>$G73</formula>
    </cfRule>
  </conditionalFormatting>
  <conditionalFormatting sqref="W70 R70 M70">
    <cfRule type="cellIs" dxfId="396" priority="144" operator="greaterThan">
      <formula>$E70</formula>
    </cfRule>
    <cfRule type="cellIs" dxfId="395" priority="145" operator="greaterThan">
      <formula>$G70</formula>
    </cfRule>
  </conditionalFormatting>
  <conditionalFormatting sqref="W62 R62 M62">
    <cfRule type="cellIs" dxfId="394" priority="142" operator="greaterThan">
      <formula>$E62</formula>
    </cfRule>
    <cfRule type="cellIs" dxfId="393" priority="143" operator="greaterThan">
      <formula>$G62</formula>
    </cfRule>
  </conditionalFormatting>
  <conditionalFormatting sqref="W61 R61 M61">
    <cfRule type="cellIs" dxfId="392" priority="140" operator="greaterThan">
      <formula>$E61</formula>
    </cfRule>
    <cfRule type="cellIs" dxfId="391" priority="141" operator="greaterThan">
      <formula>$G61</formula>
    </cfRule>
  </conditionalFormatting>
  <conditionalFormatting sqref="W67 R67 M67 H67">
    <cfRule type="cellIs" dxfId="390" priority="139" operator="greaterThan">
      <formula>$E67</formula>
    </cfRule>
  </conditionalFormatting>
  <conditionalFormatting sqref="H72 M72 R72 W72">
    <cfRule type="cellIs" dxfId="389" priority="138" operator="greaterThan">
      <formula>$E72</formula>
    </cfRule>
  </conditionalFormatting>
  <conditionalFormatting sqref="W75 R75 M75 H75">
    <cfRule type="cellIs" dxfId="388" priority="137" operator="greaterThan">
      <formula>$E75</formula>
    </cfRule>
  </conditionalFormatting>
  <conditionalFormatting sqref="W79:W80 R79:R80 M79:M80 H79:H80">
    <cfRule type="cellIs" dxfId="387" priority="136" operator="greaterThan">
      <formula>$E79</formula>
    </cfRule>
  </conditionalFormatting>
  <conditionalFormatting sqref="W85 R85 M85 H85 H82 M82 R82 W82">
    <cfRule type="cellIs" dxfId="386" priority="135" operator="greaterThan">
      <formula>$E82</formula>
    </cfRule>
  </conditionalFormatting>
  <conditionalFormatting sqref="H82">
    <cfRule type="expression" priority="134" stopIfTrue="1">
      <formula>I$82="U"</formula>
    </cfRule>
  </conditionalFormatting>
  <conditionalFormatting sqref="W82 R82 M82">
    <cfRule type="expression" priority="133" stopIfTrue="1">
      <formula>N$82="U"</formula>
    </cfRule>
  </conditionalFormatting>
  <conditionalFormatting sqref="H89 H86 H78 H73 H70 H61:H62 H55 H53">
    <cfRule type="cellIs" dxfId="385" priority="131" operator="greaterThan">
      <formula>$E53</formula>
    </cfRule>
    <cfRule type="cellIs" dxfId="384" priority="132" operator="greaterThan">
      <formula>$G53</formula>
    </cfRule>
  </conditionalFormatting>
  <conditionalFormatting sqref="W43 R43 M43">
    <cfRule type="cellIs" dxfId="383" priority="130" operator="greaterThan">
      <formula>$G43</formula>
    </cfRule>
  </conditionalFormatting>
  <conditionalFormatting sqref="H50:H51">
    <cfRule type="cellIs" dxfId="382" priority="100" operator="greaterThan">
      <formula>$G50</formula>
    </cfRule>
  </conditionalFormatting>
  <conditionalFormatting sqref="W50 R50 M50">
    <cfRule type="cellIs" dxfId="381" priority="99" operator="greaterThan">
      <formula>$G50</formula>
    </cfRule>
  </conditionalFormatting>
  <conditionalFormatting sqref="W54 R54 M54 H54">
    <cfRule type="cellIs" dxfId="380" priority="98" operator="greaterThan">
      <formula>$G54</formula>
    </cfRule>
  </conditionalFormatting>
  <conditionalFormatting sqref="W60 R60 M60 H60">
    <cfRule type="cellIs" dxfId="379" priority="97" operator="greaterThan">
      <formula>$G60</formula>
    </cfRule>
  </conditionalFormatting>
  <conditionalFormatting sqref="W84 R84 M84 H84 W81 R81 M81 H81 W68 R68 M68 H68 W66 R66 M66 H66 W63 R63 M63 H63">
    <cfRule type="cellIs" dxfId="378" priority="96" operator="greaterThan">
      <formula>$G63</formula>
    </cfRule>
  </conditionalFormatting>
  <conditionalFormatting sqref="H51">
    <cfRule type="expression" priority="95" stopIfTrue="1">
      <formula>I$51="U"</formula>
    </cfRule>
  </conditionalFormatting>
  <conditionalFormatting sqref="W51 R51 M51">
    <cfRule type="cellIs" dxfId="377" priority="94" operator="greaterThan">
      <formula>$G51</formula>
    </cfRule>
  </conditionalFormatting>
  <conditionalFormatting sqref="W51 R51 M51">
    <cfRule type="expression" priority="93" stopIfTrue="1">
      <formula>N$51="U"</formula>
    </cfRule>
  </conditionalFormatting>
  <conditionalFormatting sqref="AB9">
    <cfRule type="cellIs" dxfId="376" priority="92" operator="greaterThan">
      <formula>$E9</formula>
    </cfRule>
  </conditionalFormatting>
  <conditionalFormatting sqref="AB8">
    <cfRule type="cellIs" dxfId="375" priority="91" operator="greaterThan">
      <formula>$E8</formula>
    </cfRule>
  </conditionalFormatting>
  <conditionalFormatting sqref="AB25">
    <cfRule type="cellIs" dxfId="374" priority="89" operator="greaterThan">
      <formula>$E25</formula>
    </cfRule>
    <cfRule type="cellIs" dxfId="373" priority="90" operator="greaterThan">
      <formula>$G25</formula>
    </cfRule>
  </conditionalFormatting>
  <conditionalFormatting sqref="AB26">
    <cfRule type="cellIs" dxfId="372" priority="87" operator="greaterThan">
      <formula>$E26</formula>
    </cfRule>
    <cfRule type="cellIs" dxfId="371" priority="88" operator="greaterThan">
      <formula>$G26</formula>
    </cfRule>
  </conditionalFormatting>
  <conditionalFormatting sqref="AB45">
    <cfRule type="cellIs" dxfId="370" priority="86" operator="greaterThan">
      <formula>$F$45</formula>
    </cfRule>
  </conditionalFormatting>
  <conditionalFormatting sqref="AB46">
    <cfRule type="cellIs" dxfId="369" priority="84" operator="greaterThan">
      <formula>$E46</formula>
    </cfRule>
    <cfRule type="cellIs" dxfId="368" priority="85" operator="greaterThan">
      <formula>$G46</formula>
    </cfRule>
  </conditionalFormatting>
  <conditionalFormatting sqref="AB43">
    <cfRule type="cellIs" dxfId="367" priority="83" operator="greaterThan">
      <formula>$G43</formula>
    </cfRule>
  </conditionalFormatting>
  <conditionalFormatting sqref="AB48">
    <cfRule type="cellIs" dxfId="366" priority="81" operator="greaterThan">
      <formula>$F$48</formula>
    </cfRule>
  </conditionalFormatting>
  <conditionalFormatting sqref="AB76">
    <cfRule type="cellIs" dxfId="365" priority="82" operator="greaterThan">
      <formula>$F$76</formula>
    </cfRule>
  </conditionalFormatting>
  <conditionalFormatting sqref="AB52">
    <cfRule type="cellIs" dxfId="364" priority="80" operator="greaterThan">
      <formula>$E52</formula>
    </cfRule>
  </conditionalFormatting>
  <conditionalFormatting sqref="AB53">
    <cfRule type="cellIs" dxfId="363" priority="78" operator="greaterThan">
      <formula>$E53</formula>
    </cfRule>
    <cfRule type="cellIs" dxfId="362" priority="79" operator="greaterThan">
      <formula>$G53</formula>
    </cfRule>
  </conditionalFormatting>
  <conditionalFormatting sqref="AB55">
    <cfRule type="cellIs" dxfId="361" priority="76" operator="greaterThan">
      <formula>$E55</formula>
    </cfRule>
    <cfRule type="cellIs" dxfId="360" priority="77" operator="greaterThan">
      <formula>$G55</formula>
    </cfRule>
  </conditionalFormatting>
  <conditionalFormatting sqref="AB89">
    <cfRule type="expression" priority="49" stopIfTrue="1">
      <formula>$AC$89="U"</formula>
    </cfRule>
    <cfRule type="cellIs" dxfId="359" priority="74" operator="greaterThan">
      <formula>$E89</formula>
    </cfRule>
    <cfRule type="cellIs" dxfId="358" priority="75" operator="greaterThan">
      <formula>$G89</formula>
    </cfRule>
  </conditionalFormatting>
  <conditionalFormatting sqref="AB86">
    <cfRule type="cellIs" dxfId="357" priority="72" operator="greaterThan">
      <formula>$E86</formula>
    </cfRule>
    <cfRule type="cellIs" dxfId="356" priority="73" operator="greaterThan">
      <formula>$G86</formula>
    </cfRule>
  </conditionalFormatting>
  <conditionalFormatting sqref="AB78">
    <cfRule type="cellIs" dxfId="355" priority="70" operator="greaterThan">
      <formula>$E78</formula>
    </cfRule>
    <cfRule type="cellIs" dxfId="354" priority="71" operator="greaterThan">
      <formula>$G78</formula>
    </cfRule>
  </conditionalFormatting>
  <conditionalFormatting sqref="AB73">
    <cfRule type="cellIs" dxfId="353" priority="68" operator="greaterThan">
      <formula>$E73</formula>
    </cfRule>
    <cfRule type="cellIs" dxfId="352" priority="69" operator="greaterThan">
      <formula>$G73</formula>
    </cfRule>
  </conditionalFormatting>
  <conditionalFormatting sqref="AB70">
    <cfRule type="cellIs" dxfId="351" priority="66" operator="greaterThan">
      <formula>$E70</formula>
    </cfRule>
    <cfRule type="cellIs" dxfId="350" priority="67" operator="greaterThan">
      <formula>$G70</formula>
    </cfRule>
  </conditionalFormatting>
  <conditionalFormatting sqref="AB62">
    <cfRule type="cellIs" dxfId="349" priority="64" operator="greaterThan">
      <formula>$E62</formula>
    </cfRule>
    <cfRule type="cellIs" dxfId="348" priority="65" operator="greaterThan">
      <formula>$G62</formula>
    </cfRule>
  </conditionalFormatting>
  <conditionalFormatting sqref="AB61">
    <cfRule type="expression" priority="47" stopIfTrue="1">
      <formula>$AC$61="U"</formula>
    </cfRule>
    <cfRule type="cellIs" dxfId="347" priority="62" operator="greaterThan">
      <formula>$E61</formula>
    </cfRule>
    <cfRule type="cellIs" dxfId="346" priority="63" operator="greaterThan">
      <formula>$G61</formula>
    </cfRule>
  </conditionalFormatting>
  <conditionalFormatting sqref="AB67">
    <cfRule type="cellIs" dxfId="345" priority="61" operator="greaterThan">
      <formula>$E67</formula>
    </cfRule>
  </conditionalFormatting>
  <conditionalFormatting sqref="AB72">
    <cfRule type="cellIs" dxfId="344" priority="60" operator="greaterThan">
      <formula>$E72</formula>
    </cfRule>
  </conditionalFormatting>
  <conditionalFormatting sqref="AB75">
    <cfRule type="cellIs" dxfId="343" priority="59" operator="greaterThan">
      <formula>$E75</formula>
    </cfRule>
  </conditionalFormatting>
  <conditionalFormatting sqref="AB79:AB80">
    <cfRule type="cellIs" dxfId="342" priority="58" operator="greaterThan">
      <formula>$E79</formula>
    </cfRule>
  </conditionalFormatting>
  <conditionalFormatting sqref="AB85 AB82">
    <cfRule type="cellIs" dxfId="341" priority="57" operator="greaterThan">
      <formula>$E82</formula>
    </cfRule>
  </conditionalFormatting>
  <conditionalFormatting sqref="AB82">
    <cfRule type="expression" priority="56" stopIfTrue="1">
      <formula>AC$82="U"</formula>
    </cfRule>
  </conditionalFormatting>
  <conditionalFormatting sqref="AB50">
    <cfRule type="cellIs" dxfId="340" priority="55" operator="greaterThan">
      <formula>$G50</formula>
    </cfRule>
  </conditionalFormatting>
  <conditionalFormatting sqref="AB54">
    <cfRule type="cellIs" dxfId="339" priority="54" operator="greaterThan">
      <formula>$G54</formula>
    </cfRule>
  </conditionalFormatting>
  <conditionalFormatting sqref="AB60">
    <cfRule type="cellIs" dxfId="338" priority="53" operator="greaterThan">
      <formula>$G60</formula>
    </cfRule>
  </conditionalFormatting>
  <conditionalFormatting sqref="AB84 AB81 AB68 AB66 AB63">
    <cfRule type="cellIs" dxfId="337" priority="52" operator="greaterThan">
      <formula>$G63</formula>
    </cfRule>
  </conditionalFormatting>
  <conditionalFormatting sqref="AB51">
    <cfRule type="cellIs" dxfId="336" priority="51" operator="greaterThan">
      <formula>$G51</formula>
    </cfRule>
  </conditionalFormatting>
  <conditionalFormatting sqref="AB51">
    <cfRule type="expression" priority="50" stopIfTrue="1">
      <formula>AC$51="U"</formula>
    </cfRule>
  </conditionalFormatting>
  <conditionalFormatting sqref="AB79">
    <cfRule type="expression" priority="48" stopIfTrue="1">
      <formula>$AC$79="U"</formula>
    </cfRule>
  </conditionalFormatting>
  <conditionalFormatting sqref="AL9">
    <cfRule type="cellIs" dxfId="335" priority="46" operator="greaterThan">
      <formula>$E9</formula>
    </cfRule>
  </conditionalFormatting>
  <conditionalFormatting sqref="AL8">
    <cfRule type="cellIs" dxfId="334" priority="45" operator="greaterThan">
      <formula>$E8</formula>
    </cfRule>
  </conditionalFormatting>
  <conditionalFormatting sqref="AL25">
    <cfRule type="cellIs" dxfId="333" priority="43" operator="greaterThan">
      <formula>$E25</formula>
    </cfRule>
    <cfRule type="cellIs" dxfId="332" priority="44" operator="greaterThan">
      <formula>$G25</formula>
    </cfRule>
  </conditionalFormatting>
  <conditionalFormatting sqref="AL26">
    <cfRule type="cellIs" dxfId="331" priority="41" operator="greaterThan">
      <formula>$E26</formula>
    </cfRule>
    <cfRule type="cellIs" dxfId="330" priority="42" operator="greaterThan">
      <formula>$G26</formula>
    </cfRule>
  </conditionalFormatting>
  <conditionalFormatting sqref="AL48">
    <cfRule type="cellIs" dxfId="329" priority="39" operator="greaterThan">
      <formula>$F$48</formula>
    </cfRule>
  </conditionalFormatting>
  <conditionalFormatting sqref="AL76">
    <cfRule type="cellIs" dxfId="328" priority="40" operator="greaterThan">
      <formula>$F$76</formula>
    </cfRule>
  </conditionalFormatting>
  <conditionalFormatting sqref="AL52">
    <cfRule type="cellIs" dxfId="327" priority="38" operator="greaterThan">
      <formula>$E52</formula>
    </cfRule>
  </conditionalFormatting>
  <conditionalFormatting sqref="AL53">
    <cfRule type="cellIs" dxfId="326" priority="36" operator="greaterThan">
      <formula>$E53</formula>
    </cfRule>
    <cfRule type="cellIs" dxfId="325" priority="37" operator="greaterThan">
      <formula>$G53</formula>
    </cfRule>
  </conditionalFormatting>
  <conditionalFormatting sqref="AL55">
    <cfRule type="cellIs" dxfId="324" priority="34" operator="greaterThan">
      <formula>$E55</formula>
    </cfRule>
    <cfRule type="cellIs" dxfId="323" priority="35" operator="greaterThan">
      <formula>$G55</formula>
    </cfRule>
  </conditionalFormatting>
  <conditionalFormatting sqref="AL89">
    <cfRule type="expression" priority="7" stopIfTrue="1">
      <formula>$AC$89="U"</formula>
    </cfRule>
    <cfRule type="cellIs" dxfId="322" priority="32" operator="greaterThan">
      <formula>$E89</formula>
    </cfRule>
    <cfRule type="cellIs" dxfId="321" priority="33" operator="greaterThan">
      <formula>$G89</formula>
    </cfRule>
  </conditionalFormatting>
  <conditionalFormatting sqref="AL86">
    <cfRule type="cellIs" dxfId="320" priority="30" operator="greaterThan">
      <formula>$E86</formula>
    </cfRule>
    <cfRule type="cellIs" dxfId="319" priority="31" operator="greaterThan">
      <formula>$G86</formula>
    </cfRule>
  </conditionalFormatting>
  <conditionalFormatting sqref="AL78">
    <cfRule type="cellIs" dxfId="318" priority="28" operator="greaterThan">
      <formula>$E78</formula>
    </cfRule>
    <cfRule type="cellIs" dxfId="317" priority="29" operator="greaterThan">
      <formula>$G78</formula>
    </cfRule>
  </conditionalFormatting>
  <conditionalFormatting sqref="AL73">
    <cfRule type="cellIs" dxfId="316" priority="26" operator="greaterThan">
      <formula>$E73</formula>
    </cfRule>
    <cfRule type="cellIs" dxfId="315" priority="27" operator="greaterThan">
      <formula>$G73</formula>
    </cfRule>
  </conditionalFormatting>
  <conditionalFormatting sqref="AL70">
    <cfRule type="cellIs" dxfId="314" priority="24" operator="greaterThan">
      <formula>$E70</formula>
    </cfRule>
    <cfRule type="cellIs" dxfId="313" priority="25" operator="greaterThan">
      <formula>$G70</formula>
    </cfRule>
  </conditionalFormatting>
  <conditionalFormatting sqref="AL62">
    <cfRule type="cellIs" dxfId="312" priority="22" operator="greaterThan">
      <formula>$E62</formula>
    </cfRule>
    <cfRule type="cellIs" dxfId="311" priority="23" operator="greaterThan">
      <formula>$G62</formula>
    </cfRule>
  </conditionalFormatting>
  <conditionalFormatting sqref="AL61">
    <cfRule type="expression" priority="5" stopIfTrue="1">
      <formula>$AC$61="U"</formula>
    </cfRule>
    <cfRule type="cellIs" dxfId="310" priority="20" operator="greaterThan">
      <formula>$E61</formula>
    </cfRule>
    <cfRule type="cellIs" dxfId="309" priority="21" operator="greaterThan">
      <formula>$G61</formula>
    </cfRule>
  </conditionalFormatting>
  <conditionalFormatting sqref="AL67">
    <cfRule type="cellIs" dxfId="308" priority="19" operator="greaterThan">
      <formula>$E67</formula>
    </cfRule>
  </conditionalFormatting>
  <conditionalFormatting sqref="AL72">
    <cfRule type="cellIs" dxfId="307" priority="18" operator="greaterThan">
      <formula>$E72</formula>
    </cfRule>
  </conditionalFormatting>
  <conditionalFormatting sqref="AL75">
    <cfRule type="cellIs" dxfId="306" priority="17" operator="greaterThan">
      <formula>$E75</formula>
    </cfRule>
  </conditionalFormatting>
  <conditionalFormatting sqref="AL79:AL80">
    <cfRule type="cellIs" dxfId="305" priority="16" operator="greaterThan">
      <formula>$E79</formula>
    </cfRule>
  </conditionalFormatting>
  <conditionalFormatting sqref="AL85 AL82">
    <cfRule type="cellIs" dxfId="304" priority="15" operator="greaterThan">
      <formula>$E82</formula>
    </cfRule>
  </conditionalFormatting>
  <conditionalFormatting sqref="AL82">
    <cfRule type="expression" priority="14" stopIfTrue="1">
      <formula>AM$82="U"</formula>
    </cfRule>
  </conditionalFormatting>
  <conditionalFormatting sqref="AL50">
    <cfRule type="cellIs" dxfId="303" priority="13" operator="greaterThan">
      <formula>$G50</formula>
    </cfRule>
  </conditionalFormatting>
  <conditionalFormatting sqref="AL54">
    <cfRule type="cellIs" dxfId="302" priority="12" operator="greaterThan">
      <formula>$G54</formula>
    </cfRule>
  </conditionalFormatting>
  <conditionalFormatting sqref="AL60">
    <cfRule type="cellIs" dxfId="301" priority="11" operator="greaterThan">
      <formula>$G60</formula>
    </cfRule>
  </conditionalFormatting>
  <conditionalFormatting sqref="AL84 AL81 AL68 AL66 AL63">
    <cfRule type="cellIs" dxfId="300" priority="10" operator="greaterThan">
      <formula>$G63</formula>
    </cfRule>
  </conditionalFormatting>
  <conditionalFormatting sqref="AL51">
    <cfRule type="cellIs" dxfId="299" priority="9" operator="greaterThan">
      <formula>$G51</formula>
    </cfRule>
  </conditionalFormatting>
  <conditionalFormatting sqref="AL51">
    <cfRule type="expression" priority="8" stopIfTrue="1">
      <formula>AM$51="U"</formula>
    </cfRule>
  </conditionalFormatting>
  <conditionalFormatting sqref="AL79">
    <cfRule type="expression" priority="6" stopIfTrue="1">
      <formula>$AC$79="U"</formula>
    </cfRule>
  </conditionalFormatting>
  <conditionalFormatting sqref="AL45">
    <cfRule type="cellIs" dxfId="298" priority="4" operator="greaterThan">
      <formula>$F$45</formula>
    </cfRule>
  </conditionalFormatting>
  <conditionalFormatting sqref="AL46">
    <cfRule type="cellIs" dxfId="297" priority="2" operator="greaterThan">
      <formula>$E46</formula>
    </cfRule>
    <cfRule type="cellIs" dxfId="296" priority="3" operator="greaterThan">
      <formula>$G46</formula>
    </cfRule>
  </conditionalFormatting>
  <conditionalFormatting sqref="AL43">
    <cfRule type="cellIs" dxfId="295" priority="1" operator="greaterThan">
      <formula>$G43</formula>
    </cfRule>
  </conditionalFormatting>
  <printOptions horizontalCentered="1"/>
  <pageMargins left="1" right="1" top="0.6" bottom="0.6" header="0.3" footer="0.3"/>
  <pageSetup paperSize="17" scale="54" orientation="landscape" r:id="rId1"/>
  <headerFooter>
    <oddFooter>&amp;L&amp;8&amp;Z&amp;F&amp;RPage &amp;P of &amp;N</oddFooter>
  </headerFooter>
  <rowBreaks count="1" manualBreakCount="1">
    <brk id="46" max="41"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35DDD-7A14-4AA5-BE9E-9D019A54BF1D}">
  <dimension ref="A1:BN1048557"/>
  <sheetViews>
    <sheetView tabSelected="1" view="pageBreakPreview" topLeftCell="A4" zoomScaleNormal="145" zoomScaleSheetLayoutView="100" workbookViewId="0">
      <pane xSplit="6900" ySplit="1230" topLeftCell="H1" activePane="bottomRight"/>
      <selection activeCell="E4" sqref="E1:E1048576"/>
      <selection pane="topRight" activeCell="AP6" sqref="AO1:AP1048576"/>
      <selection pane="bottomLeft" activeCell="A72" sqref="A72:XFD72"/>
      <selection pane="bottomRight" activeCell="AP32" sqref="AP32"/>
    </sheetView>
  </sheetViews>
  <sheetFormatPr defaultRowHeight="15" x14ac:dyDescent="0.25"/>
  <cols>
    <col min="1" max="1" width="32.85546875" customWidth="1"/>
    <col min="2" max="2" width="9.7109375" style="214" customWidth="1"/>
    <col min="3" max="4" width="9.7109375" hidden="1" customWidth="1"/>
    <col min="5" max="5" width="9.7109375" style="214" customWidth="1"/>
    <col min="6" max="6" width="23.42578125" style="213" hidden="1" customWidth="1"/>
    <col min="7" max="7" width="9.7109375" style="214" customWidth="1"/>
    <col min="8" max="8" width="8.7109375" style="214" customWidth="1"/>
    <col min="9" max="11" width="3.28515625" style="214" customWidth="1"/>
    <col min="12" max="12" width="3.85546875" style="214" bestFit="1" customWidth="1"/>
    <col min="13" max="13" width="8.7109375" style="214" customWidth="1"/>
    <col min="14" max="16" width="3.28515625" style="214" customWidth="1"/>
    <col min="17" max="17" width="3.85546875" style="214" bestFit="1" customWidth="1"/>
    <col min="18" max="18" width="8.7109375" style="214" customWidth="1"/>
    <col min="19" max="21" width="3.28515625" style="214" customWidth="1"/>
    <col min="22" max="22" width="3.85546875" style="214" bestFit="1" customWidth="1"/>
    <col min="23" max="23" width="8.7109375" style="214" customWidth="1"/>
    <col min="24" max="26" width="3.28515625" style="214" customWidth="1"/>
    <col min="27" max="27" width="3.85546875" style="214" bestFit="1" customWidth="1"/>
    <col min="28" max="28" width="8.7109375" style="214" customWidth="1"/>
    <col min="29" max="31" width="3.28515625" style="214" customWidth="1"/>
    <col min="32" max="32" width="3.85546875" style="214" bestFit="1" customWidth="1"/>
    <col min="33" max="33" width="8.7109375" style="214" customWidth="1"/>
    <col min="34" max="36" width="3.28515625" style="214" customWidth="1"/>
    <col min="37" max="37" width="3.85546875" style="214" bestFit="1" customWidth="1"/>
    <col min="38" max="38" width="8.7109375" style="214" customWidth="1"/>
    <col min="39" max="41" width="3.28515625" style="214" customWidth="1"/>
    <col min="42" max="42" width="3.85546875" style="214" bestFit="1" customWidth="1"/>
    <col min="43" max="43" width="8.7109375" style="214" customWidth="1"/>
    <col min="44" max="46" width="3.28515625" style="214" customWidth="1"/>
    <col min="47" max="47" width="3.85546875" style="214" bestFit="1" customWidth="1"/>
    <col min="48" max="48" width="8.7109375" style="214" customWidth="1"/>
    <col min="49" max="51" width="3.28515625" style="214" customWidth="1"/>
    <col min="52" max="52" width="3.85546875" style="214" bestFit="1" customWidth="1"/>
  </cols>
  <sheetData>
    <row r="1" spans="1:57" ht="15.75" x14ac:dyDescent="0.25">
      <c r="A1" s="483" t="s">
        <v>288</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62"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63"/>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64"/>
      <c r="G6" s="489"/>
      <c r="H6" s="218">
        <v>44642</v>
      </c>
      <c r="I6" s="219" t="s">
        <v>15</v>
      </c>
      <c r="J6" s="219" t="s">
        <v>16</v>
      </c>
      <c r="K6" s="219" t="s">
        <v>190</v>
      </c>
      <c r="L6" s="220" t="s">
        <v>191</v>
      </c>
      <c r="M6" s="218">
        <v>44642</v>
      </c>
      <c r="N6" s="219" t="s">
        <v>15</v>
      </c>
      <c r="O6" s="219" t="s">
        <v>16</v>
      </c>
      <c r="P6" s="219" t="s">
        <v>190</v>
      </c>
      <c r="Q6" s="220" t="s">
        <v>191</v>
      </c>
      <c r="R6" s="218">
        <v>44642</v>
      </c>
      <c r="S6" s="219" t="s">
        <v>15</v>
      </c>
      <c r="T6" s="219" t="s">
        <v>16</v>
      </c>
      <c r="U6" s="219" t="s">
        <v>190</v>
      </c>
      <c r="V6" s="220" t="s">
        <v>191</v>
      </c>
      <c r="W6" s="218">
        <v>44642</v>
      </c>
      <c r="X6" s="219" t="s">
        <v>15</v>
      </c>
      <c r="Y6" s="219" t="s">
        <v>16</v>
      </c>
      <c r="Z6" s="219" t="s">
        <v>190</v>
      </c>
      <c r="AA6" s="220" t="s">
        <v>191</v>
      </c>
      <c r="AB6" s="218">
        <v>44643</v>
      </c>
      <c r="AC6" s="219" t="s">
        <v>15</v>
      </c>
      <c r="AD6" s="219" t="s">
        <v>16</v>
      </c>
      <c r="AE6" s="219" t="s">
        <v>190</v>
      </c>
      <c r="AF6" s="220" t="s">
        <v>191</v>
      </c>
      <c r="AG6" s="218">
        <v>44643</v>
      </c>
      <c r="AH6" s="219" t="s">
        <v>15</v>
      </c>
      <c r="AI6" s="219" t="s">
        <v>16</v>
      </c>
      <c r="AJ6" s="219" t="s">
        <v>190</v>
      </c>
      <c r="AK6" s="220" t="s">
        <v>191</v>
      </c>
      <c r="AL6" s="218">
        <v>44643</v>
      </c>
      <c r="AM6" s="219" t="s">
        <v>15</v>
      </c>
      <c r="AN6" s="219" t="s">
        <v>16</v>
      </c>
      <c r="AO6" s="219" t="s">
        <v>190</v>
      </c>
      <c r="AP6" s="220" t="s">
        <v>191</v>
      </c>
      <c r="AQ6" s="218"/>
      <c r="AR6" s="219" t="s">
        <v>15</v>
      </c>
      <c r="AS6" s="219" t="s">
        <v>16</v>
      </c>
      <c r="AT6" s="219" t="s">
        <v>190</v>
      </c>
      <c r="AU6" s="220" t="s">
        <v>191</v>
      </c>
      <c r="AV6" s="218">
        <v>44643</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24</v>
      </c>
      <c r="C8" s="223"/>
      <c r="D8" s="223"/>
      <c r="E8" s="324">
        <v>170</v>
      </c>
      <c r="F8" s="224" t="s">
        <v>22</v>
      </c>
      <c r="G8" s="225" t="s">
        <v>22</v>
      </c>
      <c r="H8" s="355">
        <v>110</v>
      </c>
      <c r="I8" s="251"/>
      <c r="J8" s="251"/>
      <c r="K8" s="251"/>
      <c r="L8" s="252" t="s">
        <v>246</v>
      </c>
      <c r="M8" s="226">
        <v>60</v>
      </c>
      <c r="N8" s="223"/>
      <c r="O8" s="223"/>
      <c r="P8" s="223"/>
      <c r="Q8" s="227"/>
      <c r="R8" s="226">
        <v>290</v>
      </c>
      <c r="S8" s="404"/>
      <c r="T8" s="404"/>
      <c r="U8" s="452" t="s">
        <v>15</v>
      </c>
      <c r="V8" s="453" t="s">
        <v>247</v>
      </c>
      <c r="W8" s="226">
        <v>95</v>
      </c>
      <c r="X8" s="223"/>
      <c r="Y8" s="223"/>
      <c r="Z8" s="223"/>
      <c r="AA8" s="227"/>
      <c r="AB8" s="226">
        <v>430</v>
      </c>
      <c r="AC8" s="223"/>
      <c r="AD8" s="223"/>
      <c r="AE8" s="223" t="s">
        <v>15</v>
      </c>
      <c r="AF8" s="227" t="s">
        <v>247</v>
      </c>
      <c r="AG8" s="226">
        <v>93</v>
      </c>
      <c r="AH8" s="223"/>
      <c r="AI8" s="223"/>
      <c r="AJ8" s="223"/>
      <c r="AK8" s="227"/>
      <c r="AL8" s="226">
        <v>90</v>
      </c>
      <c r="AM8" s="223"/>
      <c r="AN8" s="223"/>
      <c r="AO8" s="223"/>
      <c r="AP8" s="227"/>
      <c r="AQ8" s="504" t="s">
        <v>205</v>
      </c>
      <c r="AR8" s="505"/>
      <c r="AS8" s="505"/>
      <c r="AT8" s="505"/>
      <c r="AU8" s="506"/>
      <c r="AV8" s="226">
        <v>110</v>
      </c>
      <c r="AW8" s="223"/>
      <c r="AX8" s="223"/>
      <c r="AY8" s="223" t="s">
        <v>233</v>
      </c>
      <c r="AZ8" s="227" t="s">
        <v>247</v>
      </c>
      <c r="BE8" s="20" t="s">
        <v>20</v>
      </c>
    </row>
    <row r="9" spans="1:57" s="214" customFormat="1" x14ac:dyDescent="0.25">
      <c r="A9" s="228" t="s">
        <v>23</v>
      </c>
      <c r="B9" s="222" t="s">
        <v>24</v>
      </c>
      <c r="C9" s="229"/>
      <c r="D9" s="229"/>
      <c r="E9" s="325">
        <v>3.2000000000000001E-2</v>
      </c>
      <c r="F9" s="230" t="s">
        <v>22</v>
      </c>
      <c r="G9" s="231" t="s">
        <v>22</v>
      </c>
      <c r="H9" s="369">
        <v>0.02</v>
      </c>
      <c r="I9" s="229" t="s">
        <v>25</v>
      </c>
      <c r="J9" s="229"/>
      <c r="K9" s="229"/>
      <c r="L9" s="233"/>
      <c r="M9" s="369">
        <v>0.02</v>
      </c>
      <c r="N9" s="229" t="s">
        <v>25</v>
      </c>
      <c r="O9" s="229"/>
      <c r="P9" s="229"/>
      <c r="Q9" s="233"/>
      <c r="R9" s="368">
        <v>6.0999999999999999E-2</v>
      </c>
      <c r="S9" s="229"/>
      <c r="T9" s="229"/>
      <c r="U9" s="229" t="s">
        <v>233</v>
      </c>
      <c r="V9" s="233" t="s">
        <v>247</v>
      </c>
      <c r="W9" s="369">
        <v>8.61</v>
      </c>
      <c r="X9" s="229"/>
      <c r="Y9" s="229"/>
      <c r="Z9" s="229" t="s">
        <v>15</v>
      </c>
      <c r="AA9" s="233" t="s">
        <v>247</v>
      </c>
      <c r="AB9" s="368">
        <v>7.0999999999999994E-2</v>
      </c>
      <c r="AC9" s="229"/>
      <c r="AD9" s="229"/>
      <c r="AE9" s="229" t="s">
        <v>233</v>
      </c>
      <c r="AF9" s="233" t="s">
        <v>246</v>
      </c>
      <c r="AG9" s="369">
        <v>0.02</v>
      </c>
      <c r="AH9" s="229" t="s">
        <v>25</v>
      </c>
      <c r="AI9" s="229"/>
      <c r="AJ9" s="229"/>
      <c r="AK9" s="233"/>
      <c r="AL9" s="368">
        <v>2.3E-2</v>
      </c>
      <c r="AM9" s="229"/>
      <c r="AN9" s="229"/>
      <c r="AO9" s="229"/>
      <c r="AP9" s="233"/>
      <c r="AQ9" s="301"/>
      <c r="AR9" s="298"/>
      <c r="AS9" s="298"/>
      <c r="AT9" s="298"/>
      <c r="AU9" s="299"/>
      <c r="AV9" s="369">
        <v>0.02</v>
      </c>
      <c r="AW9" s="229" t="s">
        <v>25</v>
      </c>
      <c r="AX9" s="229"/>
      <c r="AY9" s="229"/>
      <c r="AZ9" s="233"/>
      <c r="BE9" s="33" t="s">
        <v>23</v>
      </c>
    </row>
    <row r="10" spans="1:57" s="214" customFormat="1" x14ac:dyDescent="0.25">
      <c r="A10" s="228" t="s">
        <v>26</v>
      </c>
      <c r="B10" s="222" t="s">
        <v>24</v>
      </c>
      <c r="C10" s="223"/>
      <c r="D10" s="223"/>
      <c r="E10" s="326">
        <v>170</v>
      </c>
      <c r="F10" s="235" t="s">
        <v>22</v>
      </c>
      <c r="G10" s="231" t="s">
        <v>22</v>
      </c>
      <c r="H10" s="370">
        <v>110</v>
      </c>
      <c r="I10" s="229"/>
      <c r="J10" s="229"/>
      <c r="K10" s="229"/>
      <c r="L10" s="233" t="s">
        <v>246</v>
      </c>
      <c r="M10" s="370">
        <v>60</v>
      </c>
      <c r="N10" s="229"/>
      <c r="O10" s="229"/>
      <c r="P10" s="223"/>
      <c r="Q10" s="233"/>
      <c r="R10" s="370">
        <v>290</v>
      </c>
      <c r="S10" s="229"/>
      <c r="T10" s="229"/>
      <c r="U10" s="454" t="s">
        <v>15</v>
      </c>
      <c r="V10" s="455" t="s">
        <v>247</v>
      </c>
      <c r="W10" s="370">
        <v>95</v>
      </c>
      <c r="X10" s="229"/>
      <c r="Y10" s="229"/>
      <c r="Z10" s="229"/>
      <c r="AA10" s="233"/>
      <c r="AB10" s="370">
        <v>430</v>
      </c>
      <c r="AC10" s="229"/>
      <c r="AD10" s="229"/>
      <c r="AE10" s="229" t="s">
        <v>15</v>
      </c>
      <c r="AF10" s="233" t="s">
        <v>247</v>
      </c>
      <c r="AG10" s="370">
        <v>93</v>
      </c>
      <c r="AH10" s="229"/>
      <c r="AI10" s="229"/>
      <c r="AJ10" s="229"/>
      <c r="AK10" s="233"/>
      <c r="AL10" s="370">
        <v>90</v>
      </c>
      <c r="AM10" s="229"/>
      <c r="AN10" s="229"/>
      <c r="AO10" s="229"/>
      <c r="AP10" s="233"/>
      <c r="AQ10" s="297"/>
      <c r="AR10" s="298"/>
      <c r="AS10" s="298"/>
      <c r="AT10" s="298"/>
      <c r="AU10" s="299"/>
      <c r="AV10" s="370">
        <v>110</v>
      </c>
      <c r="AW10" s="229"/>
      <c r="AX10" s="229"/>
      <c r="AY10" s="223" t="s">
        <v>233</v>
      </c>
      <c r="AZ10" s="233" t="s">
        <v>247</v>
      </c>
      <c r="BE10" s="33" t="s">
        <v>26</v>
      </c>
    </row>
    <row r="11" spans="1:57" s="214" customFormat="1" x14ac:dyDescent="0.25">
      <c r="A11" s="228" t="s">
        <v>27</v>
      </c>
      <c r="B11" s="222" t="s">
        <v>21</v>
      </c>
      <c r="C11" s="229"/>
      <c r="D11" s="229"/>
      <c r="E11" s="325">
        <v>30.305</v>
      </c>
      <c r="F11" s="230" t="s">
        <v>22</v>
      </c>
      <c r="G11" s="231" t="s">
        <v>22</v>
      </c>
      <c r="H11" s="371">
        <v>20.2</v>
      </c>
      <c r="I11" s="229"/>
      <c r="J11" s="229"/>
      <c r="K11" s="229"/>
      <c r="L11" s="233"/>
      <c r="M11" s="371">
        <v>12.6</v>
      </c>
      <c r="N11" s="229"/>
      <c r="O11" s="229"/>
      <c r="P11" s="223" t="s">
        <v>15</v>
      </c>
      <c r="Q11" s="233" t="s">
        <v>246</v>
      </c>
      <c r="R11" s="371">
        <v>39.5</v>
      </c>
      <c r="S11" s="229"/>
      <c r="T11" s="229"/>
      <c r="U11" s="229" t="s">
        <v>15</v>
      </c>
      <c r="V11" s="233" t="s">
        <v>247</v>
      </c>
      <c r="W11" s="371">
        <v>13.2</v>
      </c>
      <c r="X11" s="229"/>
      <c r="Y11" s="229"/>
      <c r="Z11" s="229"/>
      <c r="AA11" s="233" t="s">
        <v>246</v>
      </c>
      <c r="AB11" s="371">
        <v>59.4</v>
      </c>
      <c r="AC11" s="229"/>
      <c r="AD11" s="229"/>
      <c r="AE11" s="229" t="s">
        <v>15</v>
      </c>
      <c r="AF11" s="233" t="s">
        <v>247</v>
      </c>
      <c r="AG11" s="371">
        <v>16.600000000000001</v>
      </c>
      <c r="AH11" s="229"/>
      <c r="AI11" s="229"/>
      <c r="AJ11" s="229" t="s">
        <v>15</v>
      </c>
      <c r="AK11" s="233" t="s">
        <v>247</v>
      </c>
      <c r="AL11" s="371">
        <v>17.600000000000001</v>
      </c>
      <c r="AM11" s="229"/>
      <c r="AN11" s="229"/>
      <c r="AO11" s="229" t="s">
        <v>15</v>
      </c>
      <c r="AP11" s="233" t="s">
        <v>247</v>
      </c>
      <c r="AQ11" s="300"/>
      <c r="AR11" s="298"/>
      <c r="AS11" s="298"/>
      <c r="AT11" s="298"/>
      <c r="AU11" s="299"/>
      <c r="AV11" s="371">
        <v>21.1</v>
      </c>
      <c r="AW11" s="229"/>
      <c r="AX11" s="229"/>
      <c r="AY11" s="223"/>
      <c r="AZ11" s="233"/>
      <c r="BE11" s="33" t="s">
        <v>27</v>
      </c>
    </row>
    <row r="12" spans="1:57" s="214" customFormat="1" x14ac:dyDescent="0.25">
      <c r="A12" s="238" t="s">
        <v>28</v>
      </c>
      <c r="B12" s="222" t="s">
        <v>24</v>
      </c>
      <c r="C12" s="229"/>
      <c r="D12" s="229"/>
      <c r="E12" s="325">
        <v>55</v>
      </c>
      <c r="F12" s="230" t="s">
        <v>22</v>
      </c>
      <c r="G12" s="231" t="s">
        <v>22</v>
      </c>
      <c r="H12" s="370">
        <v>10</v>
      </c>
      <c r="I12" s="229" t="s">
        <v>25</v>
      </c>
      <c r="J12" s="229"/>
      <c r="K12" s="229"/>
      <c r="L12" s="233"/>
      <c r="M12" s="370">
        <v>10</v>
      </c>
      <c r="N12" s="229" t="s">
        <v>25</v>
      </c>
      <c r="O12" s="229"/>
      <c r="P12" s="229"/>
      <c r="Q12" s="233"/>
      <c r="R12" s="370">
        <v>10</v>
      </c>
      <c r="S12" s="229" t="s">
        <v>25</v>
      </c>
      <c r="T12" s="229"/>
      <c r="U12" s="229"/>
      <c r="V12" s="233"/>
      <c r="W12" s="370">
        <v>10</v>
      </c>
      <c r="X12" s="229" t="s">
        <v>25</v>
      </c>
      <c r="Y12" s="229"/>
      <c r="Z12" s="229"/>
      <c r="AA12" s="233"/>
      <c r="AB12" s="370">
        <v>10</v>
      </c>
      <c r="AC12" s="229" t="s">
        <v>25</v>
      </c>
      <c r="AD12" s="229"/>
      <c r="AE12" s="229"/>
      <c r="AF12" s="233"/>
      <c r="AG12" s="370">
        <v>10</v>
      </c>
      <c r="AH12" s="229" t="s">
        <v>25</v>
      </c>
      <c r="AI12" s="229"/>
      <c r="AJ12" s="229"/>
      <c r="AK12" s="233"/>
      <c r="AL12" s="370">
        <v>10</v>
      </c>
      <c r="AM12" s="229" t="s">
        <v>25</v>
      </c>
      <c r="AN12" s="229"/>
      <c r="AO12" s="229"/>
      <c r="AP12" s="233"/>
      <c r="AQ12" s="297"/>
      <c r="AR12" s="298"/>
      <c r="AS12" s="298"/>
      <c r="AT12" s="298"/>
      <c r="AU12" s="299"/>
      <c r="AV12" s="370">
        <v>10</v>
      </c>
      <c r="AW12" s="229" t="s">
        <v>25</v>
      </c>
      <c r="AX12" s="229"/>
      <c r="AY12" s="229"/>
      <c r="AZ12" s="233"/>
      <c r="BE12" s="50" t="s">
        <v>28</v>
      </c>
    </row>
    <row r="13" spans="1:57" s="214" customFormat="1" x14ac:dyDescent="0.25">
      <c r="A13" s="228" t="s">
        <v>29</v>
      </c>
      <c r="B13" s="222" t="s">
        <v>21</v>
      </c>
      <c r="C13" s="229"/>
      <c r="D13" s="229"/>
      <c r="E13" s="325">
        <v>12.194000000000001</v>
      </c>
      <c r="F13" s="239">
        <v>250</v>
      </c>
      <c r="G13" s="231">
        <v>250</v>
      </c>
      <c r="H13" s="369">
        <v>9.16</v>
      </c>
      <c r="I13" s="229"/>
      <c r="J13" s="229"/>
      <c r="K13" s="229" t="s">
        <v>15</v>
      </c>
      <c r="L13" s="233" t="s">
        <v>247</v>
      </c>
      <c r="M13" s="369">
        <v>8.01</v>
      </c>
      <c r="N13" s="229"/>
      <c r="O13" s="229"/>
      <c r="P13" s="223"/>
      <c r="Q13" s="233"/>
      <c r="R13" s="369">
        <v>8.2200000000000006</v>
      </c>
      <c r="S13" s="229"/>
      <c r="T13" s="229"/>
      <c r="U13" s="229"/>
      <c r="V13" s="233"/>
      <c r="W13" s="371">
        <v>10.9</v>
      </c>
      <c r="X13" s="229"/>
      <c r="Y13" s="229"/>
      <c r="Z13" s="229"/>
      <c r="AA13" s="233"/>
      <c r="AB13" s="369">
        <v>5.29</v>
      </c>
      <c r="AC13" s="229"/>
      <c r="AD13" s="229"/>
      <c r="AE13" s="229" t="s">
        <v>15</v>
      </c>
      <c r="AF13" s="233" t="s">
        <v>247</v>
      </c>
      <c r="AG13" s="369">
        <v>7.86</v>
      </c>
      <c r="AH13" s="229"/>
      <c r="AI13" s="229"/>
      <c r="AJ13" s="229" t="s">
        <v>15</v>
      </c>
      <c r="AK13" s="233" t="s">
        <v>247</v>
      </c>
      <c r="AL13" s="371">
        <v>10.1</v>
      </c>
      <c r="AM13" s="229"/>
      <c r="AN13" s="229"/>
      <c r="AO13" s="229"/>
      <c r="AP13" s="233" t="s">
        <v>246</v>
      </c>
      <c r="AQ13" s="300"/>
      <c r="AR13" s="298"/>
      <c r="AS13" s="298"/>
      <c r="AT13" s="298"/>
      <c r="AU13" s="299"/>
      <c r="AV13" s="369">
        <v>8.91</v>
      </c>
      <c r="AW13" s="229"/>
      <c r="AX13" s="229"/>
      <c r="AY13" s="229" t="s">
        <v>15</v>
      </c>
      <c r="AZ13" s="233" t="s">
        <v>246</v>
      </c>
      <c r="BE13" s="33" t="s">
        <v>29</v>
      </c>
    </row>
    <row r="14" spans="1:57" s="214" customFormat="1" x14ac:dyDescent="0.25">
      <c r="A14" s="228" t="s">
        <v>31</v>
      </c>
      <c r="B14" s="222" t="s">
        <v>21</v>
      </c>
      <c r="C14" s="223"/>
      <c r="D14" s="223"/>
      <c r="E14" s="325">
        <v>391.1103</v>
      </c>
      <c r="F14" s="230" t="s">
        <v>22</v>
      </c>
      <c r="G14" s="240">
        <v>700</v>
      </c>
      <c r="H14" s="370">
        <v>310</v>
      </c>
      <c r="I14" s="229"/>
      <c r="J14" s="229"/>
      <c r="K14" s="229"/>
      <c r="L14" s="233" t="s">
        <v>246</v>
      </c>
      <c r="M14" s="370">
        <v>170</v>
      </c>
      <c r="N14" s="229"/>
      <c r="O14" s="229"/>
      <c r="P14" s="223"/>
      <c r="Q14" s="233"/>
      <c r="R14" s="370">
        <v>570</v>
      </c>
      <c r="S14" s="229"/>
      <c r="T14" s="229"/>
      <c r="U14" s="229"/>
      <c r="V14" s="233"/>
      <c r="W14" s="370">
        <v>260</v>
      </c>
      <c r="X14" s="229"/>
      <c r="Y14" s="229"/>
      <c r="Z14" s="229"/>
      <c r="AA14" s="233" t="s">
        <v>246</v>
      </c>
      <c r="AB14" s="370">
        <v>780</v>
      </c>
      <c r="AC14" s="229"/>
      <c r="AD14" s="229"/>
      <c r="AE14" s="229" t="s">
        <v>15</v>
      </c>
      <c r="AF14" s="233" t="s">
        <v>247</v>
      </c>
      <c r="AG14" s="370">
        <v>230</v>
      </c>
      <c r="AH14" s="229"/>
      <c r="AI14" s="229"/>
      <c r="AJ14" s="229"/>
      <c r="AK14" s="233"/>
      <c r="AL14" s="370">
        <v>240</v>
      </c>
      <c r="AM14" s="229"/>
      <c r="AN14" s="229"/>
      <c r="AO14" s="229"/>
      <c r="AP14" s="233"/>
      <c r="AQ14" s="297"/>
      <c r="AR14" s="298"/>
      <c r="AS14" s="298"/>
      <c r="AT14" s="298"/>
      <c r="AU14" s="299"/>
      <c r="AV14" s="370">
        <v>310</v>
      </c>
      <c r="AW14" s="229"/>
      <c r="AX14" s="229"/>
      <c r="AY14" s="229" t="s">
        <v>233</v>
      </c>
      <c r="AZ14" s="233" t="s">
        <v>247</v>
      </c>
      <c r="BE14" s="33" t="s">
        <v>31</v>
      </c>
    </row>
    <row r="15" spans="1:57" s="214" customFormat="1" x14ac:dyDescent="0.25">
      <c r="A15" s="228" t="s">
        <v>32</v>
      </c>
      <c r="B15" s="222" t="s">
        <v>21</v>
      </c>
      <c r="C15" s="229"/>
      <c r="D15" s="229"/>
      <c r="E15" s="325">
        <v>27.1158</v>
      </c>
      <c r="F15" s="230" t="s">
        <v>22</v>
      </c>
      <c r="G15" s="231" t="s">
        <v>22</v>
      </c>
      <c r="H15" s="371">
        <v>17.600000000000001</v>
      </c>
      <c r="I15" s="229"/>
      <c r="J15" s="229"/>
      <c r="K15" s="229" t="s">
        <v>233</v>
      </c>
      <c r="L15" s="233" t="s">
        <v>247</v>
      </c>
      <c r="M15" s="369">
        <v>6.08</v>
      </c>
      <c r="N15" s="229"/>
      <c r="O15" s="229"/>
      <c r="P15" s="223"/>
      <c r="Q15" s="233"/>
      <c r="R15" s="371">
        <v>33.5</v>
      </c>
      <c r="S15" s="229"/>
      <c r="T15" s="229"/>
      <c r="U15" s="229"/>
      <c r="V15" s="233"/>
      <c r="W15" s="369">
        <v>9.44</v>
      </c>
      <c r="X15" s="229"/>
      <c r="Y15" s="229"/>
      <c r="Z15" s="229"/>
      <c r="AA15" s="233" t="s">
        <v>246</v>
      </c>
      <c r="AB15" s="371">
        <v>62.1</v>
      </c>
      <c r="AC15" s="229"/>
      <c r="AD15" s="229"/>
      <c r="AE15" s="229" t="s">
        <v>15</v>
      </c>
      <c r="AF15" s="233" t="s">
        <v>247</v>
      </c>
      <c r="AG15" s="371">
        <v>15.6</v>
      </c>
      <c r="AH15" s="229"/>
      <c r="AI15" s="229"/>
      <c r="AJ15" s="229" t="s">
        <v>15</v>
      </c>
      <c r="AK15" s="233" t="s">
        <v>247</v>
      </c>
      <c r="AL15" s="371">
        <v>15.6</v>
      </c>
      <c r="AM15" s="229"/>
      <c r="AN15" s="229"/>
      <c r="AO15" s="229" t="s">
        <v>15</v>
      </c>
      <c r="AP15" s="233" t="s">
        <v>247</v>
      </c>
      <c r="AQ15" s="300"/>
      <c r="AR15" s="298"/>
      <c r="AS15" s="298"/>
      <c r="AT15" s="298"/>
      <c r="AU15" s="299"/>
      <c r="AV15" s="371">
        <v>20.7</v>
      </c>
      <c r="AW15" s="229"/>
      <c r="AX15" s="229"/>
      <c r="AY15" s="229" t="s">
        <v>233</v>
      </c>
      <c r="AZ15" s="233" t="s">
        <v>247</v>
      </c>
      <c r="BE15" s="33" t="s">
        <v>32</v>
      </c>
    </row>
    <row r="16" spans="1:57" s="214" customFormat="1" x14ac:dyDescent="0.25">
      <c r="A16" s="228" t="s">
        <v>33</v>
      </c>
      <c r="B16" s="222" t="s">
        <v>21</v>
      </c>
      <c r="C16" s="229"/>
      <c r="D16" s="229"/>
      <c r="E16" s="325">
        <v>4.1761999999999997</v>
      </c>
      <c r="F16" s="239">
        <v>10</v>
      </c>
      <c r="G16" s="240">
        <v>10</v>
      </c>
      <c r="H16" s="371">
        <v>3</v>
      </c>
      <c r="I16" s="229"/>
      <c r="J16" s="229"/>
      <c r="K16" s="229"/>
      <c r="L16" s="233"/>
      <c r="M16" s="369">
        <v>0.71</v>
      </c>
      <c r="N16" s="229"/>
      <c r="O16" s="229"/>
      <c r="P16" s="229"/>
      <c r="Q16" s="233"/>
      <c r="R16" s="369">
        <v>0.01</v>
      </c>
      <c r="S16" s="229" t="s">
        <v>25</v>
      </c>
      <c r="T16" s="229"/>
      <c r="U16" s="229"/>
      <c r="V16" s="233"/>
      <c r="W16" s="369">
        <v>0.01</v>
      </c>
      <c r="X16" s="229" t="s">
        <v>25</v>
      </c>
      <c r="Y16" s="229"/>
      <c r="Z16" s="229"/>
      <c r="AA16" s="233"/>
      <c r="AB16" s="369">
        <v>0.01</v>
      </c>
      <c r="AC16" s="229" t="s">
        <v>25</v>
      </c>
      <c r="AD16" s="229"/>
      <c r="AE16" s="229"/>
      <c r="AF16" s="233"/>
      <c r="AG16" s="369">
        <v>0.74</v>
      </c>
      <c r="AH16" s="229"/>
      <c r="AI16" s="229"/>
      <c r="AJ16" s="229" t="s">
        <v>233</v>
      </c>
      <c r="AK16" s="233" t="s">
        <v>247</v>
      </c>
      <c r="AL16" s="369">
        <v>0.76</v>
      </c>
      <c r="AM16" s="229"/>
      <c r="AN16" s="229"/>
      <c r="AO16" s="229" t="s">
        <v>233</v>
      </c>
      <c r="AP16" s="233" t="s">
        <v>247</v>
      </c>
      <c r="AQ16" s="300"/>
      <c r="AR16" s="298"/>
      <c r="AS16" s="298"/>
      <c r="AT16" s="298"/>
      <c r="AU16" s="299"/>
      <c r="AV16" s="371">
        <v>3.3</v>
      </c>
      <c r="AW16" s="229"/>
      <c r="AX16" s="229"/>
      <c r="AY16" s="229"/>
      <c r="AZ16" s="233"/>
      <c r="BE16" s="33" t="s">
        <v>33</v>
      </c>
    </row>
    <row r="17" spans="1:57" s="214" customFormat="1" x14ac:dyDescent="0.25">
      <c r="A17" s="228" t="s">
        <v>34</v>
      </c>
      <c r="B17" s="222" t="s">
        <v>24</v>
      </c>
      <c r="C17" s="229"/>
      <c r="D17" s="229"/>
      <c r="E17" s="325">
        <v>2E-3</v>
      </c>
      <c r="F17" s="239">
        <v>1</v>
      </c>
      <c r="G17" s="240">
        <v>1</v>
      </c>
      <c r="H17" s="368">
        <v>3.0000000000000001E-3</v>
      </c>
      <c r="I17" s="229" t="s">
        <v>25</v>
      </c>
      <c r="J17" s="229"/>
      <c r="K17" s="229"/>
      <c r="L17" s="233"/>
      <c r="M17" s="368">
        <v>3.0000000000000001E-3</v>
      </c>
      <c r="N17" s="229" t="s">
        <v>25</v>
      </c>
      <c r="O17" s="229"/>
      <c r="P17" s="229"/>
      <c r="Q17" s="233"/>
      <c r="R17" s="368">
        <v>3.0000000000000001E-3</v>
      </c>
      <c r="S17" s="229" t="s">
        <v>25</v>
      </c>
      <c r="T17" s="229"/>
      <c r="U17" s="229"/>
      <c r="V17" s="233"/>
      <c r="W17" s="368">
        <v>3.0000000000000001E-3</v>
      </c>
      <c r="X17" s="229" t="s">
        <v>25</v>
      </c>
      <c r="Y17" s="229"/>
      <c r="Z17" s="229"/>
      <c r="AA17" s="233"/>
      <c r="AB17" s="368">
        <v>3.0000000000000001E-3</v>
      </c>
      <c r="AC17" s="229" t="s">
        <v>25</v>
      </c>
      <c r="AD17" s="229"/>
      <c r="AE17" s="229"/>
      <c r="AF17" s="233"/>
      <c r="AG17" s="368">
        <v>3.0000000000000001E-3</v>
      </c>
      <c r="AH17" s="229"/>
      <c r="AI17" s="229"/>
      <c r="AJ17" s="229"/>
      <c r="AK17" s="233"/>
      <c r="AL17" s="368">
        <v>3.0000000000000001E-3</v>
      </c>
      <c r="AM17" s="229" t="s">
        <v>25</v>
      </c>
      <c r="AN17" s="229"/>
      <c r="AO17" s="229"/>
      <c r="AP17" s="233"/>
      <c r="AQ17" s="301"/>
      <c r="AR17" s="298"/>
      <c r="AS17" s="298"/>
      <c r="AT17" s="298"/>
      <c r="AU17" s="299"/>
      <c r="AV17" s="368">
        <v>3.0000000000000001E-3</v>
      </c>
      <c r="AW17" s="229" t="s">
        <v>25</v>
      </c>
      <c r="AX17" s="229"/>
      <c r="AY17" s="229"/>
      <c r="AZ17" s="233"/>
      <c r="BE17" s="33" t="s">
        <v>34</v>
      </c>
    </row>
    <row r="18" spans="1:57" s="214" customFormat="1" x14ac:dyDescent="0.25">
      <c r="A18" s="228" t="s">
        <v>35</v>
      </c>
      <c r="B18" s="222" t="s">
        <v>21</v>
      </c>
      <c r="C18" s="229"/>
      <c r="D18" s="229"/>
      <c r="E18" s="325" t="s">
        <v>286</v>
      </c>
      <c r="F18" s="239" t="s">
        <v>37</v>
      </c>
      <c r="G18" s="240" t="s">
        <v>37</v>
      </c>
      <c r="H18" s="369">
        <v>7.08</v>
      </c>
      <c r="I18" s="229"/>
      <c r="J18" s="229"/>
      <c r="K18" s="229"/>
      <c r="L18" s="233" t="s">
        <v>246</v>
      </c>
      <c r="M18" s="369">
        <v>6.16</v>
      </c>
      <c r="N18" s="229"/>
      <c r="O18" s="229"/>
      <c r="P18" s="229"/>
      <c r="Q18" s="233"/>
      <c r="R18" s="369">
        <v>6.89</v>
      </c>
      <c r="S18" s="229"/>
      <c r="T18" s="229"/>
      <c r="U18" s="229"/>
      <c r="V18" s="233"/>
      <c r="W18" s="369">
        <v>6.89</v>
      </c>
      <c r="X18" s="229"/>
      <c r="Y18" s="229"/>
      <c r="Z18" s="229"/>
      <c r="AA18" s="233"/>
      <c r="AB18" s="369">
        <v>6.79</v>
      </c>
      <c r="AC18" s="229"/>
      <c r="AD18" s="229"/>
      <c r="AE18" s="229" t="s">
        <v>233</v>
      </c>
      <c r="AF18" s="233" t="s">
        <v>247</v>
      </c>
      <c r="AG18" s="369">
        <v>6.81</v>
      </c>
      <c r="AH18" s="229"/>
      <c r="AI18" s="229"/>
      <c r="AJ18" s="229" t="s">
        <v>233</v>
      </c>
      <c r="AK18" s="233" t="s">
        <v>247</v>
      </c>
      <c r="AL18" s="369">
        <v>6.65</v>
      </c>
      <c r="AM18" s="229"/>
      <c r="AN18" s="229"/>
      <c r="AO18" s="229"/>
      <c r="AP18" s="233" t="s">
        <v>246</v>
      </c>
      <c r="AQ18" s="300"/>
      <c r="AR18" s="298"/>
      <c r="AS18" s="298"/>
      <c r="AT18" s="298"/>
      <c r="AU18" s="299"/>
      <c r="AV18" s="369">
        <v>6.92</v>
      </c>
      <c r="AW18" s="229"/>
      <c r="AX18" s="229"/>
      <c r="AY18" s="229"/>
      <c r="AZ18" s="233" t="s">
        <v>246</v>
      </c>
      <c r="BA18" s="241">
        <v>6.5</v>
      </c>
      <c r="BB18" s="214">
        <v>8.5</v>
      </c>
      <c r="BC18" s="214">
        <v>6.27</v>
      </c>
      <c r="BD18" s="340">
        <v>8.0299999999999994</v>
      </c>
      <c r="BE18" s="33" t="s">
        <v>35</v>
      </c>
    </row>
    <row r="19" spans="1:57" s="214" customFormat="1" x14ac:dyDescent="0.25">
      <c r="A19" s="228" t="s">
        <v>38</v>
      </c>
      <c r="B19" s="222" t="s">
        <v>24</v>
      </c>
      <c r="C19" s="229"/>
      <c r="D19" s="229"/>
      <c r="E19" s="325">
        <v>3.38</v>
      </c>
      <c r="F19" s="230" t="s">
        <v>22</v>
      </c>
      <c r="G19" s="231" t="s">
        <v>22</v>
      </c>
      <c r="H19" s="369">
        <v>2.82</v>
      </c>
      <c r="I19" s="229"/>
      <c r="J19" s="229"/>
      <c r="K19" s="229"/>
      <c r="L19" s="233"/>
      <c r="M19" s="369">
        <v>1.03</v>
      </c>
      <c r="N19" s="229"/>
      <c r="O19" s="229"/>
      <c r="P19" s="223"/>
      <c r="Q19" s="233"/>
      <c r="R19" s="369">
        <v>1.77</v>
      </c>
      <c r="S19" s="229"/>
      <c r="T19" s="229"/>
      <c r="U19" s="229"/>
      <c r="V19" s="233"/>
      <c r="W19" s="369">
        <v>4.82</v>
      </c>
      <c r="X19" s="229"/>
      <c r="Y19" s="229"/>
      <c r="Z19" s="229"/>
      <c r="AA19" s="233"/>
      <c r="AB19" s="369">
        <v>3.35</v>
      </c>
      <c r="AC19" s="229"/>
      <c r="AD19" s="229"/>
      <c r="AE19" s="229" t="s">
        <v>15</v>
      </c>
      <c r="AF19" s="233" t="s">
        <v>247</v>
      </c>
      <c r="AG19" s="369">
        <v>1.84</v>
      </c>
      <c r="AH19" s="229"/>
      <c r="AI19" s="229"/>
      <c r="AJ19" s="229" t="s">
        <v>15</v>
      </c>
      <c r="AK19" s="233" t="s">
        <v>247</v>
      </c>
      <c r="AL19" s="369">
        <v>1.67</v>
      </c>
      <c r="AM19" s="229"/>
      <c r="AN19" s="229"/>
      <c r="AO19" s="229"/>
      <c r="AP19" s="233"/>
      <c r="AQ19" s="300"/>
      <c r="AR19" s="298"/>
      <c r="AS19" s="298"/>
      <c r="AT19" s="298"/>
      <c r="AU19" s="299"/>
      <c r="AV19" s="369">
        <v>3</v>
      </c>
      <c r="AW19" s="229"/>
      <c r="AX19" s="229"/>
      <c r="AY19" s="223"/>
      <c r="AZ19" s="233"/>
      <c r="BE19" s="33" t="s">
        <v>38</v>
      </c>
    </row>
    <row r="20" spans="1:57" s="214" customFormat="1" x14ac:dyDescent="0.25">
      <c r="A20" s="228" t="s">
        <v>39</v>
      </c>
      <c r="B20" s="222" t="s">
        <v>21</v>
      </c>
      <c r="C20" s="229"/>
      <c r="D20" s="229"/>
      <c r="E20" s="325">
        <v>8.2196999999999996</v>
      </c>
      <c r="F20" s="230" t="s">
        <v>22</v>
      </c>
      <c r="G20" s="240">
        <v>20</v>
      </c>
      <c r="H20" s="369">
        <v>7.12</v>
      </c>
      <c r="I20" s="229"/>
      <c r="J20" s="229"/>
      <c r="K20" s="229"/>
      <c r="L20" s="233"/>
      <c r="M20" s="369">
        <v>8.86</v>
      </c>
      <c r="N20" s="229"/>
      <c r="O20" s="229"/>
      <c r="P20" s="229"/>
      <c r="Q20" s="233"/>
      <c r="R20" s="369">
        <v>8.08</v>
      </c>
      <c r="S20" s="229"/>
      <c r="T20" s="229"/>
      <c r="U20" s="229"/>
      <c r="V20" s="233"/>
      <c r="W20" s="369">
        <v>5.38</v>
      </c>
      <c r="X20" s="229"/>
      <c r="Y20" s="229"/>
      <c r="Z20" s="229"/>
      <c r="AA20" s="233"/>
      <c r="AB20" s="371">
        <v>20.6</v>
      </c>
      <c r="AC20" s="229"/>
      <c r="AD20" s="229"/>
      <c r="AE20" s="229" t="s">
        <v>15</v>
      </c>
      <c r="AF20" s="233" t="s">
        <v>247</v>
      </c>
      <c r="AG20" s="369">
        <v>7.68</v>
      </c>
      <c r="AH20" s="229"/>
      <c r="AI20" s="229"/>
      <c r="AJ20" s="229"/>
      <c r="AK20" s="233" t="s">
        <v>246</v>
      </c>
      <c r="AL20" s="369">
        <v>7.86</v>
      </c>
      <c r="AM20" s="229"/>
      <c r="AN20" s="229"/>
      <c r="AO20" s="229"/>
      <c r="AP20" s="233" t="s">
        <v>246</v>
      </c>
      <c r="AQ20" s="297"/>
      <c r="AR20" s="298"/>
      <c r="AS20" s="298"/>
      <c r="AT20" s="298"/>
      <c r="AU20" s="299"/>
      <c r="AV20" s="369">
        <v>8.16</v>
      </c>
      <c r="AW20" s="229"/>
      <c r="AX20" s="229"/>
      <c r="AY20" s="229"/>
      <c r="AZ20" s="233"/>
      <c r="BE20" s="33" t="s">
        <v>39</v>
      </c>
    </row>
    <row r="21" spans="1:57" s="214" customFormat="1" x14ac:dyDescent="0.25">
      <c r="A21" s="228" t="s">
        <v>40</v>
      </c>
      <c r="B21" s="222" t="s">
        <v>30</v>
      </c>
      <c r="C21" s="229"/>
      <c r="D21" s="229"/>
      <c r="E21" s="325">
        <v>18.895499999999998</v>
      </c>
      <c r="F21" s="239">
        <v>250</v>
      </c>
      <c r="G21" s="240">
        <v>250</v>
      </c>
      <c r="H21" s="371">
        <v>13.2</v>
      </c>
      <c r="I21" s="229"/>
      <c r="J21" s="229"/>
      <c r="K21" s="229"/>
      <c r="L21" s="233"/>
      <c r="M21" s="369">
        <v>7.93</v>
      </c>
      <c r="N21" s="229"/>
      <c r="O21" s="229"/>
      <c r="P21" s="229"/>
      <c r="Q21" s="233"/>
      <c r="R21" s="369">
        <v>4.24</v>
      </c>
      <c r="S21" s="229"/>
      <c r="T21" s="229"/>
      <c r="U21" s="229" t="s">
        <v>15</v>
      </c>
      <c r="V21" s="233" t="s">
        <v>247</v>
      </c>
      <c r="W21" s="369">
        <v>8.61</v>
      </c>
      <c r="X21" s="229"/>
      <c r="Y21" s="229"/>
      <c r="Z21" s="229" t="s">
        <v>15</v>
      </c>
      <c r="AA21" s="233" t="s">
        <v>246</v>
      </c>
      <c r="AB21" s="369">
        <v>3.78</v>
      </c>
      <c r="AC21" s="229"/>
      <c r="AD21" s="229"/>
      <c r="AE21" s="229"/>
      <c r="AF21" s="233" t="s">
        <v>246</v>
      </c>
      <c r="AG21" s="369">
        <v>7.39</v>
      </c>
      <c r="AH21" s="229"/>
      <c r="AI21" s="229"/>
      <c r="AJ21" s="229" t="s">
        <v>15</v>
      </c>
      <c r="AK21" s="233" t="s">
        <v>247</v>
      </c>
      <c r="AL21" s="371">
        <v>6.9</v>
      </c>
      <c r="AM21" s="229"/>
      <c r="AN21" s="229"/>
      <c r="AO21" s="229" t="s">
        <v>15</v>
      </c>
      <c r="AP21" s="233" t="s">
        <v>246</v>
      </c>
      <c r="AQ21" s="300"/>
      <c r="AR21" s="298"/>
      <c r="AS21" s="298"/>
      <c r="AT21" s="298"/>
      <c r="AU21" s="299"/>
      <c r="AV21" s="371">
        <v>14.1</v>
      </c>
      <c r="AW21" s="229"/>
      <c r="AX21" s="229"/>
      <c r="AY21" s="229"/>
      <c r="AZ21" s="233"/>
      <c r="BE21" s="33" t="s">
        <v>40</v>
      </c>
    </row>
    <row r="22" spans="1:57" s="214" customFormat="1" x14ac:dyDescent="0.25">
      <c r="A22" s="228" t="s">
        <v>41</v>
      </c>
      <c r="B22" s="222" t="s">
        <v>21</v>
      </c>
      <c r="C22" s="229"/>
      <c r="D22" s="229"/>
      <c r="E22" s="330">
        <v>255.5933</v>
      </c>
      <c r="F22" s="242">
        <v>500</v>
      </c>
      <c r="G22" s="231">
        <v>500</v>
      </c>
      <c r="H22" s="370">
        <v>170</v>
      </c>
      <c r="I22" s="229"/>
      <c r="J22" s="229"/>
      <c r="K22" s="229"/>
      <c r="L22" s="233"/>
      <c r="M22" s="370">
        <v>97</v>
      </c>
      <c r="N22" s="229"/>
      <c r="O22" s="229"/>
      <c r="P22" s="229"/>
      <c r="Q22" s="233"/>
      <c r="R22" s="370">
        <v>310</v>
      </c>
      <c r="S22" s="229"/>
      <c r="T22" s="229"/>
      <c r="U22" s="229"/>
      <c r="V22" s="233"/>
      <c r="W22" s="370">
        <v>130</v>
      </c>
      <c r="X22" s="229"/>
      <c r="Y22" s="229"/>
      <c r="Z22" s="229"/>
      <c r="AA22" s="233"/>
      <c r="AB22" s="370">
        <v>480</v>
      </c>
      <c r="AC22" s="229"/>
      <c r="AD22" s="229"/>
      <c r="AE22" s="229" t="s">
        <v>15</v>
      </c>
      <c r="AF22" s="233" t="s">
        <v>247</v>
      </c>
      <c r="AG22" s="370">
        <v>170</v>
      </c>
      <c r="AH22" s="229"/>
      <c r="AI22" s="229"/>
      <c r="AJ22" s="229"/>
      <c r="AK22" s="233"/>
      <c r="AL22" s="370">
        <v>180</v>
      </c>
      <c r="AM22" s="229"/>
      <c r="AN22" s="229"/>
      <c r="AO22" s="229"/>
      <c r="AP22" s="233"/>
      <c r="AQ22" s="297"/>
      <c r="AR22" s="298"/>
      <c r="AS22" s="298"/>
      <c r="AT22" s="298"/>
      <c r="AU22" s="299"/>
      <c r="AV22" s="370">
        <v>230</v>
      </c>
      <c r="AW22" s="229"/>
      <c r="AX22" s="229"/>
      <c r="AY22" s="229"/>
      <c r="AZ22" s="233"/>
      <c r="BE22" s="33" t="s">
        <v>41</v>
      </c>
    </row>
    <row r="23" spans="1:57" s="214" customFormat="1" ht="15.75" thickBot="1" x14ac:dyDescent="0.3">
      <c r="A23" s="243" t="s">
        <v>42</v>
      </c>
      <c r="B23" s="222" t="s">
        <v>24</v>
      </c>
      <c r="C23" s="229"/>
      <c r="D23" s="244"/>
      <c r="E23" s="328">
        <v>4.3</v>
      </c>
      <c r="F23" s="245" t="s">
        <v>22</v>
      </c>
      <c r="G23" s="246" t="s">
        <v>22</v>
      </c>
      <c r="H23" s="378">
        <v>5.4</v>
      </c>
      <c r="I23" s="263"/>
      <c r="J23" s="263"/>
      <c r="K23" s="263"/>
      <c r="L23" s="264"/>
      <c r="M23" s="247">
        <v>2.7</v>
      </c>
      <c r="N23" s="244"/>
      <c r="O23" s="244"/>
      <c r="P23" s="244"/>
      <c r="Q23" s="248"/>
      <c r="R23" s="378">
        <v>5.7</v>
      </c>
      <c r="S23" s="263"/>
      <c r="T23" s="263"/>
      <c r="U23" s="263"/>
      <c r="V23" s="264"/>
      <c r="W23" s="247">
        <v>7</v>
      </c>
      <c r="X23" s="244"/>
      <c r="Y23" s="244"/>
      <c r="Z23" s="244"/>
      <c r="AA23" s="248"/>
      <c r="AB23" s="247">
        <v>6.1</v>
      </c>
      <c r="AC23" s="244"/>
      <c r="AD23" s="244"/>
      <c r="AE23" s="244" t="s">
        <v>15</v>
      </c>
      <c r="AF23" s="248" t="s">
        <v>247</v>
      </c>
      <c r="AG23" s="338">
        <v>0.87</v>
      </c>
      <c r="AH23" s="244"/>
      <c r="AI23" s="244"/>
      <c r="AJ23" s="244"/>
      <c r="AK23" s="248"/>
      <c r="AL23" s="338">
        <v>0.82</v>
      </c>
      <c r="AM23" s="244"/>
      <c r="AN23" s="244"/>
      <c r="AO23" s="244"/>
      <c r="AP23" s="248"/>
      <c r="AQ23" s="302"/>
      <c r="AR23" s="303"/>
      <c r="AS23" s="303"/>
      <c r="AT23" s="303"/>
      <c r="AU23" s="304"/>
      <c r="AV23" s="247">
        <v>1</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6.9999999999999999E-4</v>
      </c>
      <c r="F25" s="250">
        <v>6.0000000000000001E-3</v>
      </c>
      <c r="G25" s="225">
        <v>6.0000000000000001E-3</v>
      </c>
      <c r="H25" s="319">
        <v>1E-4</v>
      </c>
      <c r="I25" s="251"/>
      <c r="J25" s="251"/>
      <c r="K25" s="251"/>
      <c r="L25" s="252"/>
      <c r="M25" s="373">
        <v>1E-4</v>
      </c>
      <c r="N25" s="223" t="s">
        <v>25</v>
      </c>
      <c r="O25" s="223"/>
      <c r="P25" s="223"/>
      <c r="Q25" s="227"/>
      <c r="R25" s="373">
        <v>1E-4</v>
      </c>
      <c r="S25" s="404" t="s">
        <v>25</v>
      </c>
      <c r="T25" s="404"/>
      <c r="U25" s="404"/>
      <c r="V25" s="405"/>
      <c r="W25" s="373">
        <v>1E-4</v>
      </c>
      <c r="X25" s="385" t="s">
        <v>25</v>
      </c>
      <c r="Y25" s="223"/>
      <c r="Z25" s="223"/>
      <c r="AA25" s="227"/>
      <c r="AB25" s="373">
        <v>1E-4</v>
      </c>
      <c r="AC25" s="385" t="s">
        <v>25</v>
      </c>
      <c r="AD25" s="223"/>
      <c r="AE25" s="223"/>
      <c r="AF25" s="227"/>
      <c r="AG25" s="373">
        <v>1E-4</v>
      </c>
      <c r="AH25" s="385" t="s">
        <v>25</v>
      </c>
      <c r="AI25" s="223"/>
      <c r="AJ25" s="223"/>
      <c r="AK25" s="227"/>
      <c r="AL25" s="373">
        <v>1E-4</v>
      </c>
      <c r="AM25" s="385" t="s">
        <v>25</v>
      </c>
      <c r="AN25" s="223"/>
      <c r="AO25" s="223"/>
      <c r="AP25" s="227"/>
      <c r="AQ25" s="504" t="s">
        <v>205</v>
      </c>
      <c r="AR25" s="505"/>
      <c r="AS25" s="505"/>
      <c r="AT25" s="505"/>
      <c r="AU25" s="506"/>
      <c r="AV25" s="373">
        <v>1E-4</v>
      </c>
      <c r="AW25" s="229" t="s">
        <v>25</v>
      </c>
      <c r="AX25" s="223"/>
      <c r="AY25" s="223"/>
      <c r="AZ25" s="227"/>
      <c r="BE25" s="72" t="s">
        <v>45</v>
      </c>
    </row>
    <row r="26" spans="1:57" s="214" customFormat="1" x14ac:dyDescent="0.25">
      <c r="A26" s="228" t="s">
        <v>46</v>
      </c>
      <c r="B26" s="222" t="s">
        <v>21</v>
      </c>
      <c r="C26" s="229"/>
      <c r="D26" s="229"/>
      <c r="E26" s="325">
        <v>3.0999999999999999E-3</v>
      </c>
      <c r="F26" s="239">
        <v>0.01</v>
      </c>
      <c r="G26" s="231">
        <v>5.0000000000000002E-5</v>
      </c>
      <c r="H26" s="374">
        <v>1.14E-3</v>
      </c>
      <c r="I26" s="229"/>
      <c r="J26" s="229"/>
      <c r="K26" s="229" t="s">
        <v>233</v>
      </c>
      <c r="L26" s="233" t="s">
        <v>247</v>
      </c>
      <c r="M26" s="372">
        <v>1.95E-4</v>
      </c>
      <c r="N26" s="229"/>
      <c r="O26" s="229"/>
      <c r="P26" s="229"/>
      <c r="Q26" s="233"/>
      <c r="R26" s="373">
        <v>1.0699999999999999E-2</v>
      </c>
      <c r="S26" s="229"/>
      <c r="T26" s="229"/>
      <c r="U26" s="229"/>
      <c r="V26" s="233"/>
      <c r="W26" s="374">
        <v>5.4400000000000004E-3</v>
      </c>
      <c r="X26" s="375"/>
      <c r="Y26" s="229"/>
      <c r="Z26" s="229"/>
      <c r="AA26" s="233"/>
      <c r="AB26" s="368">
        <v>8.9999999999999993E-3</v>
      </c>
      <c r="AC26" s="375"/>
      <c r="AD26" s="229"/>
      <c r="AE26" s="229"/>
      <c r="AF26" s="233"/>
      <c r="AG26" s="372">
        <v>4.0200000000000001E-4</v>
      </c>
      <c r="AH26" s="375"/>
      <c r="AI26" s="229"/>
      <c r="AJ26" s="229"/>
      <c r="AK26" s="233" t="s">
        <v>246</v>
      </c>
      <c r="AL26" s="374">
        <v>3.1E-4</v>
      </c>
      <c r="AM26" s="375"/>
      <c r="AN26" s="229"/>
      <c r="AO26" s="229"/>
      <c r="AP26" s="233"/>
      <c r="AQ26" s="301"/>
      <c r="AR26" s="298"/>
      <c r="AS26" s="298"/>
      <c r="AT26" s="298"/>
      <c r="AU26" s="299"/>
      <c r="AV26" s="374">
        <v>1.3600000000000001E-3</v>
      </c>
      <c r="AW26" s="229"/>
      <c r="AX26" s="229"/>
      <c r="AY26" s="229"/>
      <c r="AZ26" s="233"/>
      <c r="BE26" s="33" t="s">
        <v>46</v>
      </c>
    </row>
    <row r="27" spans="1:57" s="214" customFormat="1" x14ac:dyDescent="0.25">
      <c r="A27" s="228" t="s">
        <v>47</v>
      </c>
      <c r="B27" s="222" t="s">
        <v>24</v>
      </c>
      <c r="C27" s="229"/>
      <c r="D27" s="229"/>
      <c r="E27" s="325">
        <v>2.06E-2</v>
      </c>
      <c r="F27" s="239">
        <v>2</v>
      </c>
      <c r="G27" s="231">
        <v>1</v>
      </c>
      <c r="H27" s="373">
        <v>1.8499999999999999E-2</v>
      </c>
      <c r="I27" s="375"/>
      <c r="J27" s="229"/>
      <c r="K27" s="229" t="s">
        <v>233</v>
      </c>
      <c r="L27" s="233" t="s">
        <v>247</v>
      </c>
      <c r="M27" s="373">
        <v>7.9000000000000008E-3</v>
      </c>
      <c r="N27" s="229"/>
      <c r="O27" s="229"/>
      <c r="P27" s="229"/>
      <c r="Q27" s="233"/>
      <c r="R27" s="373">
        <v>1.5800000000000002E-2</v>
      </c>
      <c r="S27" s="229"/>
      <c r="T27" s="229"/>
      <c r="U27" s="229"/>
      <c r="V27" s="233"/>
      <c r="W27" s="373">
        <v>1.8700000000000001E-2</v>
      </c>
      <c r="X27" s="375"/>
      <c r="Y27" s="229"/>
      <c r="Z27" s="229"/>
      <c r="AA27" s="233"/>
      <c r="AB27" s="373">
        <v>2.5700000000000001E-2</v>
      </c>
      <c r="AC27" s="375"/>
      <c r="AD27" s="229"/>
      <c r="AE27" s="229" t="s">
        <v>15</v>
      </c>
      <c r="AF27" s="233" t="s">
        <v>247</v>
      </c>
      <c r="AG27" s="373">
        <v>8.5000000000000006E-3</v>
      </c>
      <c r="AH27" s="375"/>
      <c r="AI27" s="229"/>
      <c r="AJ27" s="229" t="s">
        <v>15</v>
      </c>
      <c r="AK27" s="233" t="s">
        <v>247</v>
      </c>
      <c r="AL27" s="368">
        <v>1.4999999999999999E-2</v>
      </c>
      <c r="AM27" s="385"/>
      <c r="AN27" s="229"/>
      <c r="AO27" s="229"/>
      <c r="AP27" s="233"/>
      <c r="AQ27" s="306"/>
      <c r="AR27" s="298"/>
      <c r="AS27" s="298"/>
      <c r="AT27" s="298"/>
      <c r="AU27" s="299"/>
      <c r="AV27" s="368">
        <v>5.0000000000000001E-3</v>
      </c>
      <c r="AW27" s="229" t="s">
        <v>25</v>
      </c>
      <c r="AX27" s="229"/>
      <c r="AY27" s="229"/>
      <c r="AZ27" s="233"/>
      <c r="BE27" s="33" t="s">
        <v>47</v>
      </c>
    </row>
    <row r="28" spans="1:57" s="214" customFormat="1" x14ac:dyDescent="0.25">
      <c r="A28" s="228" t="s">
        <v>48</v>
      </c>
      <c r="B28" s="222" t="s">
        <v>24</v>
      </c>
      <c r="C28" s="229"/>
      <c r="D28" s="229"/>
      <c r="E28" s="325">
        <v>5.0000000000000001E-4</v>
      </c>
      <c r="F28" s="239">
        <v>4.0000000000000001E-3</v>
      </c>
      <c r="G28" s="231">
        <v>4.0000000000000001E-3</v>
      </c>
      <c r="H28" s="368">
        <v>6.0000000000000001E-3</v>
      </c>
      <c r="I28" s="375" t="s">
        <v>25</v>
      </c>
      <c r="J28" s="229"/>
      <c r="K28" s="229"/>
      <c r="L28" s="233"/>
      <c r="M28" s="368">
        <v>6.0000000000000001E-3</v>
      </c>
      <c r="N28" s="223" t="s">
        <v>25</v>
      </c>
      <c r="O28" s="229"/>
      <c r="P28" s="229"/>
      <c r="Q28" s="233"/>
      <c r="R28" s="368">
        <v>6.0000000000000001E-3</v>
      </c>
      <c r="S28" s="229" t="s">
        <v>25</v>
      </c>
      <c r="T28" s="229"/>
      <c r="U28" s="229"/>
      <c r="V28" s="233"/>
      <c r="W28" s="368">
        <v>6.0000000000000001E-3</v>
      </c>
      <c r="X28" s="385" t="s">
        <v>25</v>
      </c>
      <c r="Y28" s="229"/>
      <c r="Z28" s="229"/>
      <c r="AA28" s="233"/>
      <c r="AB28" s="368">
        <v>6.0000000000000001E-3</v>
      </c>
      <c r="AC28" s="375" t="s">
        <v>25</v>
      </c>
      <c r="AD28" s="229"/>
      <c r="AE28" s="229"/>
      <c r="AF28" s="233"/>
      <c r="AG28" s="368">
        <v>6.0000000000000001E-3</v>
      </c>
      <c r="AH28" s="375" t="s">
        <v>25</v>
      </c>
      <c r="AI28" s="229"/>
      <c r="AJ28" s="229"/>
      <c r="AK28" s="233"/>
      <c r="AL28" s="368">
        <v>6.0000000000000001E-3</v>
      </c>
      <c r="AM28" s="385" t="s">
        <v>25</v>
      </c>
      <c r="AN28" s="229"/>
      <c r="AO28" s="229"/>
      <c r="AP28" s="233"/>
      <c r="AQ28" s="306"/>
      <c r="AR28" s="298"/>
      <c r="AS28" s="298"/>
      <c r="AT28" s="298"/>
      <c r="AU28" s="299"/>
      <c r="AV28" s="368">
        <v>6.0000000000000001E-3</v>
      </c>
      <c r="AW28" s="229" t="s">
        <v>25</v>
      </c>
      <c r="AX28" s="229"/>
      <c r="AY28" s="229"/>
      <c r="AZ28" s="233"/>
      <c r="BE28" s="77" t="s">
        <v>48</v>
      </c>
    </row>
    <row r="29" spans="1:57" s="214" customFormat="1" x14ac:dyDescent="0.25">
      <c r="A29" s="228" t="s">
        <v>49</v>
      </c>
      <c r="B29" s="222" t="s">
        <v>24</v>
      </c>
      <c r="C29" s="229"/>
      <c r="D29" s="229"/>
      <c r="E29" s="325">
        <v>5.0000000000000002E-5</v>
      </c>
      <c r="F29" s="230">
        <v>5.0000000000000001E-3</v>
      </c>
      <c r="G29" s="231">
        <v>5.0000000000000001E-3</v>
      </c>
      <c r="H29" s="374">
        <v>5.0000000000000002E-5</v>
      </c>
      <c r="I29" s="375" t="s">
        <v>25</v>
      </c>
      <c r="J29" s="229"/>
      <c r="K29" s="229"/>
      <c r="L29" s="233"/>
      <c r="M29" s="374">
        <v>5.0000000000000002E-5</v>
      </c>
      <c r="N29" s="223" t="s">
        <v>25</v>
      </c>
      <c r="O29" s="229"/>
      <c r="P29" s="229"/>
      <c r="Q29" s="233"/>
      <c r="R29" s="374">
        <v>5.0000000000000002E-5</v>
      </c>
      <c r="S29" s="229" t="s">
        <v>25</v>
      </c>
      <c r="T29" s="229"/>
      <c r="U29" s="229"/>
      <c r="V29" s="233"/>
      <c r="W29" s="374">
        <v>5.0000000000000002E-5</v>
      </c>
      <c r="X29" s="385" t="s">
        <v>25</v>
      </c>
      <c r="Y29" s="229"/>
      <c r="Z29" s="229"/>
      <c r="AA29" s="233"/>
      <c r="AB29" s="374">
        <v>5.0000000000000002E-5</v>
      </c>
      <c r="AC29" s="375" t="s">
        <v>25</v>
      </c>
      <c r="AD29" s="229"/>
      <c r="AE29" s="229"/>
      <c r="AF29" s="233"/>
      <c r="AG29" s="374">
        <v>5.0000000000000002E-5</v>
      </c>
      <c r="AH29" s="375" t="s">
        <v>25</v>
      </c>
      <c r="AI29" s="229"/>
      <c r="AJ29" s="229"/>
      <c r="AK29" s="233"/>
      <c r="AL29" s="374">
        <v>5.0000000000000002E-5</v>
      </c>
      <c r="AM29" s="385" t="s">
        <v>25</v>
      </c>
      <c r="AN29" s="229"/>
      <c r="AO29" s="229"/>
      <c r="AP29" s="233"/>
      <c r="AQ29" s="307"/>
      <c r="AR29" s="298"/>
      <c r="AS29" s="298"/>
      <c r="AT29" s="298"/>
      <c r="AU29" s="299"/>
      <c r="AV29" s="374">
        <v>5.0000000000000002E-5</v>
      </c>
      <c r="AW29" s="229" t="s">
        <v>25</v>
      </c>
      <c r="AX29" s="229"/>
      <c r="AY29" s="229"/>
      <c r="AZ29" s="233"/>
      <c r="BE29" s="77" t="s">
        <v>49</v>
      </c>
    </row>
    <row r="30" spans="1:57" s="214" customFormat="1" x14ac:dyDescent="0.25">
      <c r="A30" s="228" t="s">
        <v>50</v>
      </c>
      <c r="B30" s="222" t="s">
        <v>21</v>
      </c>
      <c r="C30" s="229"/>
      <c r="D30" s="229"/>
      <c r="E30" s="325">
        <v>8.6E-3</v>
      </c>
      <c r="F30" s="239">
        <v>0.1</v>
      </c>
      <c r="G30" s="231">
        <v>0.05</v>
      </c>
      <c r="H30" s="369">
        <v>0.01</v>
      </c>
      <c r="I30" s="375" t="s">
        <v>25</v>
      </c>
      <c r="J30" s="229"/>
      <c r="K30" s="229"/>
      <c r="L30" s="233"/>
      <c r="M30" s="369">
        <v>0.01</v>
      </c>
      <c r="N30" s="223" t="s">
        <v>25</v>
      </c>
      <c r="O30" s="229"/>
      <c r="P30" s="229"/>
      <c r="Q30" s="233"/>
      <c r="R30" s="369">
        <v>0.01</v>
      </c>
      <c r="S30" s="229" t="s">
        <v>25</v>
      </c>
      <c r="T30" s="229"/>
      <c r="U30" s="229"/>
      <c r="V30" s="233"/>
      <c r="W30" s="369">
        <v>0.01</v>
      </c>
      <c r="X30" s="385" t="s">
        <v>25</v>
      </c>
      <c r="Y30" s="229"/>
      <c r="Z30" s="229"/>
      <c r="AA30" s="233"/>
      <c r="AB30" s="369">
        <v>0.01</v>
      </c>
      <c r="AC30" s="375" t="s">
        <v>25</v>
      </c>
      <c r="AD30" s="229"/>
      <c r="AE30" s="229"/>
      <c r="AF30" s="233"/>
      <c r="AG30" s="369">
        <v>0.01</v>
      </c>
      <c r="AH30" s="375" t="s">
        <v>25</v>
      </c>
      <c r="AI30" s="229"/>
      <c r="AJ30" s="229"/>
      <c r="AK30" s="233"/>
      <c r="AL30" s="369">
        <v>0.01</v>
      </c>
      <c r="AM30" s="385" t="s">
        <v>25</v>
      </c>
      <c r="AN30" s="229"/>
      <c r="AO30" s="229"/>
      <c r="AP30" s="233"/>
      <c r="AQ30" s="306"/>
      <c r="AR30" s="298"/>
      <c r="AS30" s="298"/>
      <c r="AT30" s="298"/>
      <c r="AU30" s="299"/>
      <c r="AV30" s="369">
        <v>0.01</v>
      </c>
      <c r="AW30" s="229" t="s">
        <v>25</v>
      </c>
      <c r="AX30" s="229"/>
      <c r="AY30" s="229"/>
      <c r="AZ30" s="233"/>
      <c r="BE30" s="77" t="s">
        <v>50</v>
      </c>
    </row>
    <row r="31" spans="1:57" s="214" customFormat="1" x14ac:dyDescent="0.25">
      <c r="A31" s="228" t="s">
        <v>51</v>
      </c>
      <c r="B31" s="222" t="s">
        <v>24</v>
      </c>
      <c r="C31" s="229"/>
      <c r="D31" s="229"/>
      <c r="E31" s="325">
        <v>5.0000000000000001E-3</v>
      </c>
      <c r="F31" s="239" t="s">
        <v>22</v>
      </c>
      <c r="G31" s="231" t="s">
        <v>22</v>
      </c>
      <c r="H31" s="369">
        <v>0.01</v>
      </c>
      <c r="I31" s="375" t="s">
        <v>25</v>
      </c>
      <c r="J31" s="229"/>
      <c r="K31" s="229"/>
      <c r="L31" s="233"/>
      <c r="M31" s="369">
        <v>0.01</v>
      </c>
      <c r="N31" s="223" t="s">
        <v>25</v>
      </c>
      <c r="O31" s="229"/>
      <c r="P31" s="229"/>
      <c r="Q31" s="233"/>
      <c r="R31" s="369">
        <v>0.01</v>
      </c>
      <c r="S31" s="229" t="s">
        <v>25</v>
      </c>
      <c r="T31" s="229"/>
      <c r="U31" s="229"/>
      <c r="V31" s="233"/>
      <c r="W31" s="369">
        <v>0.01</v>
      </c>
      <c r="X31" s="385" t="s">
        <v>25</v>
      </c>
      <c r="Y31" s="229"/>
      <c r="Z31" s="229"/>
      <c r="AA31" s="233"/>
      <c r="AB31" s="369">
        <v>0.01</v>
      </c>
      <c r="AC31" s="375" t="s">
        <v>25</v>
      </c>
      <c r="AD31" s="229"/>
      <c r="AE31" s="229"/>
      <c r="AF31" s="233"/>
      <c r="AG31" s="369">
        <v>0.01</v>
      </c>
      <c r="AH31" s="375" t="s">
        <v>25</v>
      </c>
      <c r="AI31" s="229"/>
      <c r="AJ31" s="229"/>
      <c r="AK31" s="233"/>
      <c r="AL31" s="369">
        <v>0.01</v>
      </c>
      <c r="AM31" s="385" t="s">
        <v>25</v>
      </c>
      <c r="AN31" s="229"/>
      <c r="AO31" s="229"/>
      <c r="AP31" s="233"/>
      <c r="AQ31" s="301"/>
      <c r="AR31" s="298"/>
      <c r="AS31" s="298"/>
      <c r="AT31" s="298"/>
      <c r="AU31" s="299"/>
      <c r="AV31" s="369">
        <v>0.01</v>
      </c>
      <c r="AW31" s="229" t="s">
        <v>25</v>
      </c>
      <c r="AX31" s="229"/>
      <c r="AY31" s="229"/>
      <c r="AZ31" s="233"/>
      <c r="BE31" s="77" t="s">
        <v>51</v>
      </c>
    </row>
    <row r="32" spans="1:57" s="214" customFormat="1" x14ac:dyDescent="0.25">
      <c r="A32" s="228" t="s">
        <v>52</v>
      </c>
      <c r="B32" s="222" t="s">
        <v>24</v>
      </c>
      <c r="C32" s="229"/>
      <c r="D32" s="229"/>
      <c r="E32" s="325">
        <v>0.01</v>
      </c>
      <c r="F32" s="239">
        <v>1.3</v>
      </c>
      <c r="G32" s="231">
        <v>1</v>
      </c>
      <c r="H32" s="369">
        <v>0.02</v>
      </c>
      <c r="I32" s="375" t="s">
        <v>25</v>
      </c>
      <c r="J32" s="229"/>
      <c r="K32" s="229"/>
      <c r="L32" s="233"/>
      <c r="M32" s="369">
        <v>0.02</v>
      </c>
      <c r="N32" s="223" t="s">
        <v>25</v>
      </c>
      <c r="O32" s="229"/>
      <c r="P32" s="229"/>
      <c r="Q32" s="233"/>
      <c r="R32" s="369">
        <v>0.02</v>
      </c>
      <c r="S32" s="229" t="s">
        <v>25</v>
      </c>
      <c r="T32" s="229"/>
      <c r="U32" s="229"/>
      <c r="V32" s="233"/>
      <c r="W32" s="369">
        <v>0.02</v>
      </c>
      <c r="X32" s="385" t="s">
        <v>25</v>
      </c>
      <c r="Y32" s="229"/>
      <c r="Z32" s="229"/>
      <c r="AA32" s="233"/>
      <c r="AB32" s="369">
        <v>0.02</v>
      </c>
      <c r="AC32" s="375" t="s">
        <v>25</v>
      </c>
      <c r="AD32" s="229"/>
      <c r="AE32" s="229"/>
      <c r="AF32" s="233"/>
      <c r="AG32" s="369">
        <v>0.02</v>
      </c>
      <c r="AH32" s="375" t="s">
        <v>25</v>
      </c>
      <c r="AI32" s="229"/>
      <c r="AJ32" s="229"/>
      <c r="AK32" s="233"/>
      <c r="AL32" s="369">
        <v>0.02</v>
      </c>
      <c r="AM32" s="385" t="s">
        <v>25</v>
      </c>
      <c r="AN32" s="229"/>
      <c r="AO32" s="229"/>
      <c r="AP32" s="233"/>
      <c r="AQ32" s="301"/>
      <c r="AR32" s="298"/>
      <c r="AS32" s="298"/>
      <c r="AT32" s="298"/>
      <c r="AU32" s="299"/>
      <c r="AV32" s="369">
        <v>0.02</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368">
        <v>3.7999999999999999E-2</v>
      </c>
      <c r="I33" s="375"/>
      <c r="J33" s="229"/>
      <c r="K33" s="229"/>
      <c r="L33" s="233"/>
      <c r="M33" s="369">
        <v>0.03</v>
      </c>
      <c r="N33" s="223" t="s">
        <v>25</v>
      </c>
      <c r="O33" s="229"/>
      <c r="P33" s="229"/>
      <c r="Q33" s="233"/>
      <c r="R33" s="368">
        <v>0.432</v>
      </c>
      <c r="S33" s="229"/>
      <c r="T33" s="229"/>
      <c r="U33" s="229"/>
      <c r="V33" s="233"/>
      <c r="W33" s="368">
        <v>0.33700000000000002</v>
      </c>
      <c r="X33" s="375"/>
      <c r="Y33" s="229"/>
      <c r="Z33" s="229" t="s">
        <v>233</v>
      </c>
      <c r="AA33" s="233" t="s">
        <v>247</v>
      </c>
      <c r="AB33" s="368">
        <v>0.14199999999999999</v>
      </c>
      <c r="AC33" s="375"/>
      <c r="AD33" s="229"/>
      <c r="AE33" s="229"/>
      <c r="AF33" s="233"/>
      <c r="AG33" s="369">
        <v>0.03</v>
      </c>
      <c r="AH33" s="375" t="s">
        <v>25</v>
      </c>
      <c r="AI33" s="229"/>
      <c r="AJ33" s="229"/>
      <c r="AK33" s="233"/>
      <c r="AL33" s="369">
        <v>0.03</v>
      </c>
      <c r="AM33" s="375" t="s">
        <v>25</v>
      </c>
      <c r="AN33" s="229"/>
      <c r="AO33" s="229"/>
      <c r="AP33" s="233"/>
      <c r="AQ33" s="301"/>
      <c r="AR33" s="298"/>
      <c r="AS33" s="298"/>
      <c r="AT33" s="298"/>
      <c r="AU33" s="299"/>
      <c r="AV33" s="369">
        <v>0.03</v>
      </c>
      <c r="AW33" s="229" t="s">
        <v>25</v>
      </c>
      <c r="AX33" s="229"/>
      <c r="AY33" s="229"/>
      <c r="AZ33" s="233"/>
      <c r="BE33" s="33" t="s">
        <v>53</v>
      </c>
    </row>
    <row r="34" spans="1:57" s="214" customFormat="1" x14ac:dyDescent="0.25">
      <c r="A34" s="228" t="s">
        <v>54</v>
      </c>
      <c r="B34" s="222" t="s">
        <v>24</v>
      </c>
      <c r="C34" s="229"/>
      <c r="D34" s="229"/>
      <c r="E34" s="325">
        <v>4.0000000000000002E-4</v>
      </c>
      <c r="F34" s="239">
        <v>1.4999999999999999E-2</v>
      </c>
      <c r="G34" s="231">
        <v>0.05</v>
      </c>
      <c r="H34" s="373">
        <v>1E-4</v>
      </c>
      <c r="I34" s="375" t="s">
        <v>25</v>
      </c>
      <c r="J34" s="229"/>
      <c r="K34" s="229"/>
      <c r="L34" s="233"/>
      <c r="M34" s="373">
        <v>1E-4</v>
      </c>
      <c r="N34" s="223" t="s">
        <v>25</v>
      </c>
      <c r="O34" s="229"/>
      <c r="P34" s="229"/>
      <c r="Q34" s="233"/>
      <c r="R34" s="373">
        <v>1E-4</v>
      </c>
      <c r="S34" s="229" t="s">
        <v>25</v>
      </c>
      <c r="T34" s="229"/>
      <c r="U34" s="229"/>
      <c r="V34" s="233"/>
      <c r="W34" s="373">
        <v>1E-4</v>
      </c>
      <c r="X34" s="385" t="s">
        <v>25</v>
      </c>
      <c r="Y34" s="229"/>
      <c r="Z34" s="229"/>
      <c r="AA34" s="233"/>
      <c r="AB34" s="373">
        <v>1E-4</v>
      </c>
      <c r="AC34" s="375" t="s">
        <v>25</v>
      </c>
      <c r="AD34" s="229"/>
      <c r="AE34" s="229"/>
      <c r="AF34" s="233"/>
      <c r="AG34" s="373">
        <v>1E-4</v>
      </c>
      <c r="AH34" s="375" t="s">
        <v>25</v>
      </c>
      <c r="AI34" s="229"/>
      <c r="AJ34" s="229"/>
      <c r="AK34" s="233"/>
      <c r="AL34" s="372">
        <v>4.7899999999999999E-4</v>
      </c>
      <c r="AM34" s="385"/>
      <c r="AN34" s="229"/>
      <c r="AO34" s="229"/>
      <c r="AP34" s="233"/>
      <c r="AQ34" s="305"/>
      <c r="AR34" s="298"/>
      <c r="AS34" s="298"/>
      <c r="AT34" s="298"/>
      <c r="AU34" s="299"/>
      <c r="AV34" s="373">
        <v>1E-4</v>
      </c>
      <c r="AW34" s="229" t="s">
        <v>25</v>
      </c>
      <c r="AX34" s="229"/>
      <c r="AY34" s="229"/>
      <c r="AZ34" s="233"/>
      <c r="BE34" s="77" t="s">
        <v>54</v>
      </c>
    </row>
    <row r="35" spans="1:57" s="214" customFormat="1" x14ac:dyDescent="0.25">
      <c r="A35" s="228" t="s">
        <v>55</v>
      </c>
      <c r="B35" s="222" t="s">
        <v>21</v>
      </c>
      <c r="C35" s="229"/>
      <c r="D35" s="229"/>
      <c r="E35" s="325">
        <v>8.2000000000000007E-3</v>
      </c>
      <c r="F35" s="239">
        <v>0.05</v>
      </c>
      <c r="G35" s="231">
        <v>0.05</v>
      </c>
      <c r="H35" s="369">
        <v>0.01</v>
      </c>
      <c r="I35" s="375" t="s">
        <v>25</v>
      </c>
      <c r="J35" s="229"/>
      <c r="K35" s="229"/>
      <c r="L35" s="233"/>
      <c r="M35" s="368">
        <v>5.2999999999999999E-2</v>
      </c>
      <c r="N35" s="229"/>
      <c r="O35" s="229"/>
      <c r="P35" s="229"/>
      <c r="Q35" s="233"/>
      <c r="R35" s="369">
        <v>1.84</v>
      </c>
      <c r="S35" s="229"/>
      <c r="T35" s="229"/>
      <c r="U35" s="229" t="s">
        <v>15</v>
      </c>
      <c r="V35" s="233" t="s">
        <v>247</v>
      </c>
      <c r="W35" s="369">
        <v>1.29</v>
      </c>
      <c r="X35" s="375"/>
      <c r="Y35" s="229"/>
      <c r="Z35" s="229" t="s">
        <v>233</v>
      </c>
      <c r="AA35" s="233" t="s">
        <v>247</v>
      </c>
      <c r="AB35" s="369">
        <v>1.61</v>
      </c>
      <c r="AC35" s="375"/>
      <c r="AD35" s="229"/>
      <c r="AE35" s="229" t="s">
        <v>15</v>
      </c>
      <c r="AF35" s="233" t="s">
        <v>247</v>
      </c>
      <c r="AG35" s="369">
        <v>0.01</v>
      </c>
      <c r="AH35" s="375" t="s">
        <v>25</v>
      </c>
      <c r="AI35" s="229"/>
      <c r="AJ35" s="229" t="s">
        <v>15</v>
      </c>
      <c r="AK35" s="233" t="s">
        <v>247</v>
      </c>
      <c r="AL35" s="369">
        <v>0.01</v>
      </c>
      <c r="AM35" s="375" t="s">
        <v>25</v>
      </c>
      <c r="AN35" s="229"/>
      <c r="AO35" s="229" t="s">
        <v>15</v>
      </c>
      <c r="AP35" s="233" t="s">
        <v>247</v>
      </c>
      <c r="AQ35" s="306"/>
      <c r="AR35" s="298"/>
      <c r="AS35" s="298"/>
      <c r="AT35" s="298"/>
      <c r="AU35" s="299"/>
      <c r="AV35" s="369">
        <v>0.01</v>
      </c>
      <c r="AW35" s="229" t="s">
        <v>25</v>
      </c>
      <c r="AX35" s="229"/>
      <c r="AY35" s="229"/>
      <c r="AZ35" s="233"/>
      <c r="BE35" s="33" t="s">
        <v>55</v>
      </c>
    </row>
    <row r="36" spans="1:57" s="214" customFormat="1" x14ac:dyDescent="0.25">
      <c r="A36" s="228" t="s">
        <v>56</v>
      </c>
      <c r="B36" s="222" t="s">
        <v>24</v>
      </c>
      <c r="C36" s="229"/>
      <c r="D36" s="229"/>
      <c r="E36" s="325">
        <v>1.4E-2</v>
      </c>
      <c r="F36" s="239" t="s">
        <v>22</v>
      </c>
      <c r="G36" s="231">
        <v>0.1</v>
      </c>
      <c r="H36" s="369">
        <v>0.01</v>
      </c>
      <c r="I36" s="375" t="s">
        <v>25</v>
      </c>
      <c r="J36" s="229"/>
      <c r="K36" s="229"/>
      <c r="L36" s="233"/>
      <c r="M36" s="369">
        <v>0.01</v>
      </c>
      <c r="N36" s="223" t="s">
        <v>25</v>
      </c>
      <c r="O36" s="229"/>
      <c r="P36" s="229"/>
      <c r="Q36" s="233"/>
      <c r="R36" s="369">
        <v>0.01</v>
      </c>
      <c r="S36" s="229" t="s">
        <v>25</v>
      </c>
      <c r="T36" s="229"/>
      <c r="U36" s="229"/>
      <c r="V36" s="233"/>
      <c r="W36" s="369">
        <v>0.01</v>
      </c>
      <c r="X36" s="385" t="s">
        <v>25</v>
      </c>
      <c r="Y36" s="229"/>
      <c r="Z36" s="229"/>
      <c r="AA36" s="233"/>
      <c r="AB36" s="369">
        <v>0.01</v>
      </c>
      <c r="AC36" s="375" t="s">
        <v>25</v>
      </c>
      <c r="AD36" s="229"/>
      <c r="AE36" s="229"/>
      <c r="AF36" s="233"/>
      <c r="AG36" s="369">
        <v>0.01</v>
      </c>
      <c r="AH36" s="375" t="s">
        <v>25</v>
      </c>
      <c r="AI36" s="229"/>
      <c r="AJ36" s="229"/>
      <c r="AK36" s="233"/>
      <c r="AL36" s="369">
        <v>0.01</v>
      </c>
      <c r="AM36" s="385" t="s">
        <v>25</v>
      </c>
      <c r="AN36" s="229"/>
      <c r="AO36" s="229"/>
      <c r="AP36" s="233"/>
      <c r="AQ36" s="301"/>
      <c r="AR36" s="298"/>
      <c r="AS36" s="298"/>
      <c r="AT36" s="298"/>
      <c r="AU36" s="299"/>
      <c r="AV36" s="369">
        <v>0.01</v>
      </c>
      <c r="AW36" s="229" t="s">
        <v>25</v>
      </c>
      <c r="AX36" s="229"/>
      <c r="AY36" s="229"/>
      <c r="AZ36" s="233"/>
      <c r="BE36" s="77" t="s">
        <v>56</v>
      </c>
    </row>
    <row r="37" spans="1:57" s="214" customFormat="1" x14ac:dyDescent="0.25">
      <c r="A37" s="228" t="s">
        <v>57</v>
      </c>
      <c r="B37" s="222" t="s">
        <v>30</v>
      </c>
      <c r="C37" s="229"/>
      <c r="D37" s="229"/>
      <c r="E37" s="325">
        <v>200.33969999999999</v>
      </c>
      <c r="F37" s="230">
        <v>0.05</v>
      </c>
      <c r="G37" s="231">
        <v>0.01</v>
      </c>
      <c r="H37" s="373">
        <v>2.9999999999999997E-4</v>
      </c>
      <c r="I37" s="375" t="s">
        <v>25</v>
      </c>
      <c r="J37" s="229"/>
      <c r="K37" s="229"/>
      <c r="L37" s="233"/>
      <c r="M37" s="373">
        <v>2.9999999999999997E-4</v>
      </c>
      <c r="N37" s="223" t="s">
        <v>25</v>
      </c>
      <c r="O37" s="229"/>
      <c r="P37" s="229"/>
      <c r="Q37" s="233"/>
      <c r="R37" s="373">
        <v>2.9999999999999997E-4</v>
      </c>
      <c r="S37" s="229" t="s">
        <v>25</v>
      </c>
      <c r="T37" s="229"/>
      <c r="U37" s="229"/>
      <c r="V37" s="233"/>
      <c r="W37" s="373">
        <v>2.9999999999999997E-4</v>
      </c>
      <c r="X37" s="385" t="s">
        <v>25</v>
      </c>
      <c r="Y37" s="229"/>
      <c r="Z37" s="229"/>
      <c r="AA37" s="233"/>
      <c r="AB37" s="373">
        <v>2.9999999999999997E-4</v>
      </c>
      <c r="AC37" s="375" t="s">
        <v>25</v>
      </c>
      <c r="AD37" s="229"/>
      <c r="AE37" s="229"/>
      <c r="AF37" s="233"/>
      <c r="AG37" s="373">
        <v>2.9999999999999997E-4</v>
      </c>
      <c r="AH37" s="375" t="s">
        <v>25</v>
      </c>
      <c r="AI37" s="229"/>
      <c r="AJ37" s="229"/>
      <c r="AK37" s="233"/>
      <c r="AL37" s="373">
        <v>2.9999999999999997E-4</v>
      </c>
      <c r="AM37" s="375" t="s">
        <v>25</v>
      </c>
      <c r="AN37" s="229"/>
      <c r="AO37" s="229"/>
      <c r="AP37" s="233"/>
      <c r="AQ37" s="307"/>
      <c r="AR37" s="298"/>
      <c r="AS37" s="298"/>
      <c r="AT37" s="298"/>
      <c r="AU37" s="299"/>
      <c r="AV37" s="373">
        <v>2.9999999999999997E-4</v>
      </c>
      <c r="AW37" s="229" t="s">
        <v>25</v>
      </c>
      <c r="AX37" s="229"/>
      <c r="AY37" s="229"/>
      <c r="AZ37" s="233"/>
      <c r="BE37" s="77" t="s">
        <v>57</v>
      </c>
    </row>
    <row r="38" spans="1:57" s="214" customFormat="1" x14ac:dyDescent="0.25">
      <c r="A38" s="228" t="s">
        <v>58</v>
      </c>
      <c r="B38" s="222" t="s">
        <v>24</v>
      </c>
      <c r="C38" s="229"/>
      <c r="D38" s="229"/>
      <c r="E38" s="325">
        <v>2.9999999999999997E-4</v>
      </c>
      <c r="F38" s="239">
        <v>0.1</v>
      </c>
      <c r="G38" s="231">
        <v>0.05</v>
      </c>
      <c r="H38" s="374">
        <v>5.0000000000000002E-5</v>
      </c>
      <c r="I38" s="375" t="s">
        <v>25</v>
      </c>
      <c r="J38" s="229"/>
      <c r="K38" s="229"/>
      <c r="L38" s="233"/>
      <c r="M38" s="374">
        <v>5.0000000000000002E-5</v>
      </c>
      <c r="N38" s="223" t="s">
        <v>25</v>
      </c>
      <c r="O38" s="229"/>
      <c r="P38" s="229"/>
      <c r="Q38" s="233"/>
      <c r="R38" s="374">
        <v>5.0000000000000002E-5</v>
      </c>
      <c r="S38" s="229" t="s">
        <v>25</v>
      </c>
      <c r="T38" s="229"/>
      <c r="U38" s="229"/>
      <c r="V38" s="233"/>
      <c r="W38" s="374">
        <v>5.0000000000000002E-5</v>
      </c>
      <c r="X38" s="385" t="s">
        <v>25</v>
      </c>
      <c r="Y38" s="229"/>
      <c r="Z38" s="229"/>
      <c r="AA38" s="233"/>
      <c r="AB38" s="374">
        <v>5.0000000000000002E-5</v>
      </c>
      <c r="AC38" s="375" t="s">
        <v>25</v>
      </c>
      <c r="AD38" s="229"/>
      <c r="AE38" s="229"/>
      <c r="AF38" s="233"/>
      <c r="AG38" s="374">
        <v>5.0000000000000002E-5</v>
      </c>
      <c r="AH38" s="375" t="s">
        <v>25</v>
      </c>
      <c r="AI38" s="229"/>
      <c r="AJ38" s="229"/>
      <c r="AK38" s="233"/>
      <c r="AL38" s="374">
        <v>5.0000000000000002E-5</v>
      </c>
      <c r="AM38" s="385" t="s">
        <v>25</v>
      </c>
      <c r="AN38" s="229"/>
      <c r="AO38" s="229"/>
      <c r="AP38" s="233"/>
      <c r="AQ38" s="307"/>
      <c r="AR38" s="298"/>
      <c r="AS38" s="298"/>
      <c r="AT38" s="298"/>
      <c r="AU38" s="299"/>
      <c r="AV38" s="374">
        <v>5.0000000000000002E-5</v>
      </c>
      <c r="AW38" s="229" t="s">
        <v>25</v>
      </c>
      <c r="AX38" s="229"/>
      <c r="AY38" s="229"/>
      <c r="AZ38" s="233"/>
      <c r="BE38" s="77" t="s">
        <v>58</v>
      </c>
    </row>
    <row r="39" spans="1:57" s="214" customFormat="1" x14ac:dyDescent="0.25">
      <c r="A39" s="228" t="s">
        <v>59</v>
      </c>
      <c r="B39" s="222" t="s">
        <v>24</v>
      </c>
      <c r="C39" s="229"/>
      <c r="D39" s="229"/>
      <c r="E39" s="325">
        <v>9.0000000000000006E-5</v>
      </c>
      <c r="F39" s="239">
        <v>2E-3</v>
      </c>
      <c r="G39" s="231">
        <v>2E-3</v>
      </c>
      <c r="H39" s="374">
        <v>5.0000000000000002E-5</v>
      </c>
      <c r="I39" s="375" t="s">
        <v>25</v>
      </c>
      <c r="J39" s="229"/>
      <c r="K39" s="229"/>
      <c r="L39" s="233"/>
      <c r="M39" s="374">
        <v>5.0000000000000002E-5</v>
      </c>
      <c r="N39" s="223" t="s">
        <v>25</v>
      </c>
      <c r="O39" s="229"/>
      <c r="P39" s="229"/>
      <c r="Q39" s="233"/>
      <c r="R39" s="374">
        <v>5.0000000000000002E-5</v>
      </c>
      <c r="S39" s="229" t="s">
        <v>25</v>
      </c>
      <c r="T39" s="229"/>
      <c r="U39" s="229"/>
      <c r="V39" s="233"/>
      <c r="W39" s="374">
        <v>5.0000000000000002E-5</v>
      </c>
      <c r="X39" s="385" t="s">
        <v>25</v>
      </c>
      <c r="Y39" s="229"/>
      <c r="Z39" s="229"/>
      <c r="AA39" s="233"/>
      <c r="AB39" s="374">
        <v>5.0000000000000002E-5</v>
      </c>
      <c r="AC39" s="375" t="s">
        <v>25</v>
      </c>
      <c r="AD39" s="229"/>
      <c r="AE39" s="229"/>
      <c r="AF39" s="233"/>
      <c r="AG39" s="374">
        <v>5.0000000000000002E-5</v>
      </c>
      <c r="AH39" s="375" t="s">
        <v>25</v>
      </c>
      <c r="AI39" s="229"/>
      <c r="AJ39" s="229"/>
      <c r="AK39" s="233"/>
      <c r="AL39" s="374">
        <v>5.0000000000000002E-5</v>
      </c>
      <c r="AM39" s="385" t="s">
        <v>25</v>
      </c>
      <c r="AN39" s="229"/>
      <c r="AO39" s="229"/>
      <c r="AP39" s="233"/>
      <c r="AQ39" s="307"/>
      <c r="AR39" s="298"/>
      <c r="AS39" s="298"/>
      <c r="AT39" s="298"/>
      <c r="AU39" s="299"/>
      <c r="AV39" s="374">
        <v>5.0000000000000002E-5</v>
      </c>
      <c r="AW39" s="229" t="s">
        <v>25</v>
      </c>
      <c r="AX39" s="229"/>
      <c r="AY39" s="229"/>
      <c r="AZ39" s="233"/>
      <c r="BE39" s="77" t="s">
        <v>59</v>
      </c>
    </row>
    <row r="40" spans="1:57" s="214" customFormat="1" x14ac:dyDescent="0.25">
      <c r="A40" s="228" t="s">
        <v>60</v>
      </c>
      <c r="B40" s="222" t="s">
        <v>24</v>
      </c>
      <c r="C40" s="229"/>
      <c r="D40" s="229"/>
      <c r="E40" s="325">
        <v>2.1000000000000001E-2</v>
      </c>
      <c r="F40" s="239" t="s">
        <v>22</v>
      </c>
      <c r="G40" s="231" t="s">
        <v>22</v>
      </c>
      <c r="H40" s="368">
        <v>1.4999999999999999E-2</v>
      </c>
      <c r="I40" s="375" t="s">
        <v>25</v>
      </c>
      <c r="J40" s="229"/>
      <c r="K40" s="229"/>
      <c r="L40" s="233"/>
      <c r="M40" s="368">
        <v>1.4999999999999999E-2</v>
      </c>
      <c r="N40" s="223" t="s">
        <v>25</v>
      </c>
      <c r="O40" s="229"/>
      <c r="P40" s="229"/>
      <c r="Q40" s="233"/>
      <c r="R40" s="368">
        <v>1.4999999999999999E-2</v>
      </c>
      <c r="S40" s="229" t="s">
        <v>25</v>
      </c>
      <c r="T40" s="229"/>
      <c r="U40" s="229"/>
      <c r="V40" s="233"/>
      <c r="W40" s="368">
        <v>1.4999999999999999E-2</v>
      </c>
      <c r="X40" s="385" t="s">
        <v>25</v>
      </c>
      <c r="Y40" s="229"/>
      <c r="Z40" s="229"/>
      <c r="AA40" s="233"/>
      <c r="AB40" s="368">
        <v>1.4999999999999999E-2</v>
      </c>
      <c r="AC40" s="375" t="s">
        <v>25</v>
      </c>
      <c r="AD40" s="229"/>
      <c r="AE40" s="229"/>
      <c r="AF40" s="233"/>
      <c r="AG40" s="368">
        <v>1.4999999999999999E-2</v>
      </c>
      <c r="AH40" s="375" t="s">
        <v>25</v>
      </c>
      <c r="AI40" s="229"/>
      <c r="AJ40" s="229"/>
      <c r="AK40" s="233"/>
      <c r="AL40" s="368">
        <v>1.4999999999999999E-2</v>
      </c>
      <c r="AM40" s="385" t="s">
        <v>25</v>
      </c>
      <c r="AN40" s="229"/>
      <c r="AO40" s="229"/>
      <c r="AP40" s="233"/>
      <c r="AQ40" s="300"/>
      <c r="AR40" s="298"/>
      <c r="AS40" s="298"/>
      <c r="AT40" s="298"/>
      <c r="AU40" s="299"/>
      <c r="AV40" s="368">
        <v>1.4999999999999999E-2</v>
      </c>
      <c r="AW40" s="229" t="s">
        <v>25</v>
      </c>
      <c r="AX40" s="229"/>
      <c r="AY40" s="229"/>
      <c r="AZ40" s="233"/>
      <c r="BE40" s="77" t="s">
        <v>60</v>
      </c>
    </row>
    <row r="41" spans="1:57" s="214" customFormat="1" ht="15.75" thickBot="1" x14ac:dyDescent="0.3">
      <c r="A41" s="243" t="s">
        <v>61</v>
      </c>
      <c r="B41" s="222" t="s">
        <v>24</v>
      </c>
      <c r="C41" s="244"/>
      <c r="D41" s="244"/>
      <c r="E41" s="328">
        <v>0.02</v>
      </c>
      <c r="F41" s="245">
        <v>5</v>
      </c>
      <c r="G41" s="246">
        <v>5</v>
      </c>
      <c r="H41" s="262">
        <v>1.4999999999999999E-2</v>
      </c>
      <c r="I41" s="384" t="s">
        <v>25</v>
      </c>
      <c r="J41" s="263"/>
      <c r="K41" s="263"/>
      <c r="L41" s="264"/>
      <c r="M41" s="368">
        <v>1.4999999999999999E-2</v>
      </c>
      <c r="N41" s="244" t="s">
        <v>25</v>
      </c>
      <c r="O41" s="244"/>
      <c r="P41" s="244"/>
      <c r="Q41" s="248"/>
      <c r="R41" s="262">
        <v>1.4999999999999999E-2</v>
      </c>
      <c r="S41" s="263" t="s">
        <v>25</v>
      </c>
      <c r="T41" s="263"/>
      <c r="U41" s="263"/>
      <c r="V41" s="264"/>
      <c r="W41" s="368">
        <v>1.4999999999999999E-2</v>
      </c>
      <c r="X41" s="385" t="s">
        <v>25</v>
      </c>
      <c r="Y41" s="244"/>
      <c r="Z41" s="244"/>
      <c r="AA41" s="248"/>
      <c r="AB41" s="368">
        <v>1.4999999999999999E-2</v>
      </c>
      <c r="AC41" s="375" t="s">
        <v>25</v>
      </c>
      <c r="AD41" s="244"/>
      <c r="AE41" s="244"/>
      <c r="AF41" s="248"/>
      <c r="AG41" s="368">
        <v>1.4999999999999999E-2</v>
      </c>
      <c r="AH41" s="386" t="s">
        <v>25</v>
      </c>
      <c r="AI41" s="244"/>
      <c r="AJ41" s="244"/>
      <c r="AK41" s="248"/>
      <c r="AL41" s="368">
        <v>1.4999999999999999E-2</v>
      </c>
      <c r="AM41" s="385" t="s">
        <v>25</v>
      </c>
      <c r="AN41" s="244"/>
      <c r="AO41" s="244"/>
      <c r="AP41" s="248"/>
      <c r="AQ41" s="308"/>
      <c r="AR41" s="303"/>
      <c r="AS41" s="303"/>
      <c r="AT41" s="303"/>
      <c r="AU41" s="304"/>
      <c r="AV41" s="368">
        <v>1.4999999999999999E-2</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22"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22"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22"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376" t="s">
        <v>68</v>
      </c>
      <c r="B46" s="222" t="s">
        <v>24</v>
      </c>
      <c r="C46" s="263"/>
      <c r="D46" s="263"/>
      <c r="E46" s="321">
        <v>1</v>
      </c>
      <c r="F46" s="281" t="s">
        <v>22</v>
      </c>
      <c r="G46" s="282">
        <v>1</v>
      </c>
      <c r="H46" s="271">
        <v>1</v>
      </c>
      <c r="I46" s="263" t="s">
        <v>25</v>
      </c>
      <c r="J46" s="275"/>
      <c r="K46" s="275"/>
      <c r="L46" s="276"/>
      <c r="M46" s="271">
        <v>1</v>
      </c>
      <c r="N46" s="263" t="s">
        <v>25</v>
      </c>
      <c r="O46" s="275"/>
      <c r="P46" s="275"/>
      <c r="Q46" s="276"/>
      <c r="R46" s="271">
        <v>1</v>
      </c>
      <c r="S46" s="263" t="s">
        <v>25</v>
      </c>
      <c r="T46" s="275"/>
      <c r="U46" s="275"/>
      <c r="V46" s="276"/>
      <c r="W46" s="271">
        <v>1</v>
      </c>
      <c r="X46" s="263" t="s">
        <v>25</v>
      </c>
      <c r="Y46" s="275"/>
      <c r="Z46" s="275"/>
      <c r="AA46" s="276"/>
      <c r="AB46" s="271">
        <v>1</v>
      </c>
      <c r="AC46" s="263" t="s">
        <v>25</v>
      </c>
      <c r="AD46" s="275"/>
      <c r="AE46" s="275"/>
      <c r="AF46" s="276"/>
      <c r="AG46" s="271">
        <v>1</v>
      </c>
      <c r="AH46" s="263" t="s">
        <v>25</v>
      </c>
      <c r="AI46" s="275"/>
      <c r="AJ46" s="275"/>
      <c r="AK46" s="276"/>
      <c r="AL46" s="271">
        <v>1</v>
      </c>
      <c r="AM46" s="263" t="s">
        <v>25</v>
      </c>
      <c r="AN46" s="275"/>
      <c r="AO46" s="275"/>
      <c r="AP46" s="276"/>
      <c r="AQ46" s="320"/>
      <c r="AR46" s="303"/>
      <c r="AS46" s="316"/>
      <c r="AT46" s="316"/>
      <c r="AU46" s="317"/>
      <c r="AV46" s="271">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v>0.2</v>
      </c>
      <c r="H50" s="271">
        <v>0.05</v>
      </c>
      <c r="I50" s="229" t="s">
        <v>25</v>
      </c>
      <c r="J50" s="267"/>
      <c r="K50" s="267"/>
      <c r="L50" s="273"/>
      <c r="M50" s="271">
        <v>0.05</v>
      </c>
      <c r="N50" s="229" t="s">
        <v>25</v>
      </c>
      <c r="O50" s="267"/>
      <c r="P50" s="267"/>
      <c r="Q50" s="273"/>
      <c r="R50" s="271">
        <v>0.05</v>
      </c>
      <c r="S50" s="229" t="s">
        <v>25</v>
      </c>
      <c r="T50" s="267"/>
      <c r="U50" s="267"/>
      <c r="V50" s="273"/>
      <c r="W50" s="271">
        <v>0.05</v>
      </c>
      <c r="X50" s="229" t="s">
        <v>25</v>
      </c>
      <c r="Y50" s="267"/>
      <c r="Z50" s="267"/>
      <c r="AA50" s="273"/>
      <c r="AB50" s="271">
        <v>0.05</v>
      </c>
      <c r="AC50" s="229" t="s">
        <v>25</v>
      </c>
      <c r="AD50" s="267"/>
      <c r="AE50" s="267"/>
      <c r="AF50" s="273"/>
      <c r="AG50" s="271">
        <v>0.05</v>
      </c>
      <c r="AH50" s="229" t="s">
        <v>25</v>
      </c>
      <c r="AI50" s="267"/>
      <c r="AJ50" s="267"/>
      <c r="AK50" s="273"/>
      <c r="AL50" s="271">
        <v>0.05</v>
      </c>
      <c r="AM50" s="229" t="s">
        <v>25</v>
      </c>
      <c r="AN50" s="267"/>
      <c r="AO50" s="267"/>
      <c r="AP50" s="273"/>
      <c r="AQ50" s="309"/>
      <c r="AR50" s="298"/>
      <c r="AS50" s="310"/>
      <c r="AT50" s="310"/>
      <c r="AU50" s="311"/>
      <c r="AV50" s="271">
        <v>0.05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s="214" customFormat="1" x14ac:dyDescent="0.25">
      <c r="A53" s="228" t="s">
        <v>74</v>
      </c>
      <c r="B53" s="222" t="s">
        <v>202</v>
      </c>
      <c r="C53" s="229"/>
      <c r="D53" s="229"/>
      <c r="E53" s="223" t="s">
        <v>202</v>
      </c>
      <c r="F53" s="239">
        <v>5</v>
      </c>
      <c r="G53" s="231">
        <v>0.5</v>
      </c>
      <c r="H53" s="271">
        <v>0.03</v>
      </c>
      <c r="I53" s="229" t="s">
        <v>25</v>
      </c>
      <c r="J53" s="267"/>
      <c r="K53" s="267"/>
      <c r="L53" s="273"/>
      <c r="M53" s="271">
        <v>0.03</v>
      </c>
      <c r="N53" s="229" t="s">
        <v>25</v>
      </c>
      <c r="O53" s="267"/>
      <c r="P53" s="267"/>
      <c r="Q53" s="273"/>
      <c r="R53" s="271">
        <v>0.03</v>
      </c>
      <c r="S53" s="229" t="s">
        <v>25</v>
      </c>
      <c r="T53" s="267"/>
      <c r="U53" s="267"/>
      <c r="V53" s="273"/>
      <c r="W53" s="271">
        <v>0.03</v>
      </c>
      <c r="X53" s="229" t="s">
        <v>25</v>
      </c>
      <c r="Y53" s="267"/>
      <c r="Z53" s="267"/>
      <c r="AA53" s="273"/>
      <c r="AB53" s="271">
        <v>0.03</v>
      </c>
      <c r="AC53" s="229" t="s">
        <v>25</v>
      </c>
      <c r="AD53" s="267"/>
      <c r="AE53" s="267"/>
      <c r="AF53" s="273"/>
      <c r="AG53" s="271">
        <v>0.03</v>
      </c>
      <c r="AH53" s="229" t="s">
        <v>25</v>
      </c>
      <c r="AI53" s="267"/>
      <c r="AJ53" s="267"/>
      <c r="AK53" s="273"/>
      <c r="AL53" s="271">
        <v>0.03</v>
      </c>
      <c r="AM53" s="229" t="s">
        <v>25</v>
      </c>
      <c r="AN53" s="267"/>
      <c r="AO53" s="267"/>
      <c r="AP53" s="273"/>
      <c r="AQ53" s="309"/>
      <c r="AR53" s="298"/>
      <c r="AS53" s="310"/>
      <c r="AT53" s="310"/>
      <c r="AU53" s="311"/>
      <c r="AV53" s="271">
        <v>0.03</v>
      </c>
      <c r="AW53" s="229" t="s">
        <v>25</v>
      </c>
      <c r="AX53" s="267"/>
      <c r="AY53" s="267"/>
      <c r="AZ53" s="273"/>
      <c r="BB53" s="363" t="s">
        <v>74</v>
      </c>
    </row>
    <row r="54" spans="1:56" x14ac:dyDescent="0.25">
      <c r="A54" s="228" t="s">
        <v>75</v>
      </c>
      <c r="B54" s="222" t="s">
        <v>24</v>
      </c>
      <c r="C54" s="229"/>
      <c r="D54" s="229"/>
      <c r="E54" s="322">
        <v>0.6</v>
      </c>
      <c r="F54" s="230">
        <v>5</v>
      </c>
      <c r="G54" s="231">
        <v>0.6</v>
      </c>
      <c r="H54" s="271">
        <v>0.02</v>
      </c>
      <c r="I54" s="229" t="s">
        <v>25</v>
      </c>
      <c r="J54" s="267"/>
      <c r="K54" s="267"/>
      <c r="L54" s="273"/>
      <c r="M54" s="271">
        <v>0.02</v>
      </c>
      <c r="N54" s="229" t="s">
        <v>25</v>
      </c>
      <c r="O54" s="267"/>
      <c r="P54" s="267"/>
      <c r="Q54" s="273"/>
      <c r="R54" s="271">
        <v>0.02</v>
      </c>
      <c r="S54" s="229" t="s">
        <v>25</v>
      </c>
      <c r="T54" s="267"/>
      <c r="U54" s="267"/>
      <c r="V54" s="273"/>
      <c r="W54" s="271">
        <v>0.02</v>
      </c>
      <c r="X54" s="229" t="s">
        <v>25</v>
      </c>
      <c r="Y54" s="267"/>
      <c r="Z54" s="267"/>
      <c r="AA54" s="273"/>
      <c r="AB54" s="271">
        <v>0.02</v>
      </c>
      <c r="AC54" s="229" t="s">
        <v>25</v>
      </c>
      <c r="AD54" s="267"/>
      <c r="AE54" s="267"/>
      <c r="AF54" s="273"/>
      <c r="AG54" s="271">
        <v>0.02</v>
      </c>
      <c r="AH54" s="229" t="s">
        <v>25</v>
      </c>
      <c r="AI54" s="267"/>
      <c r="AJ54" s="267"/>
      <c r="AK54" s="273"/>
      <c r="AL54" s="271">
        <v>0.02</v>
      </c>
      <c r="AM54" s="229" t="s">
        <v>25</v>
      </c>
      <c r="AN54" s="267"/>
      <c r="AO54" s="267"/>
      <c r="AP54" s="273"/>
      <c r="AQ54" s="309"/>
      <c r="AR54" s="298"/>
      <c r="AS54" s="310"/>
      <c r="AT54" s="310"/>
      <c r="AU54" s="311"/>
      <c r="AV54" s="271">
        <v>0.02</v>
      </c>
      <c r="AW54" s="229" t="s">
        <v>25</v>
      </c>
      <c r="AX54" s="267"/>
      <c r="AY54" s="267"/>
      <c r="AZ54" s="273"/>
      <c r="BB54" s="111" t="s">
        <v>75</v>
      </c>
      <c r="BD54" s="214"/>
    </row>
    <row r="55" spans="1:56" x14ac:dyDescent="0.25">
      <c r="A55" s="228" t="s">
        <v>76</v>
      </c>
      <c r="B55" s="222" t="s">
        <v>24</v>
      </c>
      <c r="C55" s="229"/>
      <c r="D55" s="229"/>
      <c r="E55" s="322">
        <v>1</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22"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22"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22"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22"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s="214" customFormat="1" x14ac:dyDescent="0.25">
      <c r="A60" s="228" t="s">
        <v>81</v>
      </c>
      <c r="B60" s="222" t="s">
        <v>202</v>
      </c>
      <c r="C60" s="229"/>
      <c r="D60" s="229"/>
      <c r="E60" s="223" t="s">
        <v>202</v>
      </c>
      <c r="F60" s="230" t="s">
        <v>22</v>
      </c>
      <c r="G60" s="231">
        <v>7.0000000000000007E-2</v>
      </c>
      <c r="H60" s="271">
        <v>0.03</v>
      </c>
      <c r="I60" s="229" t="s">
        <v>25</v>
      </c>
      <c r="J60" s="267"/>
      <c r="K60" s="267"/>
      <c r="L60" s="273"/>
      <c r="M60" s="271">
        <v>0.03</v>
      </c>
      <c r="N60" s="229" t="s">
        <v>25</v>
      </c>
      <c r="O60" s="267"/>
      <c r="P60" s="267"/>
      <c r="Q60" s="273"/>
      <c r="R60" s="271">
        <v>0.03</v>
      </c>
      <c r="S60" s="229" t="s">
        <v>25</v>
      </c>
      <c r="T60" s="267"/>
      <c r="U60" s="267"/>
      <c r="V60" s="273"/>
      <c r="W60" s="271">
        <v>0.03</v>
      </c>
      <c r="X60" s="229" t="s">
        <v>25</v>
      </c>
      <c r="Y60" s="267"/>
      <c r="Z60" s="267"/>
      <c r="AA60" s="273"/>
      <c r="AB60" s="271">
        <v>0.03</v>
      </c>
      <c r="AC60" s="229" t="s">
        <v>25</v>
      </c>
      <c r="AD60" s="267"/>
      <c r="AE60" s="267"/>
      <c r="AF60" s="273"/>
      <c r="AG60" s="271">
        <v>0.03</v>
      </c>
      <c r="AH60" s="229" t="s">
        <v>25</v>
      </c>
      <c r="AI60" s="267"/>
      <c r="AJ60" s="267"/>
      <c r="AK60" s="273"/>
      <c r="AL60" s="271">
        <v>0.03</v>
      </c>
      <c r="AM60" s="229" t="s">
        <v>25</v>
      </c>
      <c r="AN60" s="267"/>
      <c r="AO60" s="267"/>
      <c r="AP60" s="273"/>
      <c r="AQ60" s="309"/>
      <c r="AR60" s="298"/>
      <c r="AS60" s="310"/>
      <c r="AT60" s="310"/>
      <c r="AU60" s="311"/>
      <c r="AV60" s="271">
        <v>0.03</v>
      </c>
      <c r="AW60" s="229" t="s">
        <v>25</v>
      </c>
      <c r="AX60" s="267"/>
      <c r="AY60" s="267"/>
      <c r="AZ60" s="273"/>
      <c r="BB60" s="364" t="s">
        <v>81</v>
      </c>
    </row>
    <row r="61" spans="1:5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22" t="s">
        <v>24</v>
      </c>
      <c r="C62" s="229"/>
      <c r="D62" s="229"/>
      <c r="E62" s="322">
        <v>0.3</v>
      </c>
      <c r="F62" s="230" t="s">
        <v>22</v>
      </c>
      <c r="G62" s="231">
        <v>0.3</v>
      </c>
      <c r="H62" s="271">
        <v>0.02</v>
      </c>
      <c r="I62" s="229" t="s">
        <v>25</v>
      </c>
      <c r="J62" s="267"/>
      <c r="K62" s="267"/>
      <c r="L62" s="273"/>
      <c r="M62" s="271">
        <v>0.02</v>
      </c>
      <c r="N62" s="229" t="s">
        <v>25</v>
      </c>
      <c r="O62" s="267"/>
      <c r="P62" s="267"/>
      <c r="Q62" s="273"/>
      <c r="R62" s="271">
        <v>0.02</v>
      </c>
      <c r="S62" s="229" t="s">
        <v>25</v>
      </c>
      <c r="T62" s="267"/>
      <c r="U62" s="267"/>
      <c r="V62" s="273"/>
      <c r="W62" s="271">
        <v>0.02</v>
      </c>
      <c r="X62" s="229" t="s">
        <v>25</v>
      </c>
      <c r="Y62" s="267"/>
      <c r="Z62" s="267"/>
      <c r="AA62" s="273"/>
      <c r="AB62" s="271">
        <v>0.02</v>
      </c>
      <c r="AC62" s="229" t="s">
        <v>25</v>
      </c>
      <c r="AD62" s="267"/>
      <c r="AE62" s="267"/>
      <c r="AF62" s="273"/>
      <c r="AG62" s="271">
        <v>0.02</v>
      </c>
      <c r="AH62" s="229" t="s">
        <v>25</v>
      </c>
      <c r="AI62" s="267"/>
      <c r="AJ62" s="267"/>
      <c r="AK62" s="273"/>
      <c r="AL62" s="271">
        <v>0.02</v>
      </c>
      <c r="AM62" s="229" t="s">
        <v>25</v>
      </c>
      <c r="AN62" s="267"/>
      <c r="AO62" s="267"/>
      <c r="AP62" s="273"/>
      <c r="AQ62" s="309"/>
      <c r="AR62" s="298"/>
      <c r="AS62" s="310"/>
      <c r="AT62" s="310"/>
      <c r="AU62" s="311"/>
      <c r="AV62" s="271">
        <v>0.02</v>
      </c>
      <c r="AW62" s="229" t="s">
        <v>25</v>
      </c>
      <c r="AX62" s="267"/>
      <c r="AY62" s="267"/>
      <c r="AZ62" s="273"/>
      <c r="BB62" s="111" t="s">
        <v>83</v>
      </c>
      <c r="BD62" s="214"/>
    </row>
    <row r="63" spans="1:56" s="214" customFormat="1" x14ac:dyDescent="0.25">
      <c r="A63" s="228" t="s">
        <v>84</v>
      </c>
      <c r="B63" s="222"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363" t="s">
        <v>84</v>
      </c>
    </row>
    <row r="64" spans="1:56" x14ac:dyDescent="0.25">
      <c r="A64" s="228" t="s">
        <v>85</v>
      </c>
      <c r="B64" s="222"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22"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22" t="s">
        <v>202</v>
      </c>
      <c r="C66" s="229"/>
      <c r="D66" s="229"/>
      <c r="E66" s="223" t="s">
        <v>202</v>
      </c>
      <c r="F66" s="239">
        <v>5</v>
      </c>
      <c r="G66" s="231">
        <v>0.3</v>
      </c>
      <c r="H66" s="271">
        <v>0.02</v>
      </c>
      <c r="I66" s="229" t="s">
        <v>25</v>
      </c>
      <c r="J66" s="267"/>
      <c r="K66" s="267"/>
      <c r="L66" s="273"/>
      <c r="M66" s="271">
        <v>0.02</v>
      </c>
      <c r="N66" s="229" t="s">
        <v>25</v>
      </c>
      <c r="O66" s="267"/>
      <c r="P66" s="267"/>
      <c r="Q66" s="273"/>
      <c r="R66" s="271">
        <v>0.02</v>
      </c>
      <c r="S66" s="229" t="s">
        <v>25</v>
      </c>
      <c r="T66" s="267"/>
      <c r="U66" s="267"/>
      <c r="V66" s="273"/>
      <c r="W66" s="271">
        <v>0.02</v>
      </c>
      <c r="X66" s="229" t="s">
        <v>25</v>
      </c>
      <c r="Y66" s="267"/>
      <c r="Z66" s="267"/>
      <c r="AA66" s="273"/>
      <c r="AB66" s="271">
        <v>0.02</v>
      </c>
      <c r="AC66" s="229" t="s">
        <v>25</v>
      </c>
      <c r="AD66" s="267"/>
      <c r="AE66" s="267"/>
      <c r="AF66" s="273"/>
      <c r="AG66" s="271">
        <v>0.02</v>
      </c>
      <c r="AH66" s="229" t="s">
        <v>25</v>
      </c>
      <c r="AI66" s="267"/>
      <c r="AJ66" s="267"/>
      <c r="AK66" s="273"/>
      <c r="AL66" s="271">
        <v>0.02</v>
      </c>
      <c r="AM66" s="229" t="s">
        <v>25</v>
      </c>
      <c r="AN66" s="267"/>
      <c r="AO66" s="267"/>
      <c r="AP66" s="273"/>
      <c r="AQ66" s="309"/>
      <c r="AR66" s="298"/>
      <c r="AS66" s="310"/>
      <c r="AT66" s="310"/>
      <c r="AU66" s="311"/>
      <c r="AV66" s="271">
        <v>0.02</v>
      </c>
      <c r="AW66" s="229" t="s">
        <v>25</v>
      </c>
      <c r="AX66" s="267"/>
      <c r="AY66" s="267"/>
      <c r="AZ66" s="273"/>
      <c r="BB66" s="111" t="s">
        <v>87</v>
      </c>
      <c r="BD66" s="214"/>
    </row>
    <row r="67" spans="1:56" s="214" customFormat="1" x14ac:dyDescent="0.25">
      <c r="A67" s="228" t="s">
        <v>88</v>
      </c>
      <c r="B67" s="222" t="s">
        <v>24</v>
      </c>
      <c r="C67" s="229"/>
      <c r="D67" s="229"/>
      <c r="E67" s="322">
        <v>0.2</v>
      </c>
      <c r="F67" s="239">
        <v>100</v>
      </c>
      <c r="G67" s="231" t="s">
        <v>22</v>
      </c>
      <c r="H67" s="271">
        <v>0.03</v>
      </c>
      <c r="I67" s="229" t="s">
        <v>25</v>
      </c>
      <c r="J67" s="267"/>
      <c r="K67" s="267"/>
      <c r="L67" s="273"/>
      <c r="M67" s="271">
        <v>0.03</v>
      </c>
      <c r="N67" s="229" t="s">
        <v>25</v>
      </c>
      <c r="O67" s="267"/>
      <c r="P67" s="267"/>
      <c r="Q67" s="273"/>
      <c r="R67" s="271">
        <v>0.03</v>
      </c>
      <c r="S67" s="229" t="s">
        <v>25</v>
      </c>
      <c r="T67" s="267"/>
      <c r="U67" s="267"/>
      <c r="V67" s="273"/>
      <c r="W67" s="356">
        <v>0.11</v>
      </c>
      <c r="X67" s="229"/>
      <c r="Y67" s="267"/>
      <c r="Z67" s="267"/>
      <c r="AA67" s="273"/>
      <c r="AB67" s="271">
        <v>0.03</v>
      </c>
      <c r="AC67" s="229" t="s">
        <v>25</v>
      </c>
      <c r="AD67" s="267"/>
      <c r="AE67" s="267"/>
      <c r="AF67" s="273"/>
      <c r="AG67" s="271">
        <v>0.03</v>
      </c>
      <c r="AH67" s="229" t="s">
        <v>25</v>
      </c>
      <c r="AI67" s="267"/>
      <c r="AJ67" s="267"/>
      <c r="AK67" s="273"/>
      <c r="AL67" s="271">
        <v>0.03</v>
      </c>
      <c r="AM67" s="229" t="s">
        <v>25</v>
      </c>
      <c r="AN67" s="267"/>
      <c r="AO67" s="267"/>
      <c r="AP67" s="273"/>
      <c r="AQ67" s="312"/>
      <c r="AR67" s="298"/>
      <c r="AS67" s="310"/>
      <c r="AT67" s="310"/>
      <c r="AU67" s="311"/>
      <c r="AV67" s="271">
        <v>0.03</v>
      </c>
      <c r="AW67" s="229" t="s">
        <v>25</v>
      </c>
      <c r="AX67" s="267"/>
      <c r="AY67" s="267"/>
      <c r="AZ67" s="273"/>
      <c r="BB67" s="363" t="s">
        <v>88</v>
      </c>
    </row>
    <row r="68" spans="1:56" x14ac:dyDescent="0.25">
      <c r="A68" s="228" t="s">
        <v>89</v>
      </c>
      <c r="B68" s="222" t="s">
        <v>202</v>
      </c>
      <c r="C68" s="229"/>
      <c r="D68" s="229"/>
      <c r="E68" s="223" t="s">
        <v>202</v>
      </c>
      <c r="F68" s="230" t="s">
        <v>22</v>
      </c>
      <c r="G68" s="231">
        <v>0.5</v>
      </c>
      <c r="H68" s="271">
        <v>0.5</v>
      </c>
      <c r="I68" s="229" t="s">
        <v>25</v>
      </c>
      <c r="J68" s="267"/>
      <c r="K68" s="267"/>
      <c r="L68" s="273"/>
      <c r="M68" s="271">
        <v>0.5</v>
      </c>
      <c r="N68" s="229" t="s">
        <v>25</v>
      </c>
      <c r="O68" s="267"/>
      <c r="P68" s="267"/>
      <c r="Q68" s="273"/>
      <c r="R68" s="271">
        <v>0.5</v>
      </c>
      <c r="S68" s="229" t="s">
        <v>25</v>
      </c>
      <c r="T68" s="267"/>
      <c r="U68" s="267"/>
      <c r="V68" s="273"/>
      <c r="W68" s="271">
        <v>0.5</v>
      </c>
      <c r="X68" s="229" t="s">
        <v>25</v>
      </c>
      <c r="Y68" s="267"/>
      <c r="Z68" s="267"/>
      <c r="AA68" s="273"/>
      <c r="AB68" s="271">
        <v>0.5</v>
      </c>
      <c r="AC68" s="229" t="s">
        <v>25</v>
      </c>
      <c r="AD68" s="267"/>
      <c r="AE68" s="267"/>
      <c r="AF68" s="273"/>
      <c r="AG68" s="271">
        <v>0.5</v>
      </c>
      <c r="AH68" s="229" t="s">
        <v>25</v>
      </c>
      <c r="AI68" s="267"/>
      <c r="AJ68" s="267"/>
      <c r="AK68" s="273"/>
      <c r="AL68" s="271">
        <v>0.5</v>
      </c>
      <c r="AM68" s="229" t="s">
        <v>25</v>
      </c>
      <c r="AN68" s="267"/>
      <c r="AO68" s="267"/>
      <c r="AP68" s="273"/>
      <c r="AQ68" s="312"/>
      <c r="AR68" s="298"/>
      <c r="AS68" s="310"/>
      <c r="AT68" s="310"/>
      <c r="AU68" s="311"/>
      <c r="AV68" s="271">
        <v>0.5</v>
      </c>
      <c r="AW68" s="229" t="s">
        <v>25</v>
      </c>
      <c r="AX68" s="267"/>
      <c r="AY68" s="267"/>
      <c r="AZ68" s="273"/>
      <c r="BB68" s="123" t="s">
        <v>89</v>
      </c>
      <c r="BD68" s="214"/>
    </row>
    <row r="69" spans="1:56" x14ac:dyDescent="0.25">
      <c r="A69" s="228" t="s">
        <v>90</v>
      </c>
      <c r="B69" s="222" t="s">
        <v>202</v>
      </c>
      <c r="C69" s="229"/>
      <c r="D69" s="229"/>
      <c r="E69" s="223" t="s">
        <v>202</v>
      </c>
      <c r="F69" s="230" t="s">
        <v>22</v>
      </c>
      <c r="G69" s="231" t="s">
        <v>22</v>
      </c>
      <c r="H69" s="370">
        <v>1</v>
      </c>
      <c r="I69" s="229" t="s">
        <v>25</v>
      </c>
      <c r="J69" s="267"/>
      <c r="K69" s="267"/>
      <c r="L69" s="273"/>
      <c r="M69" s="370">
        <v>1</v>
      </c>
      <c r="N69" s="229" t="s">
        <v>25</v>
      </c>
      <c r="O69" s="267"/>
      <c r="P69" s="267"/>
      <c r="Q69" s="273"/>
      <c r="R69" s="370">
        <v>1</v>
      </c>
      <c r="S69" s="229" t="s">
        <v>25</v>
      </c>
      <c r="T69" s="267"/>
      <c r="U69" s="267"/>
      <c r="V69" s="273"/>
      <c r="W69" s="370">
        <v>1</v>
      </c>
      <c r="X69" s="229" t="s">
        <v>25</v>
      </c>
      <c r="Y69" s="267"/>
      <c r="Z69" s="267"/>
      <c r="AA69" s="273"/>
      <c r="AB69" s="370">
        <v>1</v>
      </c>
      <c r="AC69" s="229" t="s">
        <v>25</v>
      </c>
      <c r="AD69" s="267"/>
      <c r="AE69" s="267"/>
      <c r="AF69" s="273"/>
      <c r="AG69" s="370">
        <v>1</v>
      </c>
      <c r="AH69" s="229" t="s">
        <v>25</v>
      </c>
      <c r="AI69" s="267"/>
      <c r="AJ69" s="267"/>
      <c r="AK69" s="273"/>
      <c r="AL69" s="370">
        <v>1</v>
      </c>
      <c r="AM69" s="229" t="s">
        <v>25</v>
      </c>
      <c r="AN69" s="267"/>
      <c r="AO69" s="267"/>
      <c r="AP69" s="273"/>
      <c r="AQ69" s="297"/>
      <c r="AR69" s="298"/>
      <c r="AS69" s="310"/>
      <c r="AT69" s="310"/>
      <c r="AU69" s="311"/>
      <c r="AV69" s="370">
        <v>1</v>
      </c>
      <c r="AW69" s="229" t="s">
        <v>25</v>
      </c>
      <c r="AX69" s="267"/>
      <c r="AY69" s="267"/>
      <c r="AZ69" s="273"/>
      <c r="BB69" s="111" t="s">
        <v>90</v>
      </c>
      <c r="BD69" s="214"/>
    </row>
    <row r="70" spans="1:56" s="214" customFormat="1" x14ac:dyDescent="0.25">
      <c r="A70" s="228" t="s">
        <v>91</v>
      </c>
      <c r="B70" s="222" t="s">
        <v>24</v>
      </c>
      <c r="C70" s="229"/>
      <c r="D70" s="229"/>
      <c r="E70" s="322">
        <v>1</v>
      </c>
      <c r="F70" s="230" t="s">
        <v>22</v>
      </c>
      <c r="G70" s="231">
        <v>7</v>
      </c>
      <c r="H70" s="271">
        <v>1</v>
      </c>
      <c r="I70" s="229" t="s">
        <v>25</v>
      </c>
      <c r="J70" s="267"/>
      <c r="K70" s="267"/>
      <c r="L70" s="273"/>
      <c r="M70" s="271">
        <v>1</v>
      </c>
      <c r="N70" s="229" t="s">
        <v>25</v>
      </c>
      <c r="O70" s="267"/>
      <c r="P70" s="267"/>
      <c r="Q70" s="273"/>
      <c r="R70" s="271">
        <v>1</v>
      </c>
      <c r="S70" s="229" t="s">
        <v>25</v>
      </c>
      <c r="T70" s="267"/>
      <c r="U70" s="267"/>
      <c r="V70" s="273"/>
      <c r="W70" s="271">
        <v>1</v>
      </c>
      <c r="X70" s="229" t="s">
        <v>25</v>
      </c>
      <c r="Y70" s="267"/>
      <c r="Z70" s="267"/>
      <c r="AA70" s="273"/>
      <c r="AB70" s="271">
        <v>1</v>
      </c>
      <c r="AC70" s="229" t="s">
        <v>25</v>
      </c>
      <c r="AD70" s="267"/>
      <c r="AE70" s="267"/>
      <c r="AF70" s="273"/>
      <c r="AG70" s="271">
        <v>1</v>
      </c>
      <c r="AH70" s="229" t="s">
        <v>25</v>
      </c>
      <c r="AI70" s="267"/>
      <c r="AJ70" s="267"/>
      <c r="AK70" s="273"/>
      <c r="AL70" s="271">
        <v>1</v>
      </c>
      <c r="AM70" s="229" t="s">
        <v>25</v>
      </c>
      <c r="AN70" s="267"/>
      <c r="AO70" s="267"/>
      <c r="AP70" s="273"/>
      <c r="AQ70" s="297"/>
      <c r="AR70" s="298"/>
      <c r="AS70" s="310"/>
      <c r="AT70" s="310"/>
      <c r="AU70" s="311"/>
      <c r="AV70" s="271">
        <v>1</v>
      </c>
      <c r="AW70" s="229" t="s">
        <v>25</v>
      </c>
      <c r="AX70" s="267"/>
      <c r="AY70" s="267"/>
      <c r="AZ70" s="273"/>
      <c r="BB70" s="363" t="s">
        <v>91</v>
      </c>
    </row>
    <row r="71" spans="1:56" x14ac:dyDescent="0.25">
      <c r="A71" s="228" t="s">
        <v>92</v>
      </c>
      <c r="B71" s="222" t="s">
        <v>202</v>
      </c>
      <c r="C71" s="229"/>
      <c r="D71" s="229"/>
      <c r="E71" s="223" t="s">
        <v>202</v>
      </c>
      <c r="F71" s="230" t="s">
        <v>22</v>
      </c>
      <c r="G71" s="231" t="s">
        <v>22</v>
      </c>
      <c r="H71" s="370">
        <v>1</v>
      </c>
      <c r="I71" s="229" t="s">
        <v>25</v>
      </c>
      <c r="J71" s="267"/>
      <c r="K71" s="267"/>
      <c r="L71" s="273"/>
      <c r="M71" s="370">
        <v>1</v>
      </c>
      <c r="N71" s="229" t="s">
        <v>25</v>
      </c>
      <c r="O71" s="267"/>
      <c r="P71" s="267"/>
      <c r="Q71" s="273"/>
      <c r="R71" s="370">
        <v>1</v>
      </c>
      <c r="S71" s="229" t="s">
        <v>25</v>
      </c>
      <c r="T71" s="267"/>
      <c r="U71" s="267"/>
      <c r="V71" s="273"/>
      <c r="W71" s="370">
        <v>1</v>
      </c>
      <c r="X71" s="229" t="s">
        <v>25</v>
      </c>
      <c r="Y71" s="267"/>
      <c r="Z71" s="267"/>
      <c r="AA71" s="273"/>
      <c r="AB71" s="370">
        <v>1</v>
      </c>
      <c r="AC71" s="229" t="s">
        <v>25</v>
      </c>
      <c r="AD71" s="267"/>
      <c r="AE71" s="267"/>
      <c r="AF71" s="273"/>
      <c r="AG71" s="370">
        <v>1</v>
      </c>
      <c r="AH71" s="229" t="s">
        <v>25</v>
      </c>
      <c r="AI71" s="267"/>
      <c r="AJ71" s="267"/>
      <c r="AK71" s="273"/>
      <c r="AL71" s="370">
        <v>1</v>
      </c>
      <c r="AM71" s="229" t="s">
        <v>25</v>
      </c>
      <c r="AN71" s="267"/>
      <c r="AO71" s="267"/>
      <c r="AP71" s="273"/>
      <c r="AQ71" s="297"/>
      <c r="AR71" s="298"/>
      <c r="AS71" s="310"/>
      <c r="AT71" s="310"/>
      <c r="AU71" s="311"/>
      <c r="AV71" s="370">
        <v>1</v>
      </c>
      <c r="AW71" s="229" t="s">
        <v>25</v>
      </c>
      <c r="AX71" s="267"/>
      <c r="AY71" s="267"/>
      <c r="AZ71" s="273"/>
      <c r="BB71" s="111" t="s">
        <v>92</v>
      </c>
      <c r="BD71" s="214"/>
    </row>
    <row r="72" spans="1:56" x14ac:dyDescent="0.25">
      <c r="A72" s="228" t="s">
        <v>93</v>
      </c>
      <c r="B72" s="222" t="s">
        <v>202</v>
      </c>
      <c r="C72" s="229"/>
      <c r="D72" s="229"/>
      <c r="E72" s="223" t="s">
        <v>202</v>
      </c>
      <c r="F72" s="239">
        <v>70</v>
      </c>
      <c r="G72" s="231" t="s">
        <v>22</v>
      </c>
      <c r="H72" s="369">
        <v>0.02</v>
      </c>
      <c r="I72" s="229" t="s">
        <v>25</v>
      </c>
      <c r="J72" s="267"/>
      <c r="K72" s="267"/>
      <c r="L72" s="273"/>
      <c r="M72" s="369">
        <v>0.02</v>
      </c>
      <c r="N72" s="229" t="s">
        <v>25</v>
      </c>
      <c r="O72" s="267"/>
      <c r="P72" s="267"/>
      <c r="Q72" s="273"/>
      <c r="R72" s="295">
        <v>1.04</v>
      </c>
      <c r="S72" s="229"/>
      <c r="T72" s="267"/>
      <c r="U72" s="267"/>
      <c r="V72" s="273"/>
      <c r="W72" s="295">
        <v>0.1</v>
      </c>
      <c r="X72" s="229"/>
      <c r="Y72" s="267"/>
      <c r="Z72" s="267"/>
      <c r="AA72" s="273"/>
      <c r="AB72" s="295">
        <v>0.39</v>
      </c>
      <c r="AC72" s="229"/>
      <c r="AD72" s="267"/>
      <c r="AE72" s="267"/>
      <c r="AF72" s="273"/>
      <c r="AG72" s="369">
        <v>0.02</v>
      </c>
      <c r="AH72" s="229" t="s">
        <v>25</v>
      </c>
      <c r="AI72" s="267"/>
      <c r="AJ72" s="267"/>
      <c r="AK72" s="273"/>
      <c r="AL72" s="369">
        <v>0.02</v>
      </c>
      <c r="AM72" s="229" t="s">
        <v>25</v>
      </c>
      <c r="AN72" s="267"/>
      <c r="AO72" s="267"/>
      <c r="AP72" s="273"/>
      <c r="AQ72" s="312"/>
      <c r="AR72" s="298"/>
      <c r="AS72" s="310"/>
      <c r="AT72" s="310"/>
      <c r="AU72" s="311"/>
      <c r="AV72" s="369">
        <v>0.02</v>
      </c>
      <c r="AW72" s="229" t="s">
        <v>25</v>
      </c>
      <c r="AX72" s="267"/>
      <c r="AY72" s="267"/>
      <c r="AZ72" s="273"/>
      <c r="BB72" s="123" t="s">
        <v>93</v>
      </c>
      <c r="BD72" s="214"/>
    </row>
    <row r="73" spans="1:56" x14ac:dyDescent="0.25">
      <c r="A73" s="228" t="s">
        <v>94</v>
      </c>
      <c r="B73" s="222" t="s">
        <v>202</v>
      </c>
      <c r="C73" s="229"/>
      <c r="D73" s="229"/>
      <c r="E73" s="223" t="s">
        <v>202</v>
      </c>
      <c r="F73" s="230" t="s">
        <v>22</v>
      </c>
      <c r="G73" s="231">
        <v>0.2</v>
      </c>
      <c r="H73" s="271">
        <v>0.03</v>
      </c>
      <c r="I73" s="229" t="s">
        <v>25</v>
      </c>
      <c r="J73" s="267"/>
      <c r="K73" s="267"/>
      <c r="L73" s="273"/>
      <c r="M73" s="271">
        <v>0.03</v>
      </c>
      <c r="N73" s="229" t="s">
        <v>25</v>
      </c>
      <c r="O73" s="267"/>
      <c r="P73" s="267"/>
      <c r="Q73" s="273"/>
      <c r="R73" s="271">
        <v>0.03</v>
      </c>
      <c r="S73" s="229" t="s">
        <v>25</v>
      </c>
      <c r="T73" s="267"/>
      <c r="U73" s="267"/>
      <c r="V73" s="273"/>
      <c r="W73" s="271">
        <v>0.03</v>
      </c>
      <c r="X73" s="229" t="s">
        <v>25</v>
      </c>
      <c r="Y73" s="267"/>
      <c r="Z73" s="267"/>
      <c r="AA73" s="273"/>
      <c r="AB73" s="271">
        <v>0.03</v>
      </c>
      <c r="AC73" s="229" t="s">
        <v>25</v>
      </c>
      <c r="AD73" s="267"/>
      <c r="AE73" s="267"/>
      <c r="AF73" s="273"/>
      <c r="AG73" s="271">
        <v>0.03</v>
      </c>
      <c r="AH73" s="229" t="s">
        <v>25</v>
      </c>
      <c r="AI73" s="267"/>
      <c r="AJ73" s="267"/>
      <c r="AK73" s="273"/>
      <c r="AL73" s="271">
        <v>0.03</v>
      </c>
      <c r="AM73" s="229" t="s">
        <v>25</v>
      </c>
      <c r="AN73" s="267"/>
      <c r="AO73" s="267"/>
      <c r="AP73" s="273"/>
      <c r="AQ73" s="313"/>
      <c r="AR73" s="298"/>
      <c r="AS73" s="310"/>
      <c r="AT73" s="310"/>
      <c r="AU73" s="311"/>
      <c r="AV73" s="271">
        <v>0.03</v>
      </c>
      <c r="AW73" s="229" t="s">
        <v>25</v>
      </c>
      <c r="AX73" s="267"/>
      <c r="AY73" s="267"/>
      <c r="AZ73" s="273"/>
      <c r="BB73" s="123" t="s">
        <v>94</v>
      </c>
      <c r="BD73" s="214"/>
    </row>
    <row r="74" spans="1:56" x14ac:dyDescent="0.25">
      <c r="A74" s="228" t="s">
        <v>95</v>
      </c>
      <c r="B74" s="222" t="s">
        <v>202</v>
      </c>
      <c r="C74" s="229"/>
      <c r="D74" s="229"/>
      <c r="E74" s="223" t="s">
        <v>202</v>
      </c>
      <c r="F74" s="230" t="s">
        <v>22</v>
      </c>
      <c r="G74" s="231" t="s">
        <v>22</v>
      </c>
      <c r="H74" s="369">
        <v>0.02</v>
      </c>
      <c r="I74" s="229" t="s">
        <v>25</v>
      </c>
      <c r="J74" s="267"/>
      <c r="K74" s="267"/>
      <c r="L74" s="273"/>
      <c r="M74" s="369">
        <v>0.02</v>
      </c>
      <c r="N74" s="229" t="s">
        <v>25</v>
      </c>
      <c r="O74" s="267"/>
      <c r="P74" s="267"/>
      <c r="Q74" s="273"/>
      <c r="R74" s="369">
        <v>0.02</v>
      </c>
      <c r="S74" s="229" t="s">
        <v>25</v>
      </c>
      <c r="T74" s="267"/>
      <c r="U74" s="267"/>
      <c r="V74" s="273"/>
      <c r="W74" s="369">
        <v>0.02</v>
      </c>
      <c r="X74" s="229" t="s">
        <v>25</v>
      </c>
      <c r="Y74" s="267"/>
      <c r="Z74" s="267"/>
      <c r="AA74" s="273"/>
      <c r="AB74" s="369">
        <v>0.02</v>
      </c>
      <c r="AC74" s="229" t="s">
        <v>25</v>
      </c>
      <c r="AD74" s="267"/>
      <c r="AE74" s="267"/>
      <c r="AF74" s="273"/>
      <c r="AG74" s="369">
        <v>0.02</v>
      </c>
      <c r="AH74" s="229" t="s">
        <v>25</v>
      </c>
      <c r="AI74" s="267"/>
      <c r="AJ74" s="267"/>
      <c r="AK74" s="273"/>
      <c r="AL74" s="369">
        <v>0.02</v>
      </c>
      <c r="AM74" s="229" t="s">
        <v>25</v>
      </c>
      <c r="AN74" s="267"/>
      <c r="AO74" s="267"/>
      <c r="AP74" s="273"/>
      <c r="AQ74" s="300"/>
      <c r="AR74" s="298"/>
      <c r="AS74" s="310"/>
      <c r="AT74" s="310"/>
      <c r="AU74" s="311"/>
      <c r="AV74" s="369">
        <v>0.02</v>
      </c>
      <c r="AW74" s="229" t="s">
        <v>25</v>
      </c>
      <c r="AX74" s="267"/>
      <c r="AY74" s="267"/>
      <c r="AZ74" s="273"/>
      <c r="BB74" s="123" t="s">
        <v>95</v>
      </c>
      <c r="BD74" s="214"/>
    </row>
    <row r="75" spans="1:56" s="214" customFormat="1" x14ac:dyDescent="0.25">
      <c r="A75" s="228" t="s">
        <v>203</v>
      </c>
      <c r="B75" s="222" t="s">
        <v>24</v>
      </c>
      <c r="C75" s="229"/>
      <c r="D75" s="229"/>
      <c r="E75" s="322">
        <v>1</v>
      </c>
      <c r="F75" s="239">
        <v>700</v>
      </c>
      <c r="G75" s="231" t="s">
        <v>22</v>
      </c>
      <c r="H75" s="271">
        <v>1</v>
      </c>
      <c r="I75" s="229" t="s">
        <v>25</v>
      </c>
      <c r="J75" s="267"/>
      <c r="K75" s="267"/>
      <c r="L75" s="273"/>
      <c r="M75" s="271">
        <v>1</v>
      </c>
      <c r="N75" s="229" t="s">
        <v>25</v>
      </c>
      <c r="O75" s="267"/>
      <c r="P75" s="267"/>
      <c r="Q75" s="273"/>
      <c r="R75" s="271">
        <v>1</v>
      </c>
      <c r="S75" s="229" t="s">
        <v>25</v>
      </c>
      <c r="T75" s="267"/>
      <c r="U75" s="267"/>
      <c r="V75" s="273"/>
      <c r="W75" s="271">
        <v>1</v>
      </c>
      <c r="X75" s="229" t="s">
        <v>25</v>
      </c>
      <c r="Y75" s="267"/>
      <c r="Z75" s="267"/>
      <c r="AA75" s="273"/>
      <c r="AB75" s="271">
        <v>1</v>
      </c>
      <c r="AC75" s="229" t="s">
        <v>25</v>
      </c>
      <c r="AD75" s="267"/>
      <c r="AE75" s="267"/>
      <c r="AF75" s="273"/>
      <c r="AG75" s="271">
        <v>1</v>
      </c>
      <c r="AH75" s="229" t="s">
        <v>25</v>
      </c>
      <c r="AI75" s="267"/>
      <c r="AJ75" s="267"/>
      <c r="AK75" s="273"/>
      <c r="AL75" s="271">
        <v>1</v>
      </c>
      <c r="AM75" s="229" t="s">
        <v>25</v>
      </c>
      <c r="AN75" s="267"/>
      <c r="AO75" s="267"/>
      <c r="AP75" s="273"/>
      <c r="AQ75" s="314"/>
      <c r="AR75" s="298"/>
      <c r="AS75" s="310"/>
      <c r="AT75" s="310"/>
      <c r="AU75" s="311"/>
      <c r="AV75" s="271">
        <v>1</v>
      </c>
      <c r="AW75" s="229" t="s">
        <v>25</v>
      </c>
      <c r="AX75" s="267"/>
      <c r="AY75" s="267"/>
      <c r="AZ75" s="273"/>
      <c r="BB75" s="363" t="s">
        <v>96</v>
      </c>
    </row>
    <row r="76" spans="1:56" x14ac:dyDescent="0.25">
      <c r="A76" s="228" t="s">
        <v>97</v>
      </c>
      <c r="B76" s="222" t="s">
        <v>202</v>
      </c>
      <c r="C76" s="229"/>
      <c r="D76" s="229"/>
      <c r="E76" s="223" t="s">
        <v>202</v>
      </c>
      <c r="F76" s="239">
        <v>10</v>
      </c>
      <c r="G76" s="231" t="s">
        <v>22</v>
      </c>
      <c r="H76" s="370">
        <v>1</v>
      </c>
      <c r="I76" s="229" t="s">
        <v>25</v>
      </c>
      <c r="J76" s="267"/>
      <c r="K76" s="267"/>
      <c r="L76" s="273"/>
      <c r="M76" s="370">
        <v>1</v>
      </c>
      <c r="N76" s="229" t="s">
        <v>25</v>
      </c>
      <c r="O76" s="267"/>
      <c r="P76" s="267"/>
      <c r="Q76" s="273"/>
      <c r="R76" s="370">
        <v>1</v>
      </c>
      <c r="S76" s="229" t="s">
        <v>25</v>
      </c>
      <c r="T76" s="267"/>
      <c r="U76" s="267"/>
      <c r="V76" s="273"/>
      <c r="W76" s="370">
        <v>1</v>
      </c>
      <c r="X76" s="229" t="s">
        <v>25</v>
      </c>
      <c r="Y76" s="267"/>
      <c r="Z76" s="267"/>
      <c r="AA76" s="273"/>
      <c r="AB76" s="370">
        <v>1</v>
      </c>
      <c r="AC76" s="229" t="s">
        <v>25</v>
      </c>
      <c r="AD76" s="267"/>
      <c r="AE76" s="267"/>
      <c r="AF76" s="273"/>
      <c r="AG76" s="370">
        <v>1</v>
      </c>
      <c r="AH76" s="229" t="s">
        <v>25</v>
      </c>
      <c r="AI76" s="267"/>
      <c r="AJ76" s="267"/>
      <c r="AK76" s="273"/>
      <c r="AL76" s="370">
        <v>1</v>
      </c>
      <c r="AM76" s="229" t="s">
        <v>25</v>
      </c>
      <c r="AN76" s="267"/>
      <c r="AO76" s="267"/>
      <c r="AP76" s="273"/>
      <c r="AQ76" s="297"/>
      <c r="AR76" s="298"/>
      <c r="AS76" s="310"/>
      <c r="AT76" s="310"/>
      <c r="AU76" s="311"/>
      <c r="AV76" s="370">
        <v>1</v>
      </c>
      <c r="AW76" s="229" t="s">
        <v>25</v>
      </c>
      <c r="AX76" s="267"/>
      <c r="AY76" s="267"/>
      <c r="AZ76" s="273"/>
      <c r="BB76" s="123" t="s">
        <v>97</v>
      </c>
      <c r="BD76" s="214"/>
    </row>
    <row r="77" spans="1:56" x14ac:dyDescent="0.25">
      <c r="A77" s="228" t="s">
        <v>98</v>
      </c>
      <c r="B77" s="222" t="s">
        <v>202</v>
      </c>
      <c r="C77" s="229"/>
      <c r="D77" s="229"/>
      <c r="E77" s="223" t="s">
        <v>202</v>
      </c>
      <c r="F77" s="230" t="s">
        <v>22</v>
      </c>
      <c r="G77" s="231" t="s">
        <v>22</v>
      </c>
      <c r="H77" s="370">
        <v>1</v>
      </c>
      <c r="I77" s="229" t="s">
        <v>25</v>
      </c>
      <c r="J77" s="267"/>
      <c r="K77" s="267"/>
      <c r="L77" s="273"/>
      <c r="M77" s="370">
        <v>1</v>
      </c>
      <c r="N77" s="229" t="s">
        <v>25</v>
      </c>
      <c r="O77" s="267"/>
      <c r="P77" s="267"/>
      <c r="Q77" s="273"/>
      <c r="R77" s="370">
        <v>1</v>
      </c>
      <c r="S77" s="229" t="s">
        <v>25</v>
      </c>
      <c r="T77" s="267"/>
      <c r="U77" s="267"/>
      <c r="V77" s="273"/>
      <c r="W77" s="370">
        <v>1</v>
      </c>
      <c r="X77" s="229" t="s">
        <v>25</v>
      </c>
      <c r="Y77" s="267"/>
      <c r="Z77" s="267"/>
      <c r="AA77" s="273"/>
      <c r="AB77" s="370">
        <v>1</v>
      </c>
      <c r="AC77" s="229" t="s">
        <v>25</v>
      </c>
      <c r="AD77" s="267"/>
      <c r="AE77" s="267"/>
      <c r="AF77" s="273"/>
      <c r="AG77" s="370">
        <v>1</v>
      </c>
      <c r="AH77" s="229" t="s">
        <v>25</v>
      </c>
      <c r="AI77" s="267"/>
      <c r="AJ77" s="267"/>
      <c r="AK77" s="273"/>
      <c r="AL77" s="370">
        <v>1</v>
      </c>
      <c r="AM77" s="229" t="s">
        <v>25</v>
      </c>
      <c r="AN77" s="267"/>
      <c r="AO77" s="267"/>
      <c r="AP77" s="273"/>
      <c r="AQ77" s="297"/>
      <c r="AR77" s="298"/>
      <c r="AS77" s="310"/>
      <c r="AT77" s="310"/>
      <c r="AU77" s="311"/>
      <c r="AV77" s="370">
        <v>1</v>
      </c>
      <c r="AW77" s="229" t="s">
        <v>25</v>
      </c>
      <c r="AX77" s="267"/>
      <c r="AY77" s="267"/>
      <c r="AZ77" s="273"/>
      <c r="BB77" s="123" t="s">
        <v>98</v>
      </c>
      <c r="BD77" s="214"/>
    </row>
    <row r="78" spans="1:56" s="214" customFormat="1" x14ac:dyDescent="0.25">
      <c r="A78" s="228" t="s">
        <v>195</v>
      </c>
      <c r="B78" s="222" t="s">
        <v>24</v>
      </c>
      <c r="C78" s="229"/>
      <c r="D78" s="229"/>
      <c r="E78" s="322">
        <v>3.5</v>
      </c>
      <c r="F78" s="230" t="s">
        <v>22</v>
      </c>
      <c r="G78" s="231">
        <v>5</v>
      </c>
      <c r="H78" s="271">
        <v>2</v>
      </c>
      <c r="I78" s="229" t="s">
        <v>25</v>
      </c>
      <c r="J78" s="267"/>
      <c r="K78" s="267"/>
      <c r="L78" s="273"/>
      <c r="M78" s="271">
        <v>2</v>
      </c>
      <c r="N78" s="229" t="s">
        <v>25</v>
      </c>
      <c r="O78" s="267"/>
      <c r="P78" s="267"/>
      <c r="Q78" s="273"/>
      <c r="R78" s="271">
        <v>2</v>
      </c>
      <c r="S78" s="229" t="s">
        <v>25</v>
      </c>
      <c r="T78" s="267"/>
      <c r="U78" s="267"/>
      <c r="V78" s="273"/>
      <c r="W78" s="271">
        <v>2</v>
      </c>
      <c r="X78" s="229" t="s">
        <v>25</v>
      </c>
      <c r="Y78" s="267"/>
      <c r="Z78" s="267"/>
      <c r="AA78" s="273"/>
      <c r="AB78" s="271">
        <v>2</v>
      </c>
      <c r="AC78" s="229" t="s">
        <v>25</v>
      </c>
      <c r="AD78" s="267"/>
      <c r="AE78" s="267"/>
      <c r="AF78" s="273"/>
      <c r="AG78" s="271">
        <v>2</v>
      </c>
      <c r="AH78" s="229" t="s">
        <v>25</v>
      </c>
      <c r="AI78" s="267"/>
      <c r="AJ78" s="267"/>
      <c r="AK78" s="273"/>
      <c r="AL78" s="271">
        <v>2</v>
      </c>
      <c r="AM78" s="229" t="s">
        <v>25</v>
      </c>
      <c r="AN78" s="267"/>
      <c r="AO78" s="267"/>
      <c r="AP78" s="273"/>
      <c r="AQ78" s="297"/>
      <c r="AR78" s="298"/>
      <c r="AS78" s="310"/>
      <c r="AT78" s="310"/>
      <c r="AU78" s="311"/>
      <c r="AV78" s="271">
        <v>2</v>
      </c>
      <c r="AW78" s="229" t="s">
        <v>25</v>
      </c>
      <c r="AX78" s="267"/>
      <c r="AY78" s="267"/>
      <c r="AZ78" s="273"/>
      <c r="BB78" s="363" t="s">
        <v>99</v>
      </c>
    </row>
    <row r="79" spans="1:56" s="214" customFormat="1" x14ac:dyDescent="0.25">
      <c r="A79" s="228" t="s">
        <v>100</v>
      </c>
      <c r="B79" s="222" t="s">
        <v>24</v>
      </c>
      <c r="C79" s="229"/>
      <c r="D79" s="229"/>
      <c r="E79" s="322">
        <v>1</v>
      </c>
      <c r="F79" s="230" t="s">
        <v>22</v>
      </c>
      <c r="G79" s="231" t="s">
        <v>22</v>
      </c>
      <c r="H79" s="271">
        <v>1</v>
      </c>
      <c r="I79" s="229" t="s">
        <v>25</v>
      </c>
      <c r="J79" s="267"/>
      <c r="K79" s="267"/>
      <c r="L79" s="273"/>
      <c r="M79" s="271">
        <v>1</v>
      </c>
      <c r="N79" s="229" t="s">
        <v>25</v>
      </c>
      <c r="O79" s="267"/>
      <c r="P79" s="267"/>
      <c r="Q79" s="273"/>
      <c r="R79" s="271">
        <v>1</v>
      </c>
      <c r="S79" s="229" t="s">
        <v>25</v>
      </c>
      <c r="T79" s="267"/>
      <c r="U79" s="267"/>
      <c r="V79" s="273"/>
      <c r="W79" s="271">
        <v>1</v>
      </c>
      <c r="X79" s="229" t="s">
        <v>25</v>
      </c>
      <c r="Y79" s="267"/>
      <c r="Z79" s="267"/>
      <c r="AA79" s="273"/>
      <c r="AB79" s="271">
        <v>1</v>
      </c>
      <c r="AC79" s="229" t="s">
        <v>25</v>
      </c>
      <c r="AD79" s="267"/>
      <c r="AE79" s="267"/>
      <c r="AF79" s="273"/>
      <c r="AG79" s="271">
        <v>1</v>
      </c>
      <c r="AH79" s="229" t="s">
        <v>25</v>
      </c>
      <c r="AI79" s="267"/>
      <c r="AJ79" s="267"/>
      <c r="AK79" s="273"/>
      <c r="AL79" s="271">
        <v>1</v>
      </c>
      <c r="AM79" s="229" t="s">
        <v>25</v>
      </c>
      <c r="AN79" s="267"/>
      <c r="AO79" s="267"/>
      <c r="AP79" s="273"/>
      <c r="AQ79" s="297"/>
      <c r="AR79" s="298"/>
      <c r="AS79" s="310"/>
      <c r="AT79" s="310"/>
      <c r="AU79" s="311"/>
      <c r="AV79" s="271">
        <v>1</v>
      </c>
      <c r="AW79" s="229" t="s">
        <v>25</v>
      </c>
      <c r="AX79" s="267"/>
      <c r="AY79" s="267"/>
      <c r="AZ79" s="273"/>
      <c r="BB79" s="364" t="s">
        <v>100</v>
      </c>
    </row>
    <row r="80" spans="1:56" s="214" customFormat="1" x14ac:dyDescent="0.25">
      <c r="A80" s="228" t="s">
        <v>101</v>
      </c>
      <c r="B80" s="222" t="s">
        <v>24</v>
      </c>
      <c r="C80" s="229"/>
      <c r="D80" s="229"/>
      <c r="E80" s="322">
        <v>1</v>
      </c>
      <c r="F80" s="239">
        <v>100</v>
      </c>
      <c r="G80" s="231" t="s">
        <v>22</v>
      </c>
      <c r="H80" s="271">
        <v>1</v>
      </c>
      <c r="I80" s="229" t="s">
        <v>25</v>
      </c>
      <c r="J80" s="267"/>
      <c r="K80" s="267"/>
      <c r="L80" s="273"/>
      <c r="M80" s="271">
        <v>1</v>
      </c>
      <c r="N80" s="229" t="s">
        <v>25</v>
      </c>
      <c r="O80" s="267"/>
      <c r="P80" s="267"/>
      <c r="Q80" s="273"/>
      <c r="R80" s="271">
        <v>1</v>
      </c>
      <c r="S80" s="229" t="s">
        <v>25</v>
      </c>
      <c r="T80" s="267"/>
      <c r="U80" s="267"/>
      <c r="V80" s="273"/>
      <c r="W80" s="271">
        <v>1</v>
      </c>
      <c r="X80" s="229" t="s">
        <v>25</v>
      </c>
      <c r="Y80" s="267"/>
      <c r="Z80" s="267"/>
      <c r="AA80" s="273"/>
      <c r="AB80" s="271">
        <v>1</v>
      </c>
      <c r="AC80" s="229" t="s">
        <v>25</v>
      </c>
      <c r="AD80" s="267"/>
      <c r="AE80" s="267"/>
      <c r="AF80" s="273"/>
      <c r="AG80" s="271">
        <v>1</v>
      </c>
      <c r="AH80" s="229" t="s">
        <v>25</v>
      </c>
      <c r="AI80" s="267"/>
      <c r="AJ80" s="267"/>
      <c r="AK80" s="273"/>
      <c r="AL80" s="271">
        <v>1</v>
      </c>
      <c r="AM80" s="229" t="s">
        <v>25</v>
      </c>
      <c r="AN80" s="267"/>
      <c r="AO80" s="267"/>
      <c r="AP80" s="273"/>
      <c r="AQ80" s="297"/>
      <c r="AR80" s="298"/>
      <c r="AS80" s="310"/>
      <c r="AT80" s="310"/>
      <c r="AU80" s="311"/>
      <c r="AV80" s="271">
        <v>1</v>
      </c>
      <c r="AW80" s="229" t="s">
        <v>25</v>
      </c>
      <c r="AX80" s="267"/>
      <c r="AY80" s="267"/>
      <c r="AZ80" s="273"/>
      <c r="BB80" s="363" t="s">
        <v>101</v>
      </c>
    </row>
    <row r="81" spans="1:56" x14ac:dyDescent="0.25">
      <c r="A81" s="228" t="s">
        <v>102</v>
      </c>
      <c r="B81" s="222" t="s">
        <v>202</v>
      </c>
      <c r="C81" s="229"/>
      <c r="D81" s="229"/>
      <c r="E81" s="223" t="s">
        <v>202</v>
      </c>
      <c r="F81" s="239">
        <v>5</v>
      </c>
      <c r="G81" s="231">
        <v>0.8</v>
      </c>
      <c r="H81" s="271">
        <v>0.02</v>
      </c>
      <c r="I81" s="229" t="s">
        <v>25</v>
      </c>
      <c r="J81" s="267"/>
      <c r="K81" s="267"/>
      <c r="L81" s="273"/>
      <c r="M81" s="271">
        <v>0.02</v>
      </c>
      <c r="N81" s="229" t="s">
        <v>25</v>
      </c>
      <c r="O81" s="267"/>
      <c r="P81" s="267"/>
      <c r="Q81" s="273"/>
      <c r="R81" s="271">
        <v>0.02</v>
      </c>
      <c r="S81" s="229" t="s">
        <v>25</v>
      </c>
      <c r="T81" s="267"/>
      <c r="U81" s="267"/>
      <c r="V81" s="273"/>
      <c r="W81" s="271">
        <v>0.02</v>
      </c>
      <c r="X81" s="229" t="s">
        <v>25</v>
      </c>
      <c r="Y81" s="267"/>
      <c r="Z81" s="267"/>
      <c r="AA81" s="273"/>
      <c r="AB81" s="271">
        <v>0.02</v>
      </c>
      <c r="AC81" s="229" t="s">
        <v>25</v>
      </c>
      <c r="AD81" s="267"/>
      <c r="AE81" s="267"/>
      <c r="AF81" s="273"/>
      <c r="AG81" s="271">
        <v>0.02</v>
      </c>
      <c r="AH81" s="229" t="s">
        <v>25</v>
      </c>
      <c r="AI81" s="267"/>
      <c r="AJ81" s="267"/>
      <c r="AK81" s="273"/>
      <c r="AL81" s="271">
        <v>0.02</v>
      </c>
      <c r="AM81" s="229" t="s">
        <v>25</v>
      </c>
      <c r="AN81" s="267"/>
      <c r="AO81" s="267"/>
      <c r="AP81" s="273"/>
      <c r="AQ81" s="312"/>
      <c r="AR81" s="298"/>
      <c r="AS81" s="310"/>
      <c r="AT81" s="310"/>
      <c r="AU81" s="311"/>
      <c r="AV81" s="271">
        <v>0.02</v>
      </c>
      <c r="AW81" s="229" t="s">
        <v>25</v>
      </c>
      <c r="AX81" s="267"/>
      <c r="AY81" s="267"/>
      <c r="AZ81" s="273"/>
      <c r="BB81" s="111" t="s">
        <v>102</v>
      </c>
      <c r="BD81" s="214"/>
    </row>
    <row r="82" spans="1:56" s="214" customFormat="1" x14ac:dyDescent="0.25">
      <c r="A82" s="228" t="s">
        <v>103</v>
      </c>
      <c r="B82" s="222" t="s">
        <v>24</v>
      </c>
      <c r="C82" s="229"/>
      <c r="D82" s="229"/>
      <c r="E82" s="322">
        <v>1</v>
      </c>
      <c r="F82" s="239">
        <v>1000</v>
      </c>
      <c r="G82" s="231" t="s">
        <v>22</v>
      </c>
      <c r="H82" s="271">
        <v>2</v>
      </c>
      <c r="I82" s="229" t="s">
        <v>25</v>
      </c>
      <c r="J82" s="267"/>
      <c r="K82" s="267"/>
      <c r="L82" s="273"/>
      <c r="M82" s="271">
        <v>2</v>
      </c>
      <c r="N82" s="229" t="s">
        <v>25</v>
      </c>
      <c r="O82" s="267"/>
      <c r="P82" s="267"/>
      <c r="Q82" s="273"/>
      <c r="R82" s="271">
        <v>2</v>
      </c>
      <c r="S82" s="229" t="s">
        <v>25</v>
      </c>
      <c r="T82" s="267"/>
      <c r="U82" s="267"/>
      <c r="V82" s="273"/>
      <c r="W82" s="271">
        <v>2</v>
      </c>
      <c r="X82" s="229" t="s">
        <v>25</v>
      </c>
      <c r="Y82" s="267"/>
      <c r="Z82" s="267"/>
      <c r="AA82" s="273"/>
      <c r="AB82" s="271">
        <v>2</v>
      </c>
      <c r="AC82" s="229" t="s">
        <v>25</v>
      </c>
      <c r="AD82" s="267"/>
      <c r="AE82" s="267"/>
      <c r="AF82" s="273"/>
      <c r="AG82" s="271">
        <v>2</v>
      </c>
      <c r="AH82" s="229" t="s">
        <v>25</v>
      </c>
      <c r="AI82" s="267"/>
      <c r="AJ82" s="267"/>
      <c r="AK82" s="273"/>
      <c r="AL82" s="271">
        <v>2</v>
      </c>
      <c r="AM82" s="229" t="s">
        <v>25</v>
      </c>
      <c r="AN82" s="267"/>
      <c r="AO82" s="267"/>
      <c r="AP82" s="273"/>
      <c r="AQ82" s="297"/>
      <c r="AR82" s="298"/>
      <c r="AS82" s="310"/>
      <c r="AT82" s="310"/>
      <c r="AU82" s="311"/>
      <c r="AV82" s="271">
        <v>2</v>
      </c>
      <c r="AW82" s="229" t="s">
        <v>25</v>
      </c>
      <c r="AX82" s="267"/>
      <c r="AY82" s="267"/>
      <c r="AZ82" s="273"/>
      <c r="BB82" s="363" t="s">
        <v>103</v>
      </c>
    </row>
    <row r="83" spans="1:56" x14ac:dyDescent="0.25">
      <c r="A83" s="228" t="s">
        <v>104</v>
      </c>
      <c r="B83" s="222" t="s">
        <v>202</v>
      </c>
      <c r="C83" s="229"/>
      <c r="D83" s="229"/>
      <c r="E83" s="223" t="s">
        <v>202</v>
      </c>
      <c r="F83" s="230" t="s">
        <v>22</v>
      </c>
      <c r="G83" s="231" t="s">
        <v>22</v>
      </c>
      <c r="H83" s="370">
        <v>1</v>
      </c>
      <c r="I83" s="229" t="s">
        <v>25</v>
      </c>
      <c r="J83" s="267"/>
      <c r="K83" s="267"/>
      <c r="L83" s="273"/>
      <c r="M83" s="370">
        <v>1</v>
      </c>
      <c r="N83" s="229" t="s">
        <v>25</v>
      </c>
      <c r="O83" s="267"/>
      <c r="P83" s="267"/>
      <c r="Q83" s="273"/>
      <c r="R83" s="370">
        <v>1</v>
      </c>
      <c r="S83" s="229" t="s">
        <v>25</v>
      </c>
      <c r="T83" s="267"/>
      <c r="U83" s="267"/>
      <c r="V83" s="273"/>
      <c r="W83" s="370">
        <v>1</v>
      </c>
      <c r="X83" s="229" t="s">
        <v>25</v>
      </c>
      <c r="Y83" s="267"/>
      <c r="Z83" s="267"/>
      <c r="AA83" s="273"/>
      <c r="AB83" s="370">
        <v>1</v>
      </c>
      <c r="AC83" s="229" t="s">
        <v>25</v>
      </c>
      <c r="AD83" s="267"/>
      <c r="AE83" s="267"/>
      <c r="AF83" s="273"/>
      <c r="AG83" s="370">
        <v>1</v>
      </c>
      <c r="AH83" s="229" t="s">
        <v>25</v>
      </c>
      <c r="AI83" s="267"/>
      <c r="AJ83" s="267"/>
      <c r="AK83" s="273"/>
      <c r="AL83" s="370">
        <v>1</v>
      </c>
      <c r="AM83" s="229" t="s">
        <v>25</v>
      </c>
      <c r="AN83" s="267"/>
      <c r="AO83" s="267"/>
      <c r="AP83" s="273"/>
      <c r="AQ83" s="297"/>
      <c r="AR83" s="298"/>
      <c r="AS83" s="310"/>
      <c r="AT83" s="310"/>
      <c r="AU83" s="311"/>
      <c r="AV83" s="370">
        <v>1</v>
      </c>
      <c r="AW83" s="229" t="s">
        <v>25</v>
      </c>
      <c r="AX83" s="267"/>
      <c r="AY83" s="267"/>
      <c r="AZ83" s="273"/>
      <c r="BB83" s="123" t="s">
        <v>104</v>
      </c>
      <c r="BD83" s="214"/>
    </row>
    <row r="84" spans="1:56" x14ac:dyDescent="0.25">
      <c r="A84" s="228" t="s">
        <v>105</v>
      </c>
      <c r="B84" s="222" t="s">
        <v>202</v>
      </c>
      <c r="C84" s="229"/>
      <c r="D84" s="229"/>
      <c r="E84" s="223" t="s">
        <v>202</v>
      </c>
      <c r="F84" s="230" t="s">
        <v>22</v>
      </c>
      <c r="G84" s="231">
        <v>0.2</v>
      </c>
      <c r="H84" s="271">
        <v>0.02</v>
      </c>
      <c r="I84" s="229" t="s">
        <v>25</v>
      </c>
      <c r="J84" s="267"/>
      <c r="K84" s="267"/>
      <c r="L84" s="273"/>
      <c r="M84" s="271">
        <v>0.02</v>
      </c>
      <c r="N84" s="229" t="s">
        <v>25</v>
      </c>
      <c r="O84" s="267"/>
      <c r="P84" s="267"/>
      <c r="Q84" s="273"/>
      <c r="R84" s="271">
        <v>0.02</v>
      </c>
      <c r="S84" s="229" t="s">
        <v>25</v>
      </c>
      <c r="T84" s="267"/>
      <c r="U84" s="267"/>
      <c r="V84" s="273"/>
      <c r="W84" s="271">
        <v>0.02</v>
      </c>
      <c r="X84" s="229" t="s">
        <v>25</v>
      </c>
      <c r="Y84" s="267"/>
      <c r="Z84" s="267"/>
      <c r="AA84" s="273"/>
      <c r="AB84" s="271">
        <v>0.02</v>
      </c>
      <c r="AC84" s="229" t="s">
        <v>25</v>
      </c>
      <c r="AD84" s="267"/>
      <c r="AE84" s="267"/>
      <c r="AF84" s="273"/>
      <c r="AG84" s="271">
        <v>0.02</v>
      </c>
      <c r="AH84" s="229" t="s">
        <v>25</v>
      </c>
      <c r="AI84" s="267"/>
      <c r="AJ84" s="267"/>
      <c r="AK84" s="273"/>
      <c r="AL84" s="271">
        <v>0.02</v>
      </c>
      <c r="AM84" s="229" t="s">
        <v>25</v>
      </c>
      <c r="AN84" s="267"/>
      <c r="AO84" s="267"/>
      <c r="AP84" s="273"/>
      <c r="AQ84" s="312"/>
      <c r="AR84" s="298"/>
      <c r="AS84" s="310"/>
      <c r="AT84" s="310"/>
      <c r="AU84" s="311"/>
      <c r="AV84" s="271">
        <v>0.02</v>
      </c>
      <c r="AW84" s="229" t="s">
        <v>25</v>
      </c>
      <c r="AX84" s="267"/>
      <c r="AY84" s="267"/>
      <c r="AZ84" s="273"/>
      <c r="BB84" s="123" t="s">
        <v>105</v>
      </c>
      <c r="BD84" s="214"/>
    </row>
    <row r="85" spans="1:56" x14ac:dyDescent="0.25">
      <c r="A85" s="228" t="s">
        <v>106</v>
      </c>
      <c r="B85" s="222" t="s">
        <v>202</v>
      </c>
      <c r="C85" s="229"/>
      <c r="D85" s="229"/>
      <c r="E85" s="223" t="s">
        <v>202</v>
      </c>
      <c r="F85" s="230" t="s">
        <v>22</v>
      </c>
      <c r="G85" s="231" t="s">
        <v>22</v>
      </c>
      <c r="H85" s="370">
        <v>2</v>
      </c>
      <c r="I85" s="229" t="s">
        <v>25</v>
      </c>
      <c r="J85" s="267"/>
      <c r="K85" s="267"/>
      <c r="L85" s="273"/>
      <c r="M85" s="370">
        <v>2</v>
      </c>
      <c r="N85" s="229" t="s">
        <v>25</v>
      </c>
      <c r="O85" s="267"/>
      <c r="P85" s="267"/>
      <c r="Q85" s="273"/>
      <c r="R85" s="370">
        <v>2</v>
      </c>
      <c r="S85" s="229" t="s">
        <v>25</v>
      </c>
      <c r="T85" s="267"/>
      <c r="U85" s="267"/>
      <c r="V85" s="273"/>
      <c r="W85" s="370">
        <v>2</v>
      </c>
      <c r="X85" s="229" t="s">
        <v>25</v>
      </c>
      <c r="Y85" s="267"/>
      <c r="Z85" s="267"/>
      <c r="AA85" s="273"/>
      <c r="AB85" s="370">
        <v>2</v>
      </c>
      <c r="AC85" s="229" t="s">
        <v>25</v>
      </c>
      <c r="AD85" s="267"/>
      <c r="AE85" s="267"/>
      <c r="AF85" s="273"/>
      <c r="AG85" s="370">
        <v>2</v>
      </c>
      <c r="AH85" s="229" t="s">
        <v>25</v>
      </c>
      <c r="AI85" s="267"/>
      <c r="AJ85" s="267"/>
      <c r="AK85" s="273"/>
      <c r="AL85" s="370">
        <v>2</v>
      </c>
      <c r="AM85" s="229" t="s">
        <v>25</v>
      </c>
      <c r="AN85" s="267"/>
      <c r="AO85" s="267"/>
      <c r="AP85" s="273"/>
      <c r="AQ85" s="297"/>
      <c r="AR85" s="298"/>
      <c r="AS85" s="310"/>
      <c r="AT85" s="310"/>
      <c r="AU85" s="311"/>
      <c r="AV85" s="370">
        <v>2</v>
      </c>
      <c r="AW85" s="229" t="s">
        <v>25</v>
      </c>
      <c r="AX85" s="267"/>
      <c r="AY85" s="267"/>
      <c r="AZ85" s="273"/>
      <c r="BB85" s="123" t="s">
        <v>106</v>
      </c>
      <c r="BD85" s="214"/>
    </row>
    <row r="86" spans="1:56" s="214" customFormat="1" x14ac:dyDescent="0.25">
      <c r="A86" s="228" t="s">
        <v>107</v>
      </c>
      <c r="B86" s="461" t="s">
        <v>202</v>
      </c>
      <c r="C86" s="229"/>
      <c r="D86" s="229"/>
      <c r="E86" s="375" t="s">
        <v>202</v>
      </c>
      <c r="F86" s="239">
        <v>5</v>
      </c>
      <c r="G86" s="231">
        <v>3</v>
      </c>
      <c r="H86" s="271">
        <v>1</v>
      </c>
      <c r="I86" s="229" t="s">
        <v>25</v>
      </c>
      <c r="J86" s="267"/>
      <c r="K86" s="267"/>
      <c r="L86" s="273"/>
      <c r="M86" s="271">
        <v>1</v>
      </c>
      <c r="N86" s="229" t="s">
        <v>25</v>
      </c>
      <c r="O86" s="267"/>
      <c r="P86" s="267"/>
      <c r="Q86" s="273"/>
      <c r="R86" s="271">
        <v>1</v>
      </c>
      <c r="S86" s="229" t="s">
        <v>25</v>
      </c>
      <c r="T86" s="267"/>
      <c r="U86" s="267"/>
      <c r="V86" s="273"/>
      <c r="W86" s="271">
        <v>1</v>
      </c>
      <c r="X86" s="229" t="s">
        <v>25</v>
      </c>
      <c r="Y86" s="267"/>
      <c r="Z86" s="267"/>
      <c r="AA86" s="273"/>
      <c r="AB86" s="271">
        <v>1</v>
      </c>
      <c r="AC86" s="229" t="s">
        <v>25</v>
      </c>
      <c r="AD86" s="267"/>
      <c r="AE86" s="267"/>
      <c r="AF86" s="273"/>
      <c r="AG86" s="271">
        <v>1</v>
      </c>
      <c r="AH86" s="229" t="s">
        <v>25</v>
      </c>
      <c r="AI86" s="267"/>
      <c r="AJ86" s="267"/>
      <c r="AK86" s="273"/>
      <c r="AL86" s="271">
        <v>1</v>
      </c>
      <c r="AM86" s="229" t="s">
        <v>25</v>
      </c>
      <c r="AN86" s="267"/>
      <c r="AO86" s="267"/>
      <c r="AP86" s="273"/>
      <c r="AQ86" s="297"/>
      <c r="AR86" s="298"/>
      <c r="AS86" s="310"/>
      <c r="AT86" s="310"/>
      <c r="AU86" s="311"/>
      <c r="AV86" s="271">
        <v>1</v>
      </c>
      <c r="AW86" s="229" t="s">
        <v>25</v>
      </c>
      <c r="AX86" s="267"/>
      <c r="AY86" s="267"/>
      <c r="AZ86" s="273"/>
      <c r="BB86" s="364" t="s">
        <v>107</v>
      </c>
    </row>
    <row r="87" spans="1:56" x14ac:dyDescent="0.25">
      <c r="A87" s="228" t="s">
        <v>108</v>
      </c>
      <c r="B87" s="222" t="s">
        <v>202</v>
      </c>
      <c r="C87" s="229"/>
      <c r="D87" s="229"/>
      <c r="E87" s="223" t="s">
        <v>202</v>
      </c>
      <c r="F87" s="230" t="s">
        <v>22</v>
      </c>
      <c r="G87" s="231" t="s">
        <v>22</v>
      </c>
      <c r="H87" s="370">
        <v>1</v>
      </c>
      <c r="I87" s="229" t="s">
        <v>25</v>
      </c>
      <c r="J87" s="267"/>
      <c r="K87" s="267"/>
      <c r="L87" s="273"/>
      <c r="M87" s="370">
        <v>1</v>
      </c>
      <c r="N87" s="229" t="s">
        <v>25</v>
      </c>
      <c r="O87" s="267"/>
      <c r="P87" s="267"/>
      <c r="Q87" s="273"/>
      <c r="R87" s="370">
        <v>1</v>
      </c>
      <c r="S87" s="229" t="s">
        <v>25</v>
      </c>
      <c r="T87" s="267"/>
      <c r="U87" s="267"/>
      <c r="V87" s="273"/>
      <c r="W87" s="370">
        <v>1</v>
      </c>
      <c r="X87" s="229" t="s">
        <v>25</v>
      </c>
      <c r="Y87" s="267"/>
      <c r="Z87" s="267"/>
      <c r="AA87" s="273"/>
      <c r="AB87" s="370">
        <v>1</v>
      </c>
      <c r="AC87" s="229" t="s">
        <v>25</v>
      </c>
      <c r="AD87" s="267"/>
      <c r="AE87" s="267"/>
      <c r="AF87" s="273"/>
      <c r="AG87" s="370">
        <v>1</v>
      </c>
      <c r="AH87" s="229" t="s">
        <v>25</v>
      </c>
      <c r="AI87" s="267"/>
      <c r="AJ87" s="267"/>
      <c r="AK87" s="273"/>
      <c r="AL87" s="370">
        <v>1</v>
      </c>
      <c r="AM87" s="229" t="s">
        <v>25</v>
      </c>
      <c r="AN87" s="267"/>
      <c r="AO87" s="267"/>
      <c r="AP87" s="273"/>
      <c r="AQ87" s="297"/>
      <c r="AR87" s="298"/>
      <c r="AS87" s="310"/>
      <c r="AT87" s="310"/>
      <c r="AU87" s="311"/>
      <c r="AV87" s="370">
        <v>1</v>
      </c>
      <c r="AW87" s="229" t="s">
        <v>25</v>
      </c>
      <c r="AX87" s="267"/>
      <c r="AY87" s="267"/>
      <c r="AZ87" s="273"/>
      <c r="BB87" s="111" t="s">
        <v>108</v>
      </c>
      <c r="BD87" s="214"/>
    </row>
    <row r="88" spans="1:56" x14ac:dyDescent="0.25">
      <c r="A88" s="228" t="s">
        <v>109</v>
      </c>
      <c r="B88" s="222" t="s">
        <v>202</v>
      </c>
      <c r="C88" s="229"/>
      <c r="D88" s="229"/>
      <c r="E88" s="223" t="s">
        <v>202</v>
      </c>
      <c r="F88" s="230" t="s">
        <v>22</v>
      </c>
      <c r="G88" s="231" t="s">
        <v>22</v>
      </c>
      <c r="H88" s="370">
        <v>5</v>
      </c>
      <c r="I88" s="229" t="s">
        <v>25</v>
      </c>
      <c r="J88" s="267"/>
      <c r="K88" s="267"/>
      <c r="L88" s="273"/>
      <c r="M88" s="370">
        <v>5</v>
      </c>
      <c r="N88" s="229" t="s">
        <v>25</v>
      </c>
      <c r="O88" s="267"/>
      <c r="P88" s="267"/>
      <c r="Q88" s="273"/>
      <c r="R88" s="370">
        <v>5</v>
      </c>
      <c r="S88" s="229" t="s">
        <v>25</v>
      </c>
      <c r="T88" s="267"/>
      <c r="U88" s="267"/>
      <c r="V88" s="273"/>
      <c r="W88" s="370">
        <v>5</v>
      </c>
      <c r="X88" s="229" t="s">
        <v>25</v>
      </c>
      <c r="Y88" s="267"/>
      <c r="Z88" s="267"/>
      <c r="AA88" s="273"/>
      <c r="AB88" s="370">
        <v>5</v>
      </c>
      <c r="AC88" s="229" t="s">
        <v>25</v>
      </c>
      <c r="AD88" s="267"/>
      <c r="AE88" s="267"/>
      <c r="AF88" s="273"/>
      <c r="AG88" s="370">
        <v>5</v>
      </c>
      <c r="AH88" s="229" t="s">
        <v>25</v>
      </c>
      <c r="AI88" s="267"/>
      <c r="AJ88" s="267"/>
      <c r="AK88" s="273"/>
      <c r="AL88" s="370">
        <v>5</v>
      </c>
      <c r="AM88" s="229" t="s">
        <v>25</v>
      </c>
      <c r="AN88" s="267"/>
      <c r="AO88" s="267"/>
      <c r="AP88" s="273"/>
      <c r="AQ88" s="297"/>
      <c r="AR88" s="298"/>
      <c r="AS88" s="310"/>
      <c r="AT88" s="310"/>
      <c r="AU88" s="311"/>
      <c r="AV88" s="370">
        <v>5</v>
      </c>
      <c r="AW88" s="229" t="s">
        <v>25</v>
      </c>
      <c r="AX88" s="267"/>
      <c r="AY88" s="267"/>
      <c r="AZ88" s="273"/>
      <c r="BB88" s="111" t="s">
        <v>109</v>
      </c>
      <c r="BD88" s="214"/>
    </row>
    <row r="89" spans="1:56" s="214" customFormat="1" ht="15.75" thickBot="1" x14ac:dyDescent="0.3">
      <c r="A89" s="376" t="s">
        <v>110</v>
      </c>
      <c r="B89" s="275" t="s">
        <v>24</v>
      </c>
      <c r="C89" s="263"/>
      <c r="D89" s="263"/>
      <c r="E89" s="323">
        <v>0.01</v>
      </c>
      <c r="F89" s="281">
        <v>2</v>
      </c>
      <c r="G89" s="282">
        <v>0.02</v>
      </c>
      <c r="H89" s="274">
        <v>0.01</v>
      </c>
      <c r="I89" s="263" t="s">
        <v>25</v>
      </c>
      <c r="J89" s="275"/>
      <c r="K89" s="275"/>
      <c r="L89" s="276"/>
      <c r="M89" s="274">
        <v>0.01</v>
      </c>
      <c r="N89" s="263" t="s">
        <v>25</v>
      </c>
      <c r="O89" s="275"/>
      <c r="P89" s="275"/>
      <c r="Q89" s="276"/>
      <c r="R89" s="274">
        <v>0.85</v>
      </c>
      <c r="S89" s="263"/>
      <c r="T89" s="275"/>
      <c r="U89" s="275"/>
      <c r="V89" s="276" t="s">
        <v>246</v>
      </c>
      <c r="W89" s="466">
        <v>0.1</v>
      </c>
      <c r="X89" s="263"/>
      <c r="Y89" s="275"/>
      <c r="Z89" s="275"/>
      <c r="AA89" s="276"/>
      <c r="AB89" s="274">
        <v>5.07</v>
      </c>
      <c r="AC89" s="263"/>
      <c r="AD89" s="275" t="s">
        <v>16</v>
      </c>
      <c r="AE89" s="275"/>
      <c r="AF89" s="276" t="s">
        <v>246</v>
      </c>
      <c r="AG89" s="274">
        <v>0.16</v>
      </c>
      <c r="AH89" s="263"/>
      <c r="AI89" s="275"/>
      <c r="AJ89" s="275"/>
      <c r="AK89" s="276"/>
      <c r="AL89" s="274">
        <v>0.01</v>
      </c>
      <c r="AM89" s="263" t="s">
        <v>25</v>
      </c>
      <c r="AN89" s="275"/>
      <c r="AO89" s="275"/>
      <c r="AP89" s="276"/>
      <c r="AQ89" s="315"/>
      <c r="AR89" s="303"/>
      <c r="AS89" s="316"/>
      <c r="AT89" s="316"/>
      <c r="AU89" s="317"/>
      <c r="AV89" s="274">
        <v>0.01</v>
      </c>
      <c r="AW89" s="263" t="s">
        <v>25</v>
      </c>
      <c r="AX89" s="275"/>
      <c r="AY89" s="275"/>
      <c r="AZ89" s="276"/>
      <c r="BB89" s="365" t="s">
        <v>110</v>
      </c>
    </row>
    <row r="90" spans="1:56" ht="12.95" customHeight="1" x14ac:dyDescent="0.25">
      <c r="A90" s="139" t="s">
        <v>196</v>
      </c>
      <c r="B90" s="285"/>
      <c r="C90" s="285"/>
      <c r="D90" s="286"/>
      <c r="E90" s="287"/>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5"/>
      <c r="C91" s="285"/>
      <c r="D91" s="286"/>
      <c r="E91" s="287"/>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5"/>
      <c r="C92" s="285"/>
      <c r="D92" s="286"/>
      <c r="E92" s="287"/>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200</v>
      </c>
      <c r="B93" s="285"/>
      <c r="C93" s="285"/>
      <c r="D93" s="286"/>
      <c r="E93" s="287"/>
      <c r="F93" s="287"/>
      <c r="G93" s="288"/>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x14ac:dyDescent="0.25">
      <c r="A94" s="293" t="s">
        <v>204</v>
      </c>
      <c r="B94" s="285"/>
      <c r="C94" s="285"/>
      <c r="D94" s="286"/>
      <c r="E94" s="287"/>
      <c r="F94" s="287"/>
      <c r="G94" s="291"/>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139" t="s">
        <v>245</v>
      </c>
      <c r="B95" s="285"/>
      <c r="C95" s="285"/>
      <c r="D95" s="286"/>
      <c r="E95" s="287"/>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1048557" spans="1:66" s="214" customFormat="1" x14ac:dyDescent="0.25">
      <c r="A1048557"/>
      <c r="C1048557"/>
      <c r="D1048557"/>
      <c r="F1048557" s="213"/>
      <c r="S1048557" s="375"/>
      <c r="AC1048557" s="375"/>
      <c r="BA1048557"/>
      <c r="BB1048557"/>
      <c r="BC1048557"/>
      <c r="BD1048557"/>
      <c r="BE1048557"/>
      <c r="BF1048557"/>
      <c r="BG1048557"/>
      <c r="BH1048557"/>
      <c r="BI1048557"/>
      <c r="BJ1048557"/>
      <c r="BK1048557"/>
      <c r="BL1048557"/>
      <c r="BM1048557"/>
      <c r="BN1048557"/>
    </row>
  </sheetData>
  <mergeCells count="26">
    <mergeCell ref="A42:AZ42"/>
    <mergeCell ref="AQ43:AU43"/>
    <mergeCell ref="A47:AZ47"/>
    <mergeCell ref="AQ48:AU48"/>
    <mergeCell ref="AQ5:AU5"/>
    <mergeCell ref="AV5:AZ5"/>
    <mergeCell ref="A7:AZ7"/>
    <mergeCell ref="AQ8:AU8"/>
    <mergeCell ref="A24:AZ24"/>
    <mergeCell ref="AQ25:AU25"/>
    <mergeCell ref="M5:Q5"/>
    <mergeCell ref="R5:V5"/>
    <mergeCell ref="W5:AA5"/>
    <mergeCell ref="AB5:AF5"/>
    <mergeCell ref="AG5:AK5"/>
    <mergeCell ref="AL5:AP5"/>
    <mergeCell ref="A1:AZ1"/>
    <mergeCell ref="A2:AZ2"/>
    <mergeCell ref="B4:B6"/>
    <mergeCell ref="C4:C6"/>
    <mergeCell ref="D4:D6"/>
    <mergeCell ref="E4:E6"/>
    <mergeCell ref="G4:G6"/>
    <mergeCell ref="H4:AP4"/>
    <mergeCell ref="AQ4:AZ4"/>
    <mergeCell ref="H5:L5"/>
  </mergeCells>
  <conditionalFormatting sqref="AV10">
    <cfRule type="cellIs" dxfId="294" priority="299" operator="greaterThan">
      <formula>$E$10</formula>
    </cfRule>
  </conditionalFormatting>
  <conditionalFormatting sqref="AV11">
    <cfRule type="cellIs" dxfId="293" priority="298" operator="greaterThan">
      <formula>$E$11</formula>
    </cfRule>
  </conditionalFormatting>
  <conditionalFormatting sqref="AV12">
    <cfRule type="cellIs" dxfId="292" priority="297" operator="greaterThan">
      <formula>$E$12</formula>
    </cfRule>
  </conditionalFormatting>
  <conditionalFormatting sqref="AV13:AV14">
    <cfRule type="cellIs" dxfId="291" priority="295" operator="greaterThan">
      <formula>$E13</formula>
    </cfRule>
    <cfRule type="cellIs" dxfId="290" priority="296" operator="greaterThan">
      <formula>$G13</formula>
    </cfRule>
  </conditionalFormatting>
  <conditionalFormatting sqref="AV14">
    <cfRule type="cellIs" dxfId="289" priority="293" operator="greaterThan">
      <formula>$E$14</formula>
    </cfRule>
    <cfRule type="cellIs" dxfId="288" priority="294" operator="greaterThan">
      <formula>$G$14</formula>
    </cfRule>
  </conditionalFormatting>
  <conditionalFormatting sqref="AV15">
    <cfRule type="cellIs" dxfId="287" priority="292" operator="greaterThan">
      <formula>$E$15</formula>
    </cfRule>
  </conditionalFormatting>
  <conditionalFormatting sqref="AV19">
    <cfRule type="cellIs" dxfId="286" priority="291" operator="greaterThan">
      <formula>$E$19</formula>
    </cfRule>
  </conditionalFormatting>
  <conditionalFormatting sqref="AV23">
    <cfRule type="cellIs" dxfId="285" priority="290" operator="greaterThan">
      <formula>$E$23</formula>
    </cfRule>
  </conditionalFormatting>
  <conditionalFormatting sqref="AV8">
    <cfRule type="cellIs" dxfId="284" priority="289" operator="greaterThan">
      <formula>$E$8</formula>
    </cfRule>
  </conditionalFormatting>
  <conditionalFormatting sqref="AV9">
    <cfRule type="cellIs" dxfId="283" priority="288" operator="greaterThan">
      <formula>$E$9</formula>
    </cfRule>
  </conditionalFormatting>
  <conditionalFormatting sqref="AV18">
    <cfRule type="cellIs" dxfId="282" priority="284" operator="lessThan">
      <formula>$BC$18</formula>
    </cfRule>
    <cfRule type="cellIs" dxfId="281" priority="285" operator="greaterThan">
      <formula>$BD$18</formula>
    </cfRule>
    <cfRule type="cellIs" dxfId="280" priority="286" operator="lessThan">
      <formula>$BA$18</formula>
    </cfRule>
    <cfRule type="cellIs" dxfId="279" priority="287" operator="greaterThan">
      <formula>$BB$18</formula>
    </cfRule>
  </conditionalFormatting>
  <conditionalFormatting sqref="AQ27">
    <cfRule type="cellIs" dxfId="278" priority="282" operator="greaterThan">
      <formula>$E$27</formula>
    </cfRule>
    <cfRule type="cellIs" dxfId="277" priority="283" operator="greaterThan">
      <formula>$G$27</formula>
    </cfRule>
  </conditionalFormatting>
  <conditionalFormatting sqref="AQ28">
    <cfRule type="cellIs" dxfId="276" priority="280" operator="greaterThan">
      <formula>$E$28</formula>
    </cfRule>
    <cfRule type="cellIs" dxfId="275" priority="281" operator="greaterThan">
      <formula>$G$28</formula>
    </cfRule>
  </conditionalFormatting>
  <conditionalFormatting sqref="AQ30">
    <cfRule type="cellIs" dxfId="274" priority="278" operator="greaterThan">
      <formula>$E$30</formula>
    </cfRule>
    <cfRule type="cellIs" dxfId="273" priority="279" operator="greaterThan">
      <formula>$G$30</formula>
    </cfRule>
  </conditionalFormatting>
  <conditionalFormatting sqref="AQ31">
    <cfRule type="cellIs" dxfId="272" priority="277" operator="greaterThan">
      <formula>$E$31</formula>
    </cfRule>
  </conditionalFormatting>
  <conditionalFormatting sqref="AQ32">
    <cfRule type="cellIs" dxfId="271" priority="275" operator="greaterThan">
      <formula>$E$32</formula>
    </cfRule>
    <cfRule type="cellIs" dxfId="270" priority="276" operator="greaterThan">
      <formula>$G$32</formula>
    </cfRule>
  </conditionalFormatting>
  <conditionalFormatting sqref="AQ33">
    <cfRule type="cellIs" dxfId="269" priority="273" operator="greaterThan">
      <formula>$E$33</formula>
    </cfRule>
    <cfRule type="cellIs" dxfId="268" priority="274" operator="greaterThan">
      <formula>$G$33</formula>
    </cfRule>
  </conditionalFormatting>
  <conditionalFormatting sqref="AQ34">
    <cfRule type="cellIs" dxfId="267" priority="270" operator="greaterThan">
      <formula>$E$34</formula>
    </cfRule>
    <cfRule type="cellIs" dxfId="266" priority="271" operator="greaterThan">
      <formula>$G$34</formula>
    </cfRule>
    <cfRule type="cellIs" dxfId="265" priority="272" operator="greaterThan">
      <formula>$F$34</formula>
    </cfRule>
  </conditionalFormatting>
  <conditionalFormatting sqref="AQ35">
    <cfRule type="cellIs" dxfId="264" priority="268" operator="greaterThan">
      <formula>$E$35</formula>
    </cfRule>
    <cfRule type="cellIs" dxfId="263" priority="269" operator="greaterThan">
      <formula>$G$35</formula>
    </cfRule>
  </conditionalFormatting>
  <conditionalFormatting sqref="AQ36">
    <cfRule type="cellIs" dxfId="262" priority="266" operator="greaterThan">
      <formula>$E$36</formula>
    </cfRule>
    <cfRule type="cellIs" dxfId="261" priority="267" operator="greaterThan">
      <formula>$G$36</formula>
    </cfRule>
  </conditionalFormatting>
  <conditionalFormatting sqref="AQ37">
    <cfRule type="cellIs" dxfId="260" priority="265" operator="greaterThan">
      <formula>$E$37</formula>
    </cfRule>
  </conditionalFormatting>
  <conditionalFormatting sqref="AQ38">
    <cfRule type="cellIs" dxfId="259" priority="263" operator="greaterThan">
      <formula>$E$38</formula>
    </cfRule>
    <cfRule type="cellIs" dxfId="258" priority="264" operator="greaterThan">
      <formula>$G$38</formula>
    </cfRule>
  </conditionalFormatting>
  <conditionalFormatting sqref="AQ39">
    <cfRule type="cellIs" dxfId="257" priority="261" operator="greaterThan">
      <formula>$E$39</formula>
    </cfRule>
    <cfRule type="cellIs" dxfId="256" priority="262" operator="greaterThan">
      <formula>$G$39</formula>
    </cfRule>
  </conditionalFormatting>
  <conditionalFormatting sqref="AQ40">
    <cfRule type="cellIs" dxfId="255" priority="259" operator="greaterThan">
      <formula>$E$40</formula>
    </cfRule>
    <cfRule type="cellIs" dxfId="254" priority="260" operator="greaterThan">
      <formula>$G$40</formula>
    </cfRule>
  </conditionalFormatting>
  <conditionalFormatting sqref="AQ41">
    <cfRule type="cellIs" dxfId="253" priority="257" operator="greaterThan">
      <formula>$E$41</formula>
    </cfRule>
    <cfRule type="cellIs" dxfId="252" priority="258" operator="greaterThan">
      <formula>$G$41</formula>
    </cfRule>
  </conditionalFormatting>
  <conditionalFormatting sqref="AQ37">
    <cfRule type="cellIs" dxfId="251" priority="256" operator="greaterThan">
      <formula>$G$37</formula>
    </cfRule>
  </conditionalFormatting>
  <conditionalFormatting sqref="AQ72">
    <cfRule type="cellIs" dxfId="250" priority="255" operator="greaterThan">
      <formula>$F$72</formula>
    </cfRule>
  </conditionalFormatting>
  <conditionalFormatting sqref="AQ55">
    <cfRule type="cellIs" dxfId="249" priority="254" operator="greaterThan">
      <formula>$G$55</formula>
    </cfRule>
  </conditionalFormatting>
  <conditionalFormatting sqref="AQ60">
    <cfRule type="cellIs" dxfId="248" priority="253" operator="greaterThan">
      <formula>$G$60</formula>
    </cfRule>
  </conditionalFormatting>
  <conditionalFormatting sqref="AQ63">
    <cfRule type="cellIs" dxfId="247" priority="252" operator="greaterThan">
      <formula>$G$63</formula>
    </cfRule>
  </conditionalFormatting>
  <conditionalFormatting sqref="AQ66">
    <cfRule type="cellIs" dxfId="246" priority="250" operator="greaterThan">
      <formula>$G$66</formula>
    </cfRule>
    <cfRule type="cellIs" dxfId="245" priority="251" operator="greaterThan">
      <formula>$F$66</formula>
    </cfRule>
  </conditionalFormatting>
  <conditionalFormatting sqref="AQ53">
    <cfRule type="cellIs" dxfId="244" priority="249" operator="greaterThan">
      <formula>$F$53</formula>
    </cfRule>
  </conditionalFormatting>
  <conditionalFormatting sqref="AQ52">
    <cfRule type="cellIs" dxfId="243" priority="247" operator="greaterThan">
      <formula>$F$52</formula>
    </cfRule>
  </conditionalFormatting>
  <conditionalFormatting sqref="AQ61">
    <cfRule type="cellIs" dxfId="242" priority="244" operator="greaterThan">
      <formula>$F$61</formula>
    </cfRule>
  </conditionalFormatting>
  <conditionalFormatting sqref="AQ62">
    <cfRule type="cellIs" dxfId="241" priority="242" operator="greaterThan">
      <formula>$G$62</formula>
    </cfRule>
  </conditionalFormatting>
  <conditionalFormatting sqref="AQ54">
    <cfRule type="cellIs" dxfId="240" priority="245" operator="greaterThan">
      <formula>$G$54</formula>
    </cfRule>
    <cfRule type="cellIs" dxfId="239" priority="246" operator="greaterThan">
      <formula>$F$54</formula>
    </cfRule>
  </conditionalFormatting>
  <conditionalFormatting sqref="AQ61">
    <cfRule type="cellIs" dxfId="238" priority="243" operator="greaterThan">
      <formula>$G$61</formula>
    </cfRule>
  </conditionalFormatting>
  <conditionalFormatting sqref="AQ67">
    <cfRule type="cellIs" dxfId="237" priority="241" operator="greaterThan">
      <formula>$F$67</formula>
    </cfRule>
  </conditionalFormatting>
  <conditionalFormatting sqref="AQ68">
    <cfRule type="cellIs" dxfId="236" priority="240" operator="greaterThan">
      <formula>$G$68</formula>
    </cfRule>
  </conditionalFormatting>
  <conditionalFormatting sqref="AQ70">
    <cfRule type="cellIs" dxfId="235" priority="239" operator="greaterThan">
      <formula>$G$70</formula>
    </cfRule>
  </conditionalFormatting>
  <conditionalFormatting sqref="AQ73">
    <cfRule type="cellIs" dxfId="234" priority="238" operator="greaterThan">
      <formula>$G$73</formula>
    </cfRule>
  </conditionalFormatting>
  <conditionalFormatting sqref="AQ75">
    <cfRule type="cellIs" dxfId="233" priority="237" operator="greaterThan">
      <formula>$F$75</formula>
    </cfRule>
  </conditionalFormatting>
  <conditionalFormatting sqref="AQ76">
    <cfRule type="cellIs" dxfId="232" priority="236" operator="greaterThan">
      <formula>$F$76</formula>
    </cfRule>
  </conditionalFormatting>
  <conditionalFormatting sqref="AQ78">
    <cfRule type="cellIs" dxfId="231" priority="235" operator="greaterThan">
      <formula>$G$78</formula>
    </cfRule>
  </conditionalFormatting>
  <conditionalFormatting sqref="AQ80">
    <cfRule type="cellIs" dxfId="230" priority="234" operator="greaterThan">
      <formula>$F$80</formula>
    </cfRule>
  </conditionalFormatting>
  <conditionalFormatting sqref="AQ82">
    <cfRule type="cellIs" dxfId="229" priority="233" operator="greaterThan">
      <formula>$F$82</formula>
    </cfRule>
  </conditionalFormatting>
  <conditionalFormatting sqref="AQ81">
    <cfRule type="cellIs" dxfId="228" priority="231" operator="greaterThan">
      <formula>$G$81</formula>
    </cfRule>
    <cfRule type="cellIs" dxfId="227" priority="232" operator="greaterThan">
      <formula>$F$81</formula>
    </cfRule>
  </conditionalFormatting>
  <conditionalFormatting sqref="AQ84">
    <cfRule type="cellIs" dxfId="226" priority="230" operator="greaterThan">
      <formula>$G$84</formula>
    </cfRule>
  </conditionalFormatting>
  <conditionalFormatting sqref="AQ86">
    <cfRule type="cellIs" dxfId="225" priority="228" operator="greaterThan">
      <formula>$G$86</formula>
    </cfRule>
    <cfRule type="cellIs" dxfId="224" priority="229" operator="greaterThan">
      <formula>$F$86</formula>
    </cfRule>
  </conditionalFormatting>
  <conditionalFormatting sqref="AQ89">
    <cfRule type="cellIs" dxfId="223" priority="226" operator="greaterThan">
      <formula>$G$89</formula>
    </cfRule>
    <cfRule type="cellIs" dxfId="222" priority="227" operator="greaterThan">
      <formula>$F$89</formula>
    </cfRule>
  </conditionalFormatting>
  <conditionalFormatting sqref="AQ53">
    <cfRule type="cellIs" dxfId="221" priority="248" operator="greaterThan">
      <formula>$G$53</formula>
    </cfRule>
  </conditionalFormatting>
  <conditionalFormatting sqref="AQ29">
    <cfRule type="cellIs" dxfId="220" priority="224" operator="greaterThan">
      <formula>$E$29</formula>
    </cfRule>
  </conditionalFormatting>
  <conditionalFormatting sqref="AQ29">
    <cfRule type="cellIs" dxfId="219" priority="225" operator="greaterThan">
      <formula>$G$29</formula>
    </cfRule>
  </conditionalFormatting>
  <conditionalFormatting sqref="AQ10">
    <cfRule type="cellIs" dxfId="218" priority="223" operator="greaterThan">
      <formula>$E$10</formula>
    </cfRule>
  </conditionalFormatting>
  <conditionalFormatting sqref="AQ11">
    <cfRule type="cellIs" dxfId="217" priority="222" operator="greaterThan">
      <formula>$E$11</formula>
    </cfRule>
  </conditionalFormatting>
  <conditionalFormatting sqref="AQ12">
    <cfRule type="cellIs" dxfId="216" priority="221" operator="greaterThan">
      <formula>$E$12</formula>
    </cfRule>
  </conditionalFormatting>
  <conditionalFormatting sqref="AQ13">
    <cfRule type="cellIs" dxfId="215" priority="219" operator="greaterThan">
      <formula>$E$13</formula>
    </cfRule>
    <cfRule type="cellIs" dxfId="214" priority="220" operator="greaterThan">
      <formula>$G$13</formula>
    </cfRule>
  </conditionalFormatting>
  <conditionalFormatting sqref="AQ14">
    <cfRule type="cellIs" dxfId="213" priority="217" operator="greaterThan">
      <formula>$E$14</formula>
    </cfRule>
    <cfRule type="cellIs" dxfId="212" priority="218" operator="greaterThan">
      <formula>$G$14</formula>
    </cfRule>
  </conditionalFormatting>
  <conditionalFormatting sqref="AQ15">
    <cfRule type="cellIs" dxfId="211" priority="216" operator="greaterThan">
      <formula>$E$15</formula>
    </cfRule>
  </conditionalFormatting>
  <conditionalFormatting sqref="AQ16">
    <cfRule type="cellIs" dxfId="210" priority="215" operator="greaterThan">
      <formula>$E$16</formula>
    </cfRule>
  </conditionalFormatting>
  <conditionalFormatting sqref="AQ16">
    <cfRule type="cellIs" dxfId="209" priority="214" operator="greaterThan">
      <formula>$G$16</formula>
    </cfRule>
  </conditionalFormatting>
  <conditionalFormatting sqref="AQ17">
    <cfRule type="cellIs" dxfId="208" priority="212" operator="greaterThan">
      <formula>$E$17</formula>
    </cfRule>
  </conditionalFormatting>
  <conditionalFormatting sqref="AQ17">
    <cfRule type="cellIs" dxfId="207" priority="213" operator="greaterThan">
      <formula>$G$17</formula>
    </cfRule>
  </conditionalFormatting>
  <conditionalFormatting sqref="AQ19">
    <cfRule type="cellIs" dxfId="206" priority="211" operator="greaterThan">
      <formula>$E$19</formula>
    </cfRule>
  </conditionalFormatting>
  <conditionalFormatting sqref="AQ20">
    <cfRule type="cellIs" dxfId="205" priority="209" operator="greaterThan">
      <formula>$E$20</formula>
    </cfRule>
    <cfRule type="cellIs" dxfId="204" priority="210" operator="greaterThan">
      <formula>$G$20</formula>
    </cfRule>
  </conditionalFormatting>
  <conditionalFormatting sqref="AQ21">
    <cfRule type="cellIs" dxfId="203" priority="207" operator="greaterThan">
      <formula>$E$21</formula>
    </cfRule>
    <cfRule type="cellIs" dxfId="202" priority="208" operator="greaterThan">
      <formula>$G$21</formula>
    </cfRule>
  </conditionalFormatting>
  <conditionalFormatting sqref="AQ22">
    <cfRule type="cellIs" dxfId="201" priority="205" operator="greaterThan">
      <formula>$E$22</formula>
    </cfRule>
    <cfRule type="cellIs" dxfId="200" priority="206" operator="greaterThan">
      <formula>$G$22</formula>
    </cfRule>
  </conditionalFormatting>
  <conditionalFormatting sqref="AQ23">
    <cfRule type="cellIs" dxfId="199" priority="204" operator="greaterThan">
      <formula>$E$23</formula>
    </cfRule>
  </conditionalFormatting>
  <conditionalFormatting sqref="AQ9">
    <cfRule type="cellIs" dxfId="198" priority="203" operator="greaterThan">
      <formula>$E$9</formula>
    </cfRule>
  </conditionalFormatting>
  <conditionalFormatting sqref="AQ18">
    <cfRule type="cellIs" dxfId="197" priority="199" operator="lessThan">
      <formula>$AS$18</formula>
    </cfRule>
    <cfRule type="cellIs" dxfId="196" priority="200" operator="greaterThan">
      <formula>$AT$18</formula>
    </cfRule>
    <cfRule type="cellIs" dxfId="195" priority="201" operator="lessThan">
      <formula>$AQ$18</formula>
    </cfRule>
    <cfRule type="cellIs" dxfId="194" priority="202" operator="greaterThan">
      <formula>$AR$18</formula>
    </cfRule>
  </conditionalFormatting>
  <conditionalFormatting sqref="M45">
    <cfRule type="cellIs" dxfId="193" priority="198" operator="greaterThan">
      <formula>$F$45</formula>
    </cfRule>
  </conditionalFormatting>
  <conditionalFormatting sqref="AL45 AG45 AB45 W45">
    <cfRule type="cellIs" dxfId="192" priority="197" operator="greaterThan">
      <formula>$F$45</formula>
    </cfRule>
  </conditionalFormatting>
  <conditionalFormatting sqref="AV45 AQ45">
    <cfRule type="cellIs" dxfId="191" priority="196" operator="greaterThan">
      <formula>$F$45</formula>
    </cfRule>
  </conditionalFormatting>
  <conditionalFormatting sqref="AQ46">
    <cfRule type="cellIs" dxfId="190" priority="195" operator="greaterThan">
      <formula>$G$46</formula>
    </cfRule>
  </conditionalFormatting>
  <conditionalFormatting sqref="AQ26">
    <cfRule type="cellIs" dxfId="189" priority="194" operator="greaterThan">
      <formula>$E$9</formula>
    </cfRule>
  </conditionalFormatting>
  <conditionalFormatting sqref="AQ44">
    <cfRule type="cellIs" dxfId="188" priority="193" operator="greaterThan">
      <formula>$E$9</formula>
    </cfRule>
  </conditionalFormatting>
  <conditionalFormatting sqref="AQ49">
    <cfRule type="cellIs" dxfId="187" priority="192" operator="greaterThan">
      <formula>$E$9</formula>
    </cfRule>
  </conditionalFormatting>
  <conditionalFormatting sqref="AV20:AV22 AV16:AV17">
    <cfRule type="cellIs" dxfId="186" priority="190" operator="greaterThan">
      <formula>$E16</formula>
    </cfRule>
    <cfRule type="cellIs" dxfId="185" priority="191" operator="greaterThan">
      <formula>$G16</formula>
    </cfRule>
  </conditionalFormatting>
  <conditionalFormatting sqref="AL10">
    <cfRule type="cellIs" dxfId="184" priority="189" operator="greaterThan">
      <formula>$E$10</formula>
    </cfRule>
  </conditionalFormatting>
  <conditionalFormatting sqref="AL11">
    <cfRule type="cellIs" dxfId="183" priority="188" operator="greaterThan">
      <formula>$E$11</formula>
    </cfRule>
  </conditionalFormatting>
  <conditionalFormatting sqref="AL12">
    <cfRule type="cellIs" dxfId="182" priority="187" operator="greaterThan">
      <formula>$E$12</formula>
    </cfRule>
  </conditionalFormatting>
  <conditionalFormatting sqref="AL13:AL14">
    <cfRule type="cellIs" dxfId="181" priority="185" operator="greaterThan">
      <formula>$E13</formula>
    </cfRule>
    <cfRule type="cellIs" dxfId="180" priority="186" operator="greaterThan">
      <formula>$G13</formula>
    </cfRule>
  </conditionalFormatting>
  <conditionalFormatting sqref="AL14">
    <cfRule type="cellIs" dxfId="179" priority="183" operator="greaterThan">
      <formula>$E$14</formula>
    </cfRule>
    <cfRule type="cellIs" dxfId="178" priority="184" operator="greaterThan">
      <formula>$G$14</formula>
    </cfRule>
  </conditionalFormatting>
  <conditionalFormatting sqref="AL15">
    <cfRule type="cellIs" dxfId="177" priority="182" operator="greaterThan">
      <formula>$E$15</formula>
    </cfRule>
  </conditionalFormatting>
  <conditionalFormatting sqref="AL19">
    <cfRule type="cellIs" dxfId="176" priority="181" operator="greaterThan">
      <formula>$E$19</formula>
    </cfRule>
  </conditionalFormatting>
  <conditionalFormatting sqref="AL23">
    <cfRule type="cellIs" dxfId="175" priority="180" operator="greaterThan">
      <formula>$E$23</formula>
    </cfRule>
  </conditionalFormatting>
  <conditionalFormatting sqref="AL8">
    <cfRule type="cellIs" dxfId="174" priority="179" operator="greaterThan">
      <formula>$E$8</formula>
    </cfRule>
  </conditionalFormatting>
  <conditionalFormatting sqref="AL9">
    <cfRule type="cellIs" dxfId="173" priority="178" operator="greaterThan">
      <formula>$E$9</formula>
    </cfRule>
  </conditionalFormatting>
  <conditionalFormatting sqref="AL18">
    <cfRule type="cellIs" dxfId="172" priority="174" operator="lessThan">
      <formula>$BC$18</formula>
    </cfRule>
    <cfRule type="cellIs" dxfId="171" priority="175" operator="greaterThan">
      <formula>$BD$18</formula>
    </cfRule>
    <cfRule type="cellIs" dxfId="170" priority="176" operator="lessThan">
      <formula>$BA$18</formula>
    </cfRule>
    <cfRule type="cellIs" dxfId="169" priority="177" operator="greaterThan">
      <formula>$BB$18</formula>
    </cfRule>
  </conditionalFormatting>
  <conditionalFormatting sqref="AL20:AL22 AL16:AL17">
    <cfRule type="cellIs" dxfId="168" priority="172" operator="greaterThan">
      <formula>$E16</formula>
    </cfRule>
    <cfRule type="cellIs" dxfId="167" priority="173" operator="greaterThan">
      <formula>$G16</formula>
    </cfRule>
  </conditionalFormatting>
  <conditionalFormatting sqref="AG10">
    <cfRule type="cellIs" dxfId="166" priority="171" operator="greaterThan">
      <formula>$E$10</formula>
    </cfRule>
  </conditionalFormatting>
  <conditionalFormatting sqref="AG11">
    <cfRule type="cellIs" dxfId="165" priority="170" operator="greaterThan">
      <formula>$E$11</formula>
    </cfRule>
  </conditionalFormatting>
  <conditionalFormatting sqref="AG12">
    <cfRule type="cellIs" dxfId="164" priority="169" operator="greaterThan">
      <formula>$E$12</formula>
    </cfRule>
  </conditionalFormatting>
  <conditionalFormatting sqref="AG13:AG14">
    <cfRule type="cellIs" dxfId="163" priority="167" operator="greaterThan">
      <formula>$E13</formula>
    </cfRule>
    <cfRule type="cellIs" dxfId="162" priority="168" operator="greaterThan">
      <formula>$G13</formula>
    </cfRule>
  </conditionalFormatting>
  <conditionalFormatting sqref="AG14">
    <cfRule type="cellIs" dxfId="161" priority="165" operator="greaterThan">
      <formula>$E$14</formula>
    </cfRule>
    <cfRule type="cellIs" dxfId="160" priority="166" operator="greaterThan">
      <formula>$G$14</formula>
    </cfRule>
  </conditionalFormatting>
  <conditionalFormatting sqref="AG15">
    <cfRule type="cellIs" dxfId="159" priority="164" operator="greaterThan">
      <formula>$E$15</formula>
    </cfRule>
  </conditionalFormatting>
  <conditionalFormatting sqref="AG19">
    <cfRule type="cellIs" dxfId="158" priority="163" operator="greaterThan">
      <formula>$E$19</formula>
    </cfRule>
  </conditionalFormatting>
  <conditionalFormatting sqref="AG23">
    <cfRule type="cellIs" dxfId="157" priority="162" operator="greaterThan">
      <formula>$E$23</formula>
    </cfRule>
  </conditionalFormatting>
  <conditionalFormatting sqref="AG8">
    <cfRule type="cellIs" dxfId="156" priority="161" operator="greaterThan">
      <formula>$E$8</formula>
    </cfRule>
  </conditionalFormatting>
  <conditionalFormatting sqref="AG9">
    <cfRule type="cellIs" dxfId="155" priority="160" operator="greaterThan">
      <formula>$E$9</formula>
    </cfRule>
  </conditionalFormatting>
  <conditionalFormatting sqref="AG18">
    <cfRule type="cellIs" dxfId="154" priority="156" operator="lessThan">
      <formula>$BC$18</formula>
    </cfRule>
    <cfRule type="cellIs" dxfId="153" priority="157" operator="greaterThan">
      <formula>$BD$18</formula>
    </cfRule>
    <cfRule type="cellIs" dxfId="152" priority="158" operator="lessThan">
      <formula>$BA$18</formula>
    </cfRule>
    <cfRule type="cellIs" dxfId="151" priority="159" operator="greaterThan">
      <formula>$BB$18</formula>
    </cfRule>
  </conditionalFormatting>
  <conditionalFormatting sqref="AG20:AG22 AG16:AG17">
    <cfRule type="cellIs" dxfId="150" priority="154" operator="greaterThan">
      <formula>$E16</formula>
    </cfRule>
    <cfRule type="cellIs" dxfId="149" priority="155" operator="greaterThan">
      <formula>$G16</formula>
    </cfRule>
  </conditionalFormatting>
  <conditionalFormatting sqref="AB10">
    <cfRule type="cellIs" dxfId="148" priority="153" operator="greaterThan">
      <formula>$E$10</formula>
    </cfRule>
  </conditionalFormatting>
  <conditionalFormatting sqref="AB11">
    <cfRule type="cellIs" dxfId="147" priority="152" operator="greaterThan">
      <formula>$E$11</formula>
    </cfRule>
  </conditionalFormatting>
  <conditionalFormatting sqref="AB12">
    <cfRule type="cellIs" dxfId="146" priority="151" operator="greaterThan">
      <formula>$E$12</formula>
    </cfRule>
  </conditionalFormatting>
  <conditionalFormatting sqref="AB14">
    <cfRule type="cellIs" dxfId="145" priority="149" operator="greaterThan">
      <formula>$E$14</formula>
    </cfRule>
    <cfRule type="cellIs" dxfId="144" priority="150" operator="greaterThan">
      <formula>$G14</formula>
    </cfRule>
  </conditionalFormatting>
  <conditionalFormatting sqref="AB15">
    <cfRule type="cellIs" dxfId="143" priority="148" operator="greaterThan">
      <formula>$E$15</formula>
    </cfRule>
  </conditionalFormatting>
  <conditionalFormatting sqref="AB19">
    <cfRule type="cellIs" dxfId="142" priority="147" operator="greaterThan">
      <formula>$E$19</formula>
    </cfRule>
  </conditionalFormatting>
  <conditionalFormatting sqref="AB23">
    <cfRule type="cellIs" dxfId="141" priority="146" operator="greaterThan">
      <formula>$E$23</formula>
    </cfRule>
  </conditionalFormatting>
  <conditionalFormatting sqref="AB8">
    <cfRule type="cellIs" dxfId="140" priority="145" operator="greaterThan">
      <formula>$E$8</formula>
    </cfRule>
  </conditionalFormatting>
  <conditionalFormatting sqref="AB9">
    <cfRule type="cellIs" dxfId="139" priority="144" operator="greaterThan">
      <formula>$E$9</formula>
    </cfRule>
  </conditionalFormatting>
  <conditionalFormatting sqref="AB18">
    <cfRule type="cellIs" dxfId="138" priority="140" operator="lessThan">
      <formula>$BC$18</formula>
    </cfRule>
    <cfRule type="cellIs" dxfId="137" priority="141" operator="greaterThan">
      <formula>$BD$18</formula>
    </cfRule>
    <cfRule type="cellIs" dxfId="136" priority="142" operator="lessThan">
      <formula>$BA$18</formula>
    </cfRule>
    <cfRule type="cellIs" dxfId="135" priority="143" operator="greaterThan">
      <formula>$BB$18</formula>
    </cfRule>
  </conditionalFormatting>
  <conditionalFormatting sqref="AB20:AB22 AB16:AB17">
    <cfRule type="cellIs" dxfId="134" priority="138" operator="greaterThan">
      <formula>$E16</formula>
    </cfRule>
    <cfRule type="cellIs" dxfId="133" priority="139" operator="greaterThan">
      <formula>$G16</formula>
    </cfRule>
  </conditionalFormatting>
  <conditionalFormatting sqref="W10">
    <cfRule type="cellIs" dxfId="132" priority="137" operator="greaterThan">
      <formula>$E$10</formula>
    </cfRule>
  </conditionalFormatting>
  <conditionalFormatting sqref="W11">
    <cfRule type="cellIs" dxfId="131" priority="136" operator="greaterThan">
      <formula>$E$11</formula>
    </cfRule>
  </conditionalFormatting>
  <conditionalFormatting sqref="W12">
    <cfRule type="cellIs" dxfId="130" priority="135" operator="greaterThan">
      <formula>$E$12</formula>
    </cfRule>
  </conditionalFormatting>
  <conditionalFormatting sqref="W13:W14">
    <cfRule type="cellIs" dxfId="129" priority="133" operator="greaterThan">
      <formula>$E13</formula>
    </cfRule>
    <cfRule type="cellIs" dxfId="128" priority="134" operator="greaterThan">
      <formula>$G13</formula>
    </cfRule>
  </conditionalFormatting>
  <conditionalFormatting sqref="W14">
    <cfRule type="cellIs" dxfId="127" priority="131" operator="greaterThan">
      <formula>$E$14</formula>
    </cfRule>
    <cfRule type="cellIs" dxfId="126" priority="132" operator="greaterThan">
      <formula>$G$14</formula>
    </cfRule>
  </conditionalFormatting>
  <conditionalFormatting sqref="W15">
    <cfRule type="cellIs" dxfId="125" priority="130" operator="greaterThan">
      <formula>$E$15</formula>
    </cfRule>
  </conditionalFormatting>
  <conditionalFormatting sqref="W19">
    <cfRule type="cellIs" dxfId="124" priority="129" operator="greaterThan">
      <formula>$E$19</formula>
    </cfRule>
  </conditionalFormatting>
  <conditionalFormatting sqref="W23">
    <cfRule type="cellIs" dxfId="123" priority="128" operator="greaterThan">
      <formula>$E$23</formula>
    </cfRule>
  </conditionalFormatting>
  <conditionalFormatting sqref="W8">
    <cfRule type="cellIs" dxfId="122" priority="127" operator="greaterThan">
      <formula>$E$8</formula>
    </cfRule>
  </conditionalFormatting>
  <conditionalFormatting sqref="W9">
    <cfRule type="cellIs" dxfId="121" priority="126" operator="greaterThan">
      <formula>$E$9</formula>
    </cfRule>
  </conditionalFormatting>
  <conditionalFormatting sqref="W18">
    <cfRule type="cellIs" dxfId="120" priority="122" operator="lessThan">
      <formula>$BC$18</formula>
    </cfRule>
    <cfRule type="cellIs" dxfId="119" priority="123" operator="greaterThan">
      <formula>$BD$18</formula>
    </cfRule>
    <cfRule type="cellIs" dxfId="118" priority="124" operator="lessThan">
      <formula>$BA$18</formula>
    </cfRule>
    <cfRule type="cellIs" dxfId="117" priority="125" operator="greaterThan">
      <formula>$BB$18</formula>
    </cfRule>
  </conditionalFormatting>
  <conditionalFormatting sqref="W20:W22 W16:W17">
    <cfRule type="cellIs" dxfId="116" priority="120" operator="greaterThan">
      <formula>$E16</formula>
    </cfRule>
    <cfRule type="cellIs" dxfId="115" priority="121" operator="greaterThan">
      <formula>$G16</formula>
    </cfRule>
  </conditionalFormatting>
  <conditionalFormatting sqref="R10">
    <cfRule type="cellIs" dxfId="114" priority="119" operator="greaterThan">
      <formula>$E$10</formula>
    </cfRule>
  </conditionalFormatting>
  <conditionalFormatting sqref="R11">
    <cfRule type="cellIs" dxfId="113" priority="118" operator="greaterThan">
      <formula>$E$11</formula>
    </cfRule>
  </conditionalFormatting>
  <conditionalFormatting sqref="R12">
    <cfRule type="cellIs" dxfId="112" priority="117" operator="greaterThan">
      <formula>$E$12</formula>
    </cfRule>
  </conditionalFormatting>
  <conditionalFormatting sqref="R13:R14">
    <cfRule type="cellIs" dxfId="111" priority="115" operator="greaterThan">
      <formula>$E13</formula>
    </cfRule>
    <cfRule type="cellIs" dxfId="110" priority="116" operator="greaterThan">
      <formula>$G13</formula>
    </cfRule>
  </conditionalFormatting>
  <conditionalFormatting sqref="R14">
    <cfRule type="cellIs" dxfId="109" priority="113" operator="greaterThan">
      <formula>$E$14</formula>
    </cfRule>
    <cfRule type="cellIs" dxfId="108" priority="114" operator="greaterThan">
      <formula>$G$14</formula>
    </cfRule>
  </conditionalFormatting>
  <conditionalFormatting sqref="R15">
    <cfRule type="cellIs" dxfId="107" priority="112" operator="greaterThan">
      <formula>$E$15</formula>
    </cfRule>
  </conditionalFormatting>
  <conditionalFormatting sqref="R19">
    <cfRule type="cellIs" dxfId="106" priority="111" operator="greaterThan">
      <formula>$E$19</formula>
    </cfRule>
  </conditionalFormatting>
  <conditionalFormatting sqref="R23">
    <cfRule type="cellIs" dxfId="105" priority="110" operator="greaterThan">
      <formula>$E$23</formula>
    </cfRule>
  </conditionalFormatting>
  <conditionalFormatting sqref="R9">
    <cfRule type="cellIs" dxfId="104" priority="109" operator="greaterThan">
      <formula>$E$9</formula>
    </cfRule>
  </conditionalFormatting>
  <conditionalFormatting sqref="R18">
    <cfRule type="cellIs" dxfId="103" priority="105" operator="lessThan">
      <formula>$BC$18</formula>
    </cfRule>
    <cfRule type="cellIs" dxfId="102" priority="106" operator="greaterThan">
      <formula>$BD$18</formula>
    </cfRule>
    <cfRule type="cellIs" dxfId="101" priority="107" operator="lessThan">
      <formula>$BA$18</formula>
    </cfRule>
    <cfRule type="cellIs" dxfId="100" priority="108" operator="greaterThan">
      <formula>$BB$18</formula>
    </cfRule>
  </conditionalFormatting>
  <conditionalFormatting sqref="R20:R22 R16:R17">
    <cfRule type="cellIs" dxfId="99" priority="103" operator="greaterThan">
      <formula>$E16</formula>
    </cfRule>
    <cfRule type="cellIs" dxfId="98" priority="104" operator="greaterThan">
      <formula>$G16</formula>
    </cfRule>
  </conditionalFormatting>
  <conditionalFormatting sqref="M10">
    <cfRule type="cellIs" dxfId="97" priority="102" operator="greaterThan">
      <formula>$E$10</formula>
    </cfRule>
  </conditionalFormatting>
  <conditionalFormatting sqref="M11">
    <cfRule type="cellIs" dxfId="96" priority="101" operator="greaterThan">
      <formula>$E$11</formula>
    </cfRule>
  </conditionalFormatting>
  <conditionalFormatting sqref="M12">
    <cfRule type="cellIs" dxfId="95" priority="100" operator="greaterThan">
      <formula>$E$12</formula>
    </cfRule>
  </conditionalFormatting>
  <conditionalFormatting sqref="M13:M14">
    <cfRule type="cellIs" dxfId="94" priority="98" operator="greaterThan">
      <formula>$E13</formula>
    </cfRule>
    <cfRule type="cellIs" dxfId="93" priority="99" operator="greaterThan">
      <formula>$G13</formula>
    </cfRule>
  </conditionalFormatting>
  <conditionalFormatting sqref="M14">
    <cfRule type="cellIs" dxfId="92" priority="96" operator="greaterThan">
      <formula>$E$14</formula>
    </cfRule>
    <cfRule type="cellIs" dxfId="91" priority="97" operator="greaterThan">
      <formula>$G$14</formula>
    </cfRule>
  </conditionalFormatting>
  <conditionalFormatting sqref="M15">
    <cfRule type="cellIs" dxfId="90" priority="95" operator="greaterThan">
      <formula>$E$15</formula>
    </cfRule>
  </conditionalFormatting>
  <conditionalFormatting sqref="M19">
    <cfRule type="cellIs" dxfId="89" priority="94" operator="greaterThan">
      <formula>$E$19</formula>
    </cfRule>
  </conditionalFormatting>
  <conditionalFormatting sqref="M23">
    <cfRule type="cellIs" dxfId="88" priority="93" operator="greaterThan">
      <formula>$E$23</formula>
    </cfRule>
  </conditionalFormatting>
  <conditionalFormatting sqref="M8">
    <cfRule type="cellIs" dxfId="87" priority="92" operator="greaterThan">
      <formula>$E$8</formula>
    </cfRule>
  </conditionalFormatting>
  <conditionalFormatting sqref="M9">
    <cfRule type="cellIs" dxfId="86" priority="91" operator="greaterThan">
      <formula>$E$9</formula>
    </cfRule>
  </conditionalFormatting>
  <conditionalFormatting sqref="M18">
    <cfRule type="cellIs" dxfId="85" priority="87" operator="lessThan">
      <formula>$BC$18</formula>
    </cfRule>
    <cfRule type="cellIs" dxfId="84" priority="88" operator="greaterThan">
      <formula>$BD$18</formula>
    </cfRule>
    <cfRule type="cellIs" dxfId="83" priority="89" operator="lessThan">
      <formula>$BA$18</formula>
    </cfRule>
    <cfRule type="cellIs" dxfId="82" priority="90" operator="greaterThan">
      <formula>$BB$18</formula>
    </cfRule>
  </conditionalFormatting>
  <conditionalFormatting sqref="M20:M22 M16:M17">
    <cfRule type="cellIs" dxfId="81" priority="85" operator="greaterThan">
      <formula>$E16</formula>
    </cfRule>
    <cfRule type="cellIs" dxfId="80" priority="86" operator="greaterThan">
      <formula>$G16</formula>
    </cfRule>
  </conditionalFormatting>
  <conditionalFormatting sqref="H10">
    <cfRule type="cellIs" dxfId="79" priority="84" operator="greaterThan">
      <formula>$E$10</formula>
    </cfRule>
  </conditionalFormatting>
  <conditionalFormatting sqref="H11">
    <cfRule type="cellIs" dxfId="78" priority="83" operator="greaterThan">
      <formula>$E$11</formula>
    </cfRule>
  </conditionalFormatting>
  <conditionalFormatting sqref="H12">
    <cfRule type="cellIs" dxfId="77" priority="82" operator="greaterThan">
      <formula>$E$12</formula>
    </cfRule>
  </conditionalFormatting>
  <conditionalFormatting sqref="H13:H14">
    <cfRule type="cellIs" dxfId="76" priority="80" operator="greaterThan">
      <formula>$E13</formula>
    </cfRule>
    <cfRule type="cellIs" dxfId="75" priority="81" operator="greaterThan">
      <formula>$G13</formula>
    </cfRule>
  </conditionalFormatting>
  <conditionalFormatting sqref="H14">
    <cfRule type="cellIs" dxfId="74" priority="78" operator="greaterThan">
      <formula>$E$14</formula>
    </cfRule>
    <cfRule type="cellIs" dxfId="73" priority="79" operator="greaterThan">
      <formula>$G$14</formula>
    </cfRule>
  </conditionalFormatting>
  <conditionalFormatting sqref="H15">
    <cfRule type="cellIs" dxfId="72" priority="77" operator="greaterThan">
      <formula>$E$15</formula>
    </cfRule>
  </conditionalFormatting>
  <conditionalFormatting sqref="H19">
    <cfRule type="cellIs" dxfId="71" priority="76" operator="greaterThan">
      <formula>$E$19</formula>
    </cfRule>
  </conditionalFormatting>
  <conditionalFormatting sqref="H23">
    <cfRule type="cellIs" dxfId="70" priority="75" operator="greaterThan">
      <formula>$E$23</formula>
    </cfRule>
  </conditionalFormatting>
  <conditionalFormatting sqref="H20:H22 H16:H17">
    <cfRule type="cellIs" dxfId="69" priority="73" operator="greaterThan">
      <formula>$E16</formula>
    </cfRule>
    <cfRule type="cellIs" dxfId="68" priority="74" operator="greaterThan">
      <formula>$G16</formula>
    </cfRule>
  </conditionalFormatting>
  <conditionalFormatting sqref="H31">
    <cfRule type="cellIs" dxfId="67" priority="70" operator="greaterThan">
      <formula>$E19</formula>
    </cfRule>
  </conditionalFormatting>
  <conditionalFormatting sqref="H27:H30">
    <cfRule type="cellIs" dxfId="66" priority="71" operator="greaterThan">
      <formula>$E27</formula>
    </cfRule>
    <cfRule type="cellIs" dxfId="65" priority="72" operator="greaterThan">
      <formula>$G27</formula>
    </cfRule>
  </conditionalFormatting>
  <conditionalFormatting sqref="H41 H32:H39">
    <cfRule type="cellIs" dxfId="64" priority="68" operator="greaterThan">
      <formula>$E32</formula>
    </cfRule>
    <cfRule type="cellIs" dxfId="63" priority="69" operator="greaterThan">
      <formula>$G32</formula>
    </cfRule>
  </conditionalFormatting>
  <conditionalFormatting sqref="M31">
    <cfRule type="cellIs" dxfId="62" priority="65" operator="greaterThan">
      <formula>$E19</formula>
    </cfRule>
  </conditionalFormatting>
  <conditionalFormatting sqref="M25:M30">
    <cfRule type="cellIs" dxfId="61" priority="66" operator="greaterThan">
      <formula>$E25</formula>
    </cfRule>
    <cfRule type="cellIs" dxfId="60" priority="67" operator="greaterThan">
      <formula>$G25</formula>
    </cfRule>
  </conditionalFormatting>
  <conditionalFormatting sqref="M26">
    <cfRule type="cellIs" dxfId="59" priority="63" operator="greaterThan">
      <formula>$E26</formula>
    </cfRule>
    <cfRule type="cellIs" dxfId="58" priority="64" operator="greaterThan">
      <formula>$G26</formula>
    </cfRule>
  </conditionalFormatting>
  <conditionalFormatting sqref="M41 M32:M39">
    <cfRule type="cellIs" dxfId="57" priority="61" operator="greaterThan">
      <formula>$E32</formula>
    </cfRule>
    <cfRule type="cellIs" dxfId="56" priority="62" operator="greaterThan">
      <formula>$G32</formula>
    </cfRule>
  </conditionalFormatting>
  <conditionalFormatting sqref="AV31 AL31 AG31 AB31 W31 R31">
    <cfRule type="cellIs" dxfId="55" priority="58" operator="greaterThan">
      <formula>$E19</formula>
    </cfRule>
  </conditionalFormatting>
  <conditionalFormatting sqref="AV25:AV30 AL25:AL30 AG25:AG30 AB25:AB30 W25:W30 R26:R30">
    <cfRule type="cellIs" dxfId="54" priority="59" operator="greaterThan">
      <formula>$E25</formula>
    </cfRule>
    <cfRule type="cellIs" dxfId="53" priority="60" operator="greaterThan">
      <formula>$G25</formula>
    </cfRule>
  </conditionalFormatting>
  <conditionalFormatting sqref="AV26 AL26 AG26 AB26 W26 R26">
    <cfRule type="cellIs" dxfId="52" priority="56" operator="greaterThan">
      <formula>$E26</formula>
    </cfRule>
    <cfRule type="cellIs" dxfId="51" priority="57" operator="greaterThan">
      <formula>$G26</formula>
    </cfRule>
  </conditionalFormatting>
  <conditionalFormatting sqref="AV41 AV32:AV39 AL41 AL32:AL39 AG41 AG32:AG39 AB41 AB32:AB39 W41 W32:W39 R41 R32:R39">
    <cfRule type="cellIs" dxfId="50" priority="54" operator="greaterThan">
      <formula>$E32</formula>
    </cfRule>
    <cfRule type="cellIs" dxfId="49" priority="55" operator="greaterThan">
      <formula>$G32</formula>
    </cfRule>
  </conditionalFormatting>
  <conditionalFormatting sqref="R8">
    <cfRule type="cellIs" dxfId="48" priority="53" operator="greaterThan">
      <formula>$E$8</formula>
    </cfRule>
  </conditionalFormatting>
  <conditionalFormatting sqref="R25">
    <cfRule type="cellIs" dxfId="47" priority="51" operator="greaterThan">
      <formula>$E25</formula>
    </cfRule>
    <cfRule type="cellIs" dxfId="46" priority="52" operator="greaterThan">
      <formula>$G25</formula>
    </cfRule>
  </conditionalFormatting>
  <conditionalFormatting sqref="R45">
    <cfRule type="cellIs" dxfId="45" priority="50" operator="greaterThan">
      <formula>$F$45</formula>
    </cfRule>
  </conditionalFormatting>
  <conditionalFormatting sqref="AV48 AL48 AG48 AB48 W48 R48 M48">
    <cfRule type="cellIs" dxfId="44" priority="48" operator="greaterThan">
      <formula>$F$48</formula>
    </cfRule>
  </conditionalFormatting>
  <conditionalFormatting sqref="AV76 AL76 AG76 AB76 W76 R76 M76">
    <cfRule type="cellIs" dxfId="43" priority="49" operator="greaterThan">
      <formula>$F$76</formula>
    </cfRule>
  </conditionalFormatting>
  <conditionalFormatting sqref="AV72 AL72 AG72 AB72 W72 R72 M72">
    <cfRule type="expression" dxfId="42" priority="47">
      <formula>$W$72&gt;$E$72</formula>
    </cfRule>
  </conditionalFormatting>
  <conditionalFormatting sqref="AV43 AL43 AG43 AB43 W43 R43 M43">
    <cfRule type="cellIs" dxfId="41" priority="46" operator="greaterThan">
      <formula>$G43</formula>
    </cfRule>
  </conditionalFormatting>
  <conditionalFormatting sqref="AV50 AL50 AG50 AB50 W50 R50 M50">
    <cfRule type="cellIs" dxfId="40" priority="45" operator="greaterThan">
      <formula>$G50</formula>
    </cfRule>
  </conditionalFormatting>
  <conditionalFormatting sqref="AV51 AL51 AG51 AB51 W51 R51 M51">
    <cfRule type="expression" priority="43" stopIfTrue="1">
      <formula>N$51="U"</formula>
    </cfRule>
    <cfRule type="cellIs" dxfId="39" priority="44" operator="greaterThan">
      <formula>$G51</formula>
    </cfRule>
  </conditionalFormatting>
  <conditionalFormatting sqref="AV60 AL60 AG60 AB60 W60 R60 M60 AV53 AL53 AG53 AB53 W53 R53 M53 M63 R63 W63 AB63 AG63 AL63 AV63">
    <cfRule type="cellIs" dxfId="38" priority="42" operator="greaterThan">
      <formula>$G53</formula>
    </cfRule>
  </conditionalFormatting>
  <conditionalFormatting sqref="AV84 AL84 AG84 AB84 W84 R84 M84 AV81 AL81 AG81 AB81 W81 R81 M81 AV73 AL73 AG73 AB73 W73 R73 M73 AV68 AL68 AG68 AB68 W68 R68 M68 AV66 AL66 AG66 AB66 W66 R66 M66">
    <cfRule type="cellIs" dxfId="37" priority="41" operator="greaterThan">
      <formula>$G66</formula>
    </cfRule>
  </conditionalFormatting>
  <conditionalFormatting sqref="AV46 AL46 AG46 AB46 W46 R46 M46">
    <cfRule type="cellIs" dxfId="36" priority="39" operator="greaterThan">
      <formula>$E46</formula>
    </cfRule>
    <cfRule type="cellIs" dxfId="35" priority="40" operator="greaterThan">
      <formula>$G46</formula>
    </cfRule>
  </conditionalFormatting>
  <conditionalFormatting sqref="AV54:AV55 AL54:AL55 AG54:AG55 AB54:AB55 W54:W55 R54:R55 M54:M55">
    <cfRule type="cellIs" dxfId="34" priority="37" operator="greaterThan">
      <formula>$E54</formula>
    </cfRule>
    <cfRule type="cellIs" dxfId="33" priority="38" operator="greaterThan">
      <formula>$G54</formula>
    </cfRule>
  </conditionalFormatting>
  <conditionalFormatting sqref="AV61:AV62 AL61:AL62 AG61:AG62 AB61:AB62 W61:W62 R61:R62 M61:M62">
    <cfRule type="cellIs" dxfId="32" priority="35" operator="greaterThan">
      <formula>$E61</formula>
    </cfRule>
    <cfRule type="cellIs" dxfId="31" priority="36" operator="greaterThan">
      <formula>$G61</formula>
    </cfRule>
  </conditionalFormatting>
  <conditionalFormatting sqref="AV89 AL89 AB89 W89 R89 M89 AV86 AL86 AG86 AB86 W86 R86 M86 AV78 AL78 AG78 AB78 W78 R78 M78 AV70 AL70 AG70 AB70 W70 R70 M70">
    <cfRule type="cellIs" dxfId="30" priority="33" operator="greaterThan">
      <formula>$E70</formula>
    </cfRule>
    <cfRule type="cellIs" dxfId="29" priority="34" operator="greaterThan">
      <formula>$G70</formula>
    </cfRule>
  </conditionalFormatting>
  <conditionalFormatting sqref="AV52 AL52 AG52 AB52 W52 R52 M52">
    <cfRule type="cellIs" dxfId="28" priority="32" operator="greaterThan">
      <formula>$E52</formula>
    </cfRule>
  </conditionalFormatting>
  <conditionalFormatting sqref="AV79:AV80 AL79:AL80 AG79:AG80 AB79:AB80 W79:W80 R79:R80 M79:M80 AV75 AL75 AG75 AB75 W75 R75 M75 AV67 AL67 AG67 AB67 W67 R67 M67 M82 R82 W82 AB82 AG82 AL82 AV82">
    <cfRule type="cellIs" dxfId="27" priority="31" operator="greaterThan">
      <formula>$E67</formula>
    </cfRule>
  </conditionalFormatting>
  <conditionalFormatting sqref="AV82 AL82 AG82 AB82 W82 R82 M82">
    <cfRule type="expression" priority="30" stopIfTrue="1">
      <formula>N$82="U"</formula>
    </cfRule>
  </conditionalFormatting>
  <conditionalFormatting sqref="H8">
    <cfRule type="cellIs" dxfId="26" priority="29" operator="greaterThan">
      <formula>$E$8</formula>
    </cfRule>
  </conditionalFormatting>
  <conditionalFormatting sqref="H9">
    <cfRule type="cellIs" dxfId="25" priority="28" operator="greaterThan">
      <formula>$E$9</formula>
    </cfRule>
  </conditionalFormatting>
  <conditionalFormatting sqref="H25:H26">
    <cfRule type="cellIs" dxfId="24" priority="26" operator="greaterThan">
      <formula>$E25</formula>
    </cfRule>
    <cfRule type="cellIs" dxfId="23" priority="27" operator="greaterThan">
      <formula>$G25</formula>
    </cfRule>
  </conditionalFormatting>
  <conditionalFormatting sqref="H26">
    <cfRule type="cellIs" dxfId="22" priority="24" operator="greaterThan">
      <formula>$E26</formula>
    </cfRule>
    <cfRule type="cellIs" dxfId="21" priority="25" operator="greaterThan">
      <formula>$G26</formula>
    </cfRule>
  </conditionalFormatting>
  <conditionalFormatting sqref="H45">
    <cfRule type="cellIs" dxfId="20" priority="23" operator="greaterThan">
      <formula>$F$45</formula>
    </cfRule>
  </conditionalFormatting>
  <conditionalFormatting sqref="H43">
    <cfRule type="cellIs" dxfId="19" priority="22" operator="greaterThan">
      <formula>$G43</formula>
    </cfRule>
  </conditionalFormatting>
  <conditionalFormatting sqref="H46">
    <cfRule type="cellIs" dxfId="18" priority="20" operator="greaterThan">
      <formula>$E46</formula>
    </cfRule>
    <cfRule type="cellIs" dxfId="17" priority="21" operator="greaterThan">
      <formula>$G46</formula>
    </cfRule>
  </conditionalFormatting>
  <conditionalFormatting sqref="H48">
    <cfRule type="cellIs" dxfId="16" priority="18" operator="greaterThan">
      <formula>$F$48</formula>
    </cfRule>
  </conditionalFormatting>
  <conditionalFormatting sqref="H76">
    <cfRule type="cellIs" dxfId="15" priority="19" operator="greaterThan">
      <formula>$F$76</formula>
    </cfRule>
  </conditionalFormatting>
  <conditionalFormatting sqref="H72">
    <cfRule type="expression" dxfId="14" priority="17">
      <formula>$W$72&gt;$E$72</formula>
    </cfRule>
  </conditionalFormatting>
  <conditionalFormatting sqref="H50">
    <cfRule type="cellIs" dxfId="13" priority="16" operator="greaterThan">
      <formula>$G50</formula>
    </cfRule>
  </conditionalFormatting>
  <conditionalFormatting sqref="H51">
    <cfRule type="expression" priority="14" stopIfTrue="1">
      <formula>I$51="U"</formula>
    </cfRule>
    <cfRule type="cellIs" dxfId="12" priority="15" operator="greaterThan">
      <formula>$G51</formula>
    </cfRule>
  </conditionalFormatting>
  <conditionalFormatting sqref="H60 H53 H63">
    <cfRule type="cellIs" dxfId="11" priority="13" operator="greaterThan">
      <formula>$G53</formula>
    </cfRule>
  </conditionalFormatting>
  <conditionalFormatting sqref="H84 H81 H73 H68 H66">
    <cfRule type="cellIs" dxfId="10" priority="12" operator="greaterThan">
      <formula>$G66</formula>
    </cfRule>
  </conditionalFormatting>
  <conditionalFormatting sqref="H54:H55">
    <cfRule type="cellIs" dxfId="9" priority="10" operator="greaterThan">
      <formula>$E54</formula>
    </cfRule>
    <cfRule type="cellIs" dxfId="8" priority="11" operator="greaterThan">
      <formula>$G54</formula>
    </cfRule>
  </conditionalFormatting>
  <conditionalFormatting sqref="H61:H62">
    <cfRule type="cellIs" dxfId="7" priority="8" operator="greaterThan">
      <formula>$E61</formula>
    </cfRule>
    <cfRule type="cellIs" dxfId="6" priority="9" operator="greaterThan">
      <formula>$G61</formula>
    </cfRule>
  </conditionalFormatting>
  <conditionalFormatting sqref="H89 H86 H78 H70">
    <cfRule type="cellIs" dxfId="5" priority="6" operator="greaterThan">
      <formula>$E70</formula>
    </cfRule>
    <cfRule type="cellIs" dxfId="4" priority="7" operator="greaterThan">
      <formula>$G70</formula>
    </cfRule>
  </conditionalFormatting>
  <conditionalFormatting sqref="H52">
    <cfRule type="cellIs" dxfId="3" priority="5" operator="greaterThan">
      <formula>$E52</formula>
    </cfRule>
  </conditionalFormatting>
  <conditionalFormatting sqref="H79:H80 H75 H67 H82">
    <cfRule type="cellIs" dxfId="2" priority="4" operator="greaterThan">
      <formula>$E67</formula>
    </cfRule>
  </conditionalFormatting>
  <conditionalFormatting sqref="H82">
    <cfRule type="expression" priority="3" stopIfTrue="1">
      <formula>I$82="U"</formula>
    </cfRule>
  </conditionalFormatting>
  <conditionalFormatting sqref="AG89">
    <cfRule type="cellIs" dxfId="1" priority="1" operator="greaterThan">
      <formula>$E89</formula>
    </cfRule>
    <cfRule type="cellIs" dxfId="0" priority="2" operator="greaterThan">
      <formula>$G89</formula>
    </cfRule>
  </conditionalFormatting>
  <printOptions horizontalCentered="1"/>
  <pageMargins left="1" right="1" top="0.6" bottom="0.6" header="0.3" footer="0.3"/>
  <pageSetup paperSize="17" scale="44" orientation="landscape" r:id="rId1"/>
  <headerFooter>
    <oddFooter>&amp;L&amp;8&amp;Z&amp;F&amp;RPage &amp;P of &amp;N</oddFooter>
  </headerFooter>
  <rowBreaks count="1" manualBreakCount="1">
    <brk id="46" max="51"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179"/>
  <sheetViews>
    <sheetView topLeftCell="A160" workbookViewId="0">
      <selection activeCell="D167" sqref="D167"/>
    </sheetView>
  </sheetViews>
  <sheetFormatPr defaultRowHeight="15" x14ac:dyDescent="0.25"/>
  <cols>
    <col min="1" max="1" width="10.28515625" style="318" customWidth="1"/>
    <col min="2" max="2" width="15" customWidth="1"/>
    <col min="4" max="5" width="9.28515625" bestFit="1" customWidth="1"/>
    <col min="6" max="6" width="9.5703125" bestFit="1" customWidth="1"/>
    <col min="7" max="7" width="49.140625" customWidth="1"/>
  </cols>
  <sheetData>
    <row r="1" spans="1:7" x14ac:dyDescent="0.25">
      <c r="A1" s="331" t="s">
        <v>144</v>
      </c>
      <c r="B1" s="332" t="s">
        <v>145</v>
      </c>
      <c r="C1" s="332" t="s">
        <v>146</v>
      </c>
      <c r="D1" s="332" t="s">
        <v>147</v>
      </c>
      <c r="E1" s="332" t="s">
        <v>148</v>
      </c>
      <c r="F1" s="332" t="s">
        <v>149</v>
      </c>
      <c r="G1" s="332" t="s">
        <v>150</v>
      </c>
    </row>
    <row r="2" spans="1:7" x14ac:dyDescent="0.25">
      <c r="A2" s="333">
        <v>41723</v>
      </c>
      <c r="B2" s="334" t="s">
        <v>151</v>
      </c>
      <c r="C2" s="334" t="s">
        <v>152</v>
      </c>
      <c r="D2" s="335">
        <v>5.55</v>
      </c>
      <c r="E2" s="335">
        <v>24</v>
      </c>
      <c r="F2" s="335">
        <v>0.67200009999999999</v>
      </c>
      <c r="G2" s="334" t="s">
        <v>153</v>
      </c>
    </row>
    <row r="3" spans="1:7" x14ac:dyDescent="0.25">
      <c r="A3" s="333">
        <v>41723</v>
      </c>
      <c r="B3" s="334" t="s">
        <v>151</v>
      </c>
      <c r="C3" s="334" t="s">
        <v>154</v>
      </c>
      <c r="D3" s="335">
        <v>7.12</v>
      </c>
      <c r="E3" s="335">
        <v>2.2400000000000002</v>
      </c>
      <c r="F3" s="335">
        <v>19.721599999999999</v>
      </c>
      <c r="G3" s="334" t="s">
        <v>129</v>
      </c>
    </row>
    <row r="4" spans="1:7" x14ac:dyDescent="0.25">
      <c r="A4" s="333">
        <v>41723</v>
      </c>
      <c r="B4" s="334" t="s">
        <v>151</v>
      </c>
      <c r="C4" s="334" t="s">
        <v>155</v>
      </c>
      <c r="D4" s="335">
        <v>7</v>
      </c>
      <c r="E4" s="335">
        <v>4.5999999999999996</v>
      </c>
      <c r="F4" s="335">
        <v>14.656000000000001</v>
      </c>
      <c r="G4" s="334" t="s">
        <v>129</v>
      </c>
    </row>
    <row r="5" spans="1:7" x14ac:dyDescent="0.25">
      <c r="A5" s="333">
        <v>41723</v>
      </c>
      <c r="B5" s="334" t="s">
        <v>151</v>
      </c>
      <c r="C5" s="334" t="s">
        <v>156</v>
      </c>
      <c r="D5" s="335">
        <v>7.08</v>
      </c>
      <c r="E5" s="335">
        <v>1</v>
      </c>
      <c r="F5" s="335">
        <v>14.992000000000001</v>
      </c>
      <c r="G5" s="334" t="s">
        <v>129</v>
      </c>
    </row>
    <row r="6" spans="1:7" x14ac:dyDescent="0.25">
      <c r="A6" s="333">
        <v>41723</v>
      </c>
      <c r="B6" s="334" t="s">
        <v>151</v>
      </c>
      <c r="C6" s="334" t="s">
        <v>157</v>
      </c>
      <c r="D6" s="335">
        <v>5.82</v>
      </c>
      <c r="E6" s="335">
        <v>12.72</v>
      </c>
      <c r="F6" s="335">
        <v>15.398400000000001</v>
      </c>
      <c r="G6" s="334" t="s">
        <v>129</v>
      </c>
    </row>
    <row r="7" spans="1:7" x14ac:dyDescent="0.25">
      <c r="A7" s="333">
        <v>41723</v>
      </c>
      <c r="B7" s="334" t="s">
        <v>151</v>
      </c>
      <c r="C7" s="334" t="s">
        <v>158</v>
      </c>
      <c r="D7" s="335">
        <v>6.8</v>
      </c>
      <c r="E7" s="335">
        <v>4.08</v>
      </c>
      <c r="F7" s="335">
        <v>15.395200000000001</v>
      </c>
      <c r="G7" s="334" t="s">
        <v>129</v>
      </c>
    </row>
    <row r="8" spans="1:7" x14ac:dyDescent="0.25">
      <c r="A8" s="333">
        <v>41723</v>
      </c>
      <c r="B8" s="334" t="s">
        <v>151</v>
      </c>
      <c r="C8" s="334" t="s">
        <v>143</v>
      </c>
      <c r="D8" s="335">
        <v>6.48</v>
      </c>
      <c r="E8" s="335">
        <v>5.27</v>
      </c>
      <c r="F8" s="335">
        <v>5.6368</v>
      </c>
      <c r="G8" s="334" t="s">
        <v>159</v>
      </c>
    </row>
    <row r="9" spans="1:7" x14ac:dyDescent="0.25">
      <c r="A9" s="333">
        <v>41723</v>
      </c>
      <c r="B9" s="334" t="s">
        <v>151</v>
      </c>
      <c r="C9" s="334" t="s">
        <v>160</v>
      </c>
      <c r="D9" s="335">
        <v>6.67</v>
      </c>
      <c r="E9" s="335">
        <v>5.53</v>
      </c>
      <c r="F9" s="335">
        <v>15.1632</v>
      </c>
      <c r="G9" s="334" t="s">
        <v>129</v>
      </c>
    </row>
    <row r="10" spans="1:7" x14ac:dyDescent="0.25">
      <c r="A10" s="333">
        <v>41723</v>
      </c>
      <c r="B10" s="334" t="s">
        <v>151</v>
      </c>
      <c r="C10" s="334" t="s">
        <v>161</v>
      </c>
      <c r="D10" s="335">
        <v>6.94</v>
      </c>
      <c r="E10" s="335">
        <v>8.34</v>
      </c>
      <c r="F10" s="335">
        <v>14.8576</v>
      </c>
      <c r="G10" s="334" t="s">
        <v>129</v>
      </c>
    </row>
    <row r="11" spans="1:7" x14ac:dyDescent="0.25">
      <c r="A11" s="333">
        <v>41723</v>
      </c>
      <c r="B11" s="334" t="s">
        <v>151</v>
      </c>
      <c r="C11" s="334" t="s">
        <v>162</v>
      </c>
      <c r="D11" s="335">
        <v>6.79</v>
      </c>
      <c r="E11" s="335">
        <v>8.5299999999999994</v>
      </c>
      <c r="F11" s="335">
        <v>6.2511999999999999</v>
      </c>
      <c r="G11" s="334" t="s">
        <v>129</v>
      </c>
    </row>
    <row r="12" spans="1:7" x14ac:dyDescent="0.25">
      <c r="A12" s="333">
        <v>41724</v>
      </c>
      <c r="B12" s="334" t="s">
        <v>151</v>
      </c>
      <c r="C12" s="334" t="s">
        <v>9</v>
      </c>
      <c r="D12" s="335">
        <v>5.62</v>
      </c>
      <c r="E12" s="335">
        <v>12.18</v>
      </c>
      <c r="F12" s="335">
        <v>0.99679989999999996</v>
      </c>
      <c r="G12" s="334" t="s">
        <v>129</v>
      </c>
    </row>
    <row r="13" spans="1:7" x14ac:dyDescent="0.25">
      <c r="A13" s="333">
        <v>41724</v>
      </c>
      <c r="B13" s="334" t="s">
        <v>151</v>
      </c>
      <c r="C13" s="334" t="s">
        <v>8</v>
      </c>
      <c r="D13" s="335">
        <v>6.24</v>
      </c>
      <c r="E13" s="335">
        <v>5.72</v>
      </c>
      <c r="F13" s="335">
        <v>1.5327999999999999</v>
      </c>
      <c r="G13" s="334" t="s">
        <v>129</v>
      </c>
    </row>
    <row r="14" spans="1:7" x14ac:dyDescent="0.25">
      <c r="A14" s="333">
        <v>41724</v>
      </c>
      <c r="B14" s="334" t="s">
        <v>151</v>
      </c>
      <c r="C14" s="334" t="s">
        <v>7</v>
      </c>
      <c r="D14" s="335">
        <v>5.88</v>
      </c>
      <c r="E14" s="335">
        <v>3.99</v>
      </c>
      <c r="F14" s="335">
        <v>1.6656</v>
      </c>
      <c r="G14" s="334" t="s">
        <v>129</v>
      </c>
    </row>
    <row r="15" spans="1:7" x14ac:dyDescent="0.25">
      <c r="A15" s="333">
        <v>41724</v>
      </c>
      <c r="B15" s="334" t="s">
        <v>151</v>
      </c>
      <c r="C15" s="334" t="s">
        <v>6</v>
      </c>
      <c r="D15" s="335">
        <v>5.59</v>
      </c>
      <c r="E15" s="335">
        <v>7.02</v>
      </c>
      <c r="F15" s="335">
        <v>1.5728</v>
      </c>
      <c r="G15" s="334" t="s">
        <v>129</v>
      </c>
    </row>
    <row r="16" spans="1:7" x14ac:dyDescent="0.25">
      <c r="A16" s="336"/>
      <c r="B16" s="334"/>
      <c r="C16" s="334"/>
      <c r="D16" s="335"/>
      <c r="E16" s="335"/>
      <c r="F16" s="335"/>
      <c r="G16" s="334"/>
    </row>
    <row r="17" spans="1:7" x14ac:dyDescent="0.25">
      <c r="A17" s="331" t="s">
        <v>144</v>
      </c>
      <c r="B17" s="332" t="s">
        <v>145</v>
      </c>
      <c r="C17" s="332" t="s">
        <v>146</v>
      </c>
      <c r="D17" s="332" t="s">
        <v>147</v>
      </c>
      <c r="E17" s="332" t="s">
        <v>148</v>
      </c>
      <c r="F17" s="332" t="s">
        <v>149</v>
      </c>
      <c r="G17" s="332" t="s">
        <v>150</v>
      </c>
    </row>
    <row r="18" spans="1:7" x14ac:dyDescent="0.25">
      <c r="A18" s="333">
        <v>41807</v>
      </c>
      <c r="B18" s="334" t="s">
        <v>151</v>
      </c>
      <c r="C18" s="334" t="s">
        <v>154</v>
      </c>
      <c r="D18" s="335">
        <v>7.13</v>
      </c>
      <c r="E18" s="335">
        <v>23.45</v>
      </c>
      <c r="F18" s="335">
        <v>16.327999999999999</v>
      </c>
      <c r="G18" s="334" t="s">
        <v>129</v>
      </c>
    </row>
    <row r="19" spans="1:7" x14ac:dyDescent="0.25">
      <c r="A19" s="333">
        <v>41807</v>
      </c>
      <c r="B19" s="334" t="s">
        <v>151</v>
      </c>
      <c r="C19" s="334" t="s">
        <v>152</v>
      </c>
      <c r="D19" s="335">
        <v>5.44</v>
      </c>
      <c r="E19" s="335">
        <v>25</v>
      </c>
      <c r="F19" s="335">
        <v>0.51200009999999996</v>
      </c>
      <c r="G19" s="334" t="s">
        <v>153</v>
      </c>
    </row>
    <row r="20" spans="1:7" x14ac:dyDescent="0.25">
      <c r="A20" s="333">
        <v>41807</v>
      </c>
      <c r="B20" s="334" t="s">
        <v>151</v>
      </c>
      <c r="C20" s="334" t="s">
        <v>155</v>
      </c>
      <c r="D20" s="335">
        <v>6.91</v>
      </c>
      <c r="E20" s="335">
        <v>5.6</v>
      </c>
      <c r="F20" s="335">
        <v>14.496</v>
      </c>
      <c r="G20" s="334" t="s">
        <v>129</v>
      </c>
    </row>
    <row r="21" spans="1:7" x14ac:dyDescent="0.25">
      <c r="A21" s="333">
        <v>41807</v>
      </c>
      <c r="B21" s="334" t="s">
        <v>151</v>
      </c>
      <c r="C21" s="334" t="s">
        <v>156</v>
      </c>
      <c r="D21" s="335">
        <v>7.09</v>
      </c>
      <c r="E21" s="335">
        <v>1.9</v>
      </c>
      <c r="F21" s="335">
        <v>14.848000000000001</v>
      </c>
      <c r="G21" s="334" t="s">
        <v>129</v>
      </c>
    </row>
    <row r="22" spans="1:7" x14ac:dyDescent="0.25">
      <c r="A22" s="333">
        <v>41807</v>
      </c>
      <c r="B22" s="334" t="s">
        <v>151</v>
      </c>
      <c r="C22" s="334" t="s">
        <v>9</v>
      </c>
      <c r="D22" s="335">
        <v>5.75</v>
      </c>
      <c r="E22" s="335">
        <v>13.89</v>
      </c>
      <c r="F22" s="335">
        <v>0.72319990000000001</v>
      </c>
      <c r="G22" s="334" t="s">
        <v>129</v>
      </c>
    </row>
    <row r="23" spans="1:7" x14ac:dyDescent="0.25">
      <c r="A23" s="333">
        <v>41807</v>
      </c>
      <c r="B23" s="334" t="s">
        <v>151</v>
      </c>
      <c r="C23" s="334" t="s">
        <v>157</v>
      </c>
      <c r="D23" s="335">
        <v>6.14</v>
      </c>
      <c r="E23" s="335">
        <v>14.13</v>
      </c>
      <c r="F23" s="335">
        <v>15.172800000000001</v>
      </c>
      <c r="G23" s="334" t="s">
        <v>129</v>
      </c>
    </row>
    <row r="24" spans="1:7" x14ac:dyDescent="0.25">
      <c r="A24" s="333">
        <v>41807</v>
      </c>
      <c r="B24" s="334" t="s">
        <v>151</v>
      </c>
      <c r="C24" s="334" t="s">
        <v>158</v>
      </c>
      <c r="D24" s="335">
        <v>7.07</v>
      </c>
      <c r="E24" s="335">
        <v>5.32</v>
      </c>
      <c r="F24" s="335">
        <v>15.1968</v>
      </c>
      <c r="G24" s="334" t="s">
        <v>129</v>
      </c>
    </row>
    <row r="25" spans="1:7" x14ac:dyDescent="0.25">
      <c r="A25" s="333">
        <v>41807</v>
      </c>
      <c r="B25" s="334" t="s">
        <v>151</v>
      </c>
      <c r="C25" s="334" t="s">
        <v>143</v>
      </c>
      <c r="D25" s="335">
        <v>6.96</v>
      </c>
      <c r="E25" s="335">
        <v>6.16</v>
      </c>
      <c r="F25" s="335">
        <v>5.4943999999999997</v>
      </c>
      <c r="G25" s="334" t="s">
        <v>129</v>
      </c>
    </row>
    <row r="26" spans="1:7" x14ac:dyDescent="0.25">
      <c r="A26" s="333">
        <v>41807</v>
      </c>
      <c r="B26" s="334" t="s">
        <v>151</v>
      </c>
      <c r="C26" s="334" t="s">
        <v>160</v>
      </c>
      <c r="D26" s="335">
        <v>6.86</v>
      </c>
      <c r="E26" s="335">
        <v>6.42</v>
      </c>
      <c r="F26" s="335">
        <v>15.020799999999999</v>
      </c>
      <c r="G26" s="334" t="s">
        <v>129</v>
      </c>
    </row>
    <row r="27" spans="1:7" x14ac:dyDescent="0.25">
      <c r="A27" s="333">
        <v>41807</v>
      </c>
      <c r="B27" s="334" t="s">
        <v>151</v>
      </c>
      <c r="C27" s="334" t="s">
        <v>8</v>
      </c>
      <c r="D27" s="335">
        <v>6.41</v>
      </c>
      <c r="E27" s="335">
        <v>6.4</v>
      </c>
      <c r="F27" s="335">
        <v>1.4239999999999999</v>
      </c>
      <c r="G27" s="334" t="s">
        <v>163</v>
      </c>
    </row>
    <row r="28" spans="1:7" x14ac:dyDescent="0.25">
      <c r="A28" s="333">
        <v>41808</v>
      </c>
      <c r="B28" s="334" t="s">
        <v>151</v>
      </c>
      <c r="C28" s="334" t="s">
        <v>7</v>
      </c>
      <c r="D28" s="335">
        <v>6.18</v>
      </c>
      <c r="E28" s="335">
        <v>4.3499999999999996</v>
      </c>
      <c r="F28" s="335">
        <v>1.6080000000000001</v>
      </c>
      <c r="G28" s="334" t="s">
        <v>129</v>
      </c>
    </row>
    <row r="29" spans="1:7" x14ac:dyDescent="0.25">
      <c r="A29" s="333">
        <v>41808</v>
      </c>
      <c r="B29" s="334" t="s">
        <v>151</v>
      </c>
      <c r="C29" s="334" t="s">
        <v>6</v>
      </c>
      <c r="D29" s="335">
        <v>6.08</v>
      </c>
      <c r="E29" s="335">
        <v>7.83</v>
      </c>
      <c r="F29" s="335">
        <v>1.4432</v>
      </c>
      <c r="G29" s="334" t="s">
        <v>129</v>
      </c>
    </row>
    <row r="30" spans="1:7" x14ac:dyDescent="0.25">
      <c r="A30" s="333">
        <v>41808</v>
      </c>
      <c r="B30" s="334" t="s">
        <v>151</v>
      </c>
      <c r="C30" s="334" t="s">
        <v>161</v>
      </c>
      <c r="D30" s="335">
        <v>7.23</v>
      </c>
      <c r="E30" s="335">
        <v>9.0399999999999991</v>
      </c>
      <c r="F30" s="335">
        <v>14.7456</v>
      </c>
      <c r="G30" s="334" t="s">
        <v>164</v>
      </c>
    </row>
    <row r="31" spans="1:7" x14ac:dyDescent="0.25">
      <c r="A31" s="333">
        <v>41808</v>
      </c>
      <c r="B31" s="334" t="s">
        <v>151</v>
      </c>
      <c r="C31" s="334" t="s">
        <v>162</v>
      </c>
      <c r="D31" s="335">
        <v>7.11</v>
      </c>
      <c r="E31" s="335">
        <v>9.4700000000000006</v>
      </c>
      <c r="F31" s="335">
        <v>6.1007999999999996</v>
      </c>
      <c r="G31" s="334" t="s">
        <v>129</v>
      </c>
    </row>
    <row r="32" spans="1:7" x14ac:dyDescent="0.25">
      <c r="A32" s="336"/>
      <c r="B32" s="334"/>
      <c r="C32" s="334"/>
      <c r="D32" s="335"/>
      <c r="E32" s="335"/>
      <c r="F32" s="335"/>
      <c r="G32" s="334"/>
    </row>
    <row r="33" spans="1:7" x14ac:dyDescent="0.25">
      <c r="A33" s="331" t="s">
        <v>144</v>
      </c>
      <c r="B33" s="332" t="s">
        <v>145</v>
      </c>
      <c r="C33" s="332" t="s">
        <v>146</v>
      </c>
      <c r="D33" s="332" t="s">
        <v>147</v>
      </c>
      <c r="E33" s="332" t="s">
        <v>148</v>
      </c>
      <c r="F33" s="332" t="s">
        <v>149</v>
      </c>
      <c r="G33" s="332" t="s">
        <v>150</v>
      </c>
    </row>
    <row r="34" spans="1:7" x14ac:dyDescent="0.25">
      <c r="A34" s="333">
        <v>41891</v>
      </c>
      <c r="B34" s="334" t="s">
        <v>151</v>
      </c>
      <c r="C34" s="334" t="s">
        <v>154</v>
      </c>
      <c r="D34" s="335">
        <v>6.94</v>
      </c>
      <c r="E34" s="335">
        <v>24.57</v>
      </c>
      <c r="F34" s="335">
        <v>16.148800000000001</v>
      </c>
      <c r="G34" s="334" t="s">
        <v>129</v>
      </c>
    </row>
    <row r="35" spans="1:7" x14ac:dyDescent="0.25">
      <c r="A35" s="333">
        <v>41891</v>
      </c>
      <c r="B35" s="334" t="s">
        <v>151</v>
      </c>
      <c r="C35" s="334" t="s">
        <v>155</v>
      </c>
      <c r="D35" s="335">
        <v>6.78</v>
      </c>
      <c r="E35" s="335">
        <v>6.54</v>
      </c>
      <c r="F35" s="335">
        <v>14.345599999999999</v>
      </c>
      <c r="G35" s="334" t="s">
        <v>129</v>
      </c>
    </row>
    <row r="36" spans="1:7" x14ac:dyDescent="0.25">
      <c r="A36" s="333">
        <v>41891</v>
      </c>
      <c r="B36" s="334" t="s">
        <v>151</v>
      </c>
      <c r="C36" s="334" t="s">
        <v>156</v>
      </c>
      <c r="D36" s="335">
        <v>6.64</v>
      </c>
      <c r="E36" s="335">
        <v>2.8</v>
      </c>
      <c r="F36" s="335">
        <v>14.704000000000001</v>
      </c>
      <c r="G36" s="334" t="s">
        <v>129</v>
      </c>
    </row>
    <row r="37" spans="1:7" x14ac:dyDescent="0.25">
      <c r="A37" s="333">
        <v>41891</v>
      </c>
      <c r="B37" s="334" t="s">
        <v>151</v>
      </c>
      <c r="C37" s="334" t="s">
        <v>160</v>
      </c>
      <c r="D37" s="335">
        <v>6.9</v>
      </c>
      <c r="E37" s="335">
        <v>7.42</v>
      </c>
      <c r="F37" s="335">
        <v>14.860799999999999</v>
      </c>
      <c r="G37" s="334" t="s">
        <v>129</v>
      </c>
    </row>
    <row r="38" spans="1:7" x14ac:dyDescent="0.25">
      <c r="A38" s="333">
        <v>41891</v>
      </c>
      <c r="B38" s="334" t="s">
        <v>151</v>
      </c>
      <c r="C38" s="334" t="s">
        <v>157</v>
      </c>
      <c r="D38" s="335">
        <v>6.5</v>
      </c>
      <c r="E38" s="335">
        <v>15.55</v>
      </c>
      <c r="F38" s="335">
        <v>14.945600000000001</v>
      </c>
      <c r="G38" s="334" t="s">
        <v>129</v>
      </c>
    </row>
    <row r="39" spans="1:7" x14ac:dyDescent="0.25">
      <c r="A39" s="333">
        <v>41891</v>
      </c>
      <c r="B39" s="334" t="s">
        <v>151</v>
      </c>
      <c r="C39" s="334" t="s">
        <v>158</v>
      </c>
      <c r="D39" s="335">
        <v>7.23</v>
      </c>
      <c r="E39" s="335">
        <v>6.91</v>
      </c>
      <c r="F39" s="335">
        <v>14.942399999999999</v>
      </c>
      <c r="G39" s="334" t="s">
        <v>129</v>
      </c>
    </row>
    <row r="40" spans="1:7" x14ac:dyDescent="0.25">
      <c r="A40" s="333">
        <v>41891</v>
      </c>
      <c r="B40" s="334" t="s">
        <v>151</v>
      </c>
      <c r="C40" s="334" t="s">
        <v>143</v>
      </c>
      <c r="D40" s="335">
        <v>7.02</v>
      </c>
      <c r="E40" s="335">
        <v>7.21</v>
      </c>
      <c r="F40" s="335">
        <v>5.3263999999999996</v>
      </c>
      <c r="G40" s="334" t="s">
        <v>129</v>
      </c>
    </row>
    <row r="41" spans="1:7" x14ac:dyDescent="0.25">
      <c r="A41" s="333">
        <v>41891</v>
      </c>
      <c r="B41" s="334" t="s">
        <v>151</v>
      </c>
      <c r="C41" s="334" t="s">
        <v>8</v>
      </c>
      <c r="D41" s="335">
        <v>6.6</v>
      </c>
      <c r="E41" s="335">
        <v>7.32</v>
      </c>
      <c r="F41" s="335">
        <v>1.2767999999999999</v>
      </c>
      <c r="G41" s="334" t="s">
        <v>129</v>
      </c>
    </row>
    <row r="42" spans="1:7" x14ac:dyDescent="0.25">
      <c r="A42" s="333">
        <v>41892</v>
      </c>
      <c r="B42" s="334" t="s">
        <v>151</v>
      </c>
      <c r="C42" s="334" t="s">
        <v>7</v>
      </c>
      <c r="D42" s="335">
        <v>6.46</v>
      </c>
      <c r="E42" s="335">
        <v>5.47</v>
      </c>
      <c r="F42" s="335">
        <v>1.4288000000000001</v>
      </c>
      <c r="G42" s="334" t="s">
        <v>129</v>
      </c>
    </row>
    <row r="43" spans="1:7" x14ac:dyDescent="0.25">
      <c r="A43" s="333">
        <v>41892</v>
      </c>
      <c r="B43" s="334" t="s">
        <v>151</v>
      </c>
      <c r="C43" s="334" t="s">
        <v>6</v>
      </c>
      <c r="D43" s="335">
        <v>6.27</v>
      </c>
      <c r="E43" s="335">
        <v>8.82</v>
      </c>
      <c r="F43" s="335">
        <v>1.2847999999999999</v>
      </c>
      <c r="G43" s="334" t="s">
        <v>129</v>
      </c>
    </row>
    <row r="44" spans="1:7" x14ac:dyDescent="0.25">
      <c r="A44" s="333">
        <v>41892</v>
      </c>
      <c r="B44" s="334" t="s">
        <v>151</v>
      </c>
      <c r="C44" s="334" t="s">
        <v>161</v>
      </c>
      <c r="D44" s="335">
        <v>7.3</v>
      </c>
      <c r="E44" s="335">
        <v>9.83</v>
      </c>
      <c r="F44" s="335">
        <v>14.619199999999999</v>
      </c>
      <c r="G44" s="334" t="s">
        <v>165</v>
      </c>
    </row>
    <row r="45" spans="1:7" x14ac:dyDescent="0.25">
      <c r="A45" s="333">
        <v>41892</v>
      </c>
      <c r="B45" s="334" t="s">
        <v>151</v>
      </c>
      <c r="C45" s="334" t="s">
        <v>162</v>
      </c>
      <c r="D45" s="335">
        <v>7.26</v>
      </c>
      <c r="E45" s="335">
        <v>10.41</v>
      </c>
      <c r="F45" s="335">
        <v>5.9504000000000001</v>
      </c>
      <c r="G45" s="334" t="s">
        <v>129</v>
      </c>
    </row>
    <row r="46" spans="1:7" x14ac:dyDescent="0.25">
      <c r="A46" s="336"/>
      <c r="B46" s="334"/>
      <c r="C46" s="334"/>
      <c r="D46" s="335"/>
      <c r="E46" s="335"/>
      <c r="F46" s="335"/>
      <c r="G46" s="334"/>
    </row>
    <row r="47" spans="1:7" x14ac:dyDescent="0.25">
      <c r="A47" s="331" t="s">
        <v>144</v>
      </c>
      <c r="B47" s="332" t="s">
        <v>145</v>
      </c>
      <c r="C47" s="332" t="s">
        <v>146</v>
      </c>
      <c r="D47" s="332" t="s">
        <v>147</v>
      </c>
      <c r="E47" s="332" t="s">
        <v>148</v>
      </c>
      <c r="F47" s="332" t="s">
        <v>149</v>
      </c>
      <c r="G47" s="332" t="s">
        <v>150</v>
      </c>
    </row>
    <row r="48" spans="1:7" ht="30" x14ac:dyDescent="0.25">
      <c r="A48" s="333">
        <v>41899</v>
      </c>
      <c r="B48" s="334" t="s">
        <v>151</v>
      </c>
      <c r="C48" s="334" t="s">
        <v>166</v>
      </c>
      <c r="D48" s="335">
        <v>6.83</v>
      </c>
      <c r="E48" s="335">
        <v>0</v>
      </c>
      <c r="F48" s="335">
        <v>0</v>
      </c>
      <c r="G48" s="334" t="s">
        <v>167</v>
      </c>
    </row>
    <row r="49" spans="1:7" x14ac:dyDescent="0.25">
      <c r="A49" s="333">
        <v>41899</v>
      </c>
      <c r="B49" s="334" t="s">
        <v>151</v>
      </c>
      <c r="C49" s="334" t="s">
        <v>168</v>
      </c>
      <c r="D49" s="335">
        <v>6.87</v>
      </c>
      <c r="E49" s="335">
        <v>0</v>
      </c>
      <c r="F49" s="335">
        <v>0</v>
      </c>
      <c r="G49" s="334" t="s">
        <v>129</v>
      </c>
    </row>
    <row r="50" spans="1:7" x14ac:dyDescent="0.25">
      <c r="A50" s="333">
        <v>41899</v>
      </c>
      <c r="B50" s="334" t="s">
        <v>151</v>
      </c>
      <c r="C50" s="334" t="s">
        <v>169</v>
      </c>
      <c r="D50" s="335">
        <v>6.72</v>
      </c>
      <c r="E50" s="335">
        <v>0</v>
      </c>
      <c r="F50" s="335">
        <v>0</v>
      </c>
      <c r="G50" s="334" t="s">
        <v>129</v>
      </c>
    </row>
    <row r="51" spans="1:7" x14ac:dyDescent="0.25">
      <c r="A51" s="333">
        <v>41899</v>
      </c>
      <c r="B51" s="334" t="s">
        <v>151</v>
      </c>
      <c r="C51" s="334" t="s">
        <v>170</v>
      </c>
      <c r="D51" s="335">
        <v>6.87</v>
      </c>
      <c r="E51" s="335">
        <v>0</v>
      </c>
      <c r="F51" s="335">
        <v>0</v>
      </c>
      <c r="G51" s="334" t="s">
        <v>129</v>
      </c>
    </row>
    <row r="52" spans="1:7" x14ac:dyDescent="0.25">
      <c r="A52" s="336"/>
      <c r="B52" s="334"/>
      <c r="C52" s="334"/>
      <c r="D52" s="335"/>
      <c r="E52" s="335"/>
      <c r="F52" s="335"/>
      <c r="G52" s="334"/>
    </row>
    <row r="53" spans="1:7" x14ac:dyDescent="0.25">
      <c r="A53" s="331" t="s">
        <v>144</v>
      </c>
      <c r="B53" s="332" t="s">
        <v>145</v>
      </c>
      <c r="C53" s="332" t="s">
        <v>146</v>
      </c>
      <c r="D53" s="332" t="s">
        <v>147</v>
      </c>
      <c r="E53" s="332" t="s">
        <v>148</v>
      </c>
      <c r="F53" s="332" t="s">
        <v>149</v>
      </c>
      <c r="G53" s="332" t="s">
        <v>150</v>
      </c>
    </row>
    <row r="54" spans="1:7" x14ac:dyDescent="0.25">
      <c r="A54" s="333">
        <v>41989</v>
      </c>
      <c r="B54" s="334" t="s">
        <v>151</v>
      </c>
      <c r="C54" s="334" t="s">
        <v>9</v>
      </c>
      <c r="D54" s="335">
        <v>6.13</v>
      </c>
      <c r="E54" s="335">
        <v>12.66</v>
      </c>
      <c r="F54" s="335">
        <v>0.92</v>
      </c>
      <c r="G54" s="334" t="s">
        <v>129</v>
      </c>
    </row>
    <row r="55" spans="1:7" x14ac:dyDescent="0.25">
      <c r="A55" s="333">
        <v>41989</v>
      </c>
      <c r="B55" s="334" t="s">
        <v>151</v>
      </c>
      <c r="C55" s="334" t="s">
        <v>157</v>
      </c>
      <c r="D55" s="335">
        <v>6.35</v>
      </c>
      <c r="E55" s="335">
        <v>13.51</v>
      </c>
      <c r="F55" s="335">
        <v>15.272</v>
      </c>
      <c r="G55" s="334" t="s">
        <v>129</v>
      </c>
    </row>
    <row r="56" spans="1:7" x14ac:dyDescent="0.25">
      <c r="A56" s="333">
        <v>41989</v>
      </c>
      <c r="B56" s="334" t="s">
        <v>151</v>
      </c>
      <c r="C56" s="334" t="s">
        <v>158</v>
      </c>
      <c r="D56" s="335">
        <v>7.19</v>
      </c>
      <c r="E56" s="335">
        <v>4.72</v>
      </c>
      <c r="F56" s="335">
        <v>15.2928</v>
      </c>
      <c r="G56" s="334" t="s">
        <v>129</v>
      </c>
    </row>
    <row r="57" spans="1:7" x14ac:dyDescent="0.25">
      <c r="A57" s="333">
        <v>41989</v>
      </c>
      <c r="B57" s="334" t="s">
        <v>151</v>
      </c>
      <c r="C57" s="334" t="s">
        <v>143</v>
      </c>
      <c r="D57" s="335">
        <v>6.87</v>
      </c>
      <c r="E57" s="335">
        <v>5.57</v>
      </c>
      <c r="F57" s="335">
        <v>5.5888</v>
      </c>
      <c r="G57" s="334" t="s">
        <v>129</v>
      </c>
    </row>
    <row r="58" spans="1:7" x14ac:dyDescent="0.25">
      <c r="A58" s="333">
        <v>41989</v>
      </c>
      <c r="B58" s="334" t="s">
        <v>151</v>
      </c>
      <c r="C58" s="334" t="s">
        <v>160</v>
      </c>
      <c r="D58" s="335">
        <v>6.93</v>
      </c>
      <c r="E58" s="335">
        <v>5.88</v>
      </c>
      <c r="F58" s="335">
        <v>15.107200000000001</v>
      </c>
      <c r="G58" s="334" t="s">
        <v>129</v>
      </c>
    </row>
    <row r="59" spans="1:7" x14ac:dyDescent="0.25">
      <c r="A59" s="333">
        <v>41989</v>
      </c>
      <c r="B59" s="334" t="s">
        <v>151</v>
      </c>
      <c r="C59" s="334" t="s">
        <v>8</v>
      </c>
      <c r="D59" s="335">
        <v>6.76</v>
      </c>
      <c r="E59" s="335">
        <v>5.81</v>
      </c>
      <c r="F59" s="335">
        <v>1.5184</v>
      </c>
      <c r="G59" s="334" t="s">
        <v>171</v>
      </c>
    </row>
    <row r="60" spans="1:7" x14ac:dyDescent="0.25">
      <c r="A60" s="333">
        <v>41989</v>
      </c>
      <c r="B60" s="334" t="s">
        <v>151</v>
      </c>
      <c r="C60" s="334" t="s">
        <v>7</v>
      </c>
      <c r="D60" s="335">
        <v>6.55</v>
      </c>
      <c r="E60" s="335">
        <v>3.83</v>
      </c>
      <c r="F60" s="335">
        <v>1.6912</v>
      </c>
      <c r="G60" s="334" t="s">
        <v>129</v>
      </c>
    </row>
    <row r="61" spans="1:7" x14ac:dyDescent="0.25">
      <c r="A61" s="333">
        <v>41990</v>
      </c>
      <c r="B61" s="334" t="s">
        <v>151</v>
      </c>
      <c r="C61" s="334" t="s">
        <v>154</v>
      </c>
      <c r="D61" s="335">
        <v>6.79</v>
      </c>
      <c r="E61" s="335">
        <v>23.14</v>
      </c>
      <c r="F61" s="335">
        <v>16.377600000000001</v>
      </c>
      <c r="G61" s="334" t="s">
        <v>129</v>
      </c>
    </row>
    <row r="62" spans="1:7" x14ac:dyDescent="0.25">
      <c r="A62" s="333">
        <v>41990</v>
      </c>
      <c r="B62" s="334" t="s">
        <v>151</v>
      </c>
      <c r="C62" s="334" t="s">
        <v>152</v>
      </c>
      <c r="D62" s="335">
        <v>5.17</v>
      </c>
      <c r="E62" s="335">
        <v>24.32</v>
      </c>
      <c r="F62" s="335">
        <v>0.62080020000000002</v>
      </c>
      <c r="G62" s="334" t="s">
        <v>129</v>
      </c>
    </row>
    <row r="63" spans="1:7" x14ac:dyDescent="0.25">
      <c r="A63" s="333">
        <v>41990</v>
      </c>
      <c r="B63" s="334" t="s">
        <v>151</v>
      </c>
      <c r="C63" s="334" t="s">
        <v>156</v>
      </c>
      <c r="D63" s="335">
        <v>6.65</v>
      </c>
      <c r="E63" s="335">
        <v>1.39</v>
      </c>
      <c r="F63" s="335">
        <v>14.929600000000001</v>
      </c>
      <c r="G63" s="334" t="s">
        <v>172</v>
      </c>
    </row>
    <row r="64" spans="1:7" x14ac:dyDescent="0.25">
      <c r="A64" s="333">
        <v>41990</v>
      </c>
      <c r="B64" s="334" t="s">
        <v>151</v>
      </c>
      <c r="C64" s="334" t="s">
        <v>155</v>
      </c>
      <c r="D64" s="335">
        <v>6.77</v>
      </c>
      <c r="E64" s="335">
        <v>4.55</v>
      </c>
      <c r="F64" s="335">
        <v>14.664</v>
      </c>
      <c r="G64" s="334" t="s">
        <v>129</v>
      </c>
    </row>
    <row r="65" spans="1:7" x14ac:dyDescent="0.25">
      <c r="A65" s="333">
        <v>41990</v>
      </c>
      <c r="B65" s="334" t="s">
        <v>151</v>
      </c>
      <c r="C65" s="334" t="s">
        <v>161</v>
      </c>
      <c r="D65" s="335">
        <v>6.96</v>
      </c>
      <c r="E65" s="335">
        <v>8.5299999999999994</v>
      </c>
      <c r="F65" s="335">
        <v>14.827199999999999</v>
      </c>
      <c r="G65" s="334" t="s">
        <v>129</v>
      </c>
    </row>
    <row r="66" spans="1:7" x14ac:dyDescent="0.25">
      <c r="A66" s="333">
        <v>41990</v>
      </c>
      <c r="B66" s="334" t="s">
        <v>151</v>
      </c>
      <c r="C66" s="334" t="s">
        <v>162</v>
      </c>
      <c r="D66" s="335">
        <v>6.89</v>
      </c>
      <c r="E66" s="335">
        <v>8.93</v>
      </c>
      <c r="F66" s="335">
        <v>6.1871999999999998</v>
      </c>
      <c r="G66" s="334" t="s">
        <v>129</v>
      </c>
    </row>
    <row r="67" spans="1:7" x14ac:dyDescent="0.25">
      <c r="A67" s="333">
        <v>41990</v>
      </c>
      <c r="B67" s="334" t="s">
        <v>151</v>
      </c>
      <c r="C67" s="334" t="s">
        <v>6</v>
      </c>
      <c r="D67" s="335">
        <v>5.66</v>
      </c>
      <c r="E67" s="335">
        <v>7.35</v>
      </c>
      <c r="F67" s="335">
        <v>1.52</v>
      </c>
      <c r="G67" s="334" t="s">
        <v>129</v>
      </c>
    </row>
    <row r="68" spans="1:7" x14ac:dyDescent="0.25">
      <c r="A68" s="336"/>
      <c r="B68" s="334"/>
      <c r="C68" s="334"/>
      <c r="D68" s="335"/>
      <c r="E68" s="335"/>
      <c r="F68" s="335"/>
      <c r="G68" s="334"/>
    </row>
    <row r="69" spans="1:7" x14ac:dyDescent="0.25">
      <c r="A69" s="331" t="s">
        <v>144</v>
      </c>
      <c r="B69" s="332" t="s">
        <v>145</v>
      </c>
      <c r="C69" s="332" t="s">
        <v>146</v>
      </c>
      <c r="D69" s="332" t="s">
        <v>147</v>
      </c>
      <c r="E69" s="332" t="s">
        <v>148</v>
      </c>
      <c r="F69" s="332" t="s">
        <v>149</v>
      </c>
      <c r="G69" s="332" t="s">
        <v>150</v>
      </c>
    </row>
    <row r="70" spans="1:7" x14ac:dyDescent="0.25">
      <c r="A70" s="333">
        <v>42073</v>
      </c>
      <c r="B70" s="334" t="s">
        <v>151</v>
      </c>
      <c r="C70" s="334" t="s">
        <v>9</v>
      </c>
      <c r="D70" s="335">
        <v>6.1</v>
      </c>
      <c r="E70" s="335">
        <v>13.38</v>
      </c>
      <c r="F70" s="335">
        <f>0.8*3</f>
        <v>2.4000000000000004</v>
      </c>
      <c r="G70" s="334"/>
    </row>
    <row r="71" spans="1:7" x14ac:dyDescent="0.25">
      <c r="A71" s="333">
        <v>42073</v>
      </c>
      <c r="B71" s="334" t="s">
        <v>151</v>
      </c>
      <c r="C71" s="334" t="s">
        <v>157</v>
      </c>
      <c r="D71" s="335">
        <v>6.28</v>
      </c>
      <c r="E71" s="335">
        <v>13.14</v>
      </c>
      <c r="F71" s="335">
        <f>15.33*3</f>
        <v>45.99</v>
      </c>
      <c r="G71" s="334"/>
    </row>
    <row r="72" spans="1:7" x14ac:dyDescent="0.25">
      <c r="A72" s="333">
        <v>42073</v>
      </c>
      <c r="B72" s="334" t="s">
        <v>151</v>
      </c>
      <c r="C72" s="334" t="s">
        <v>158</v>
      </c>
      <c r="D72" s="335">
        <v>7.08</v>
      </c>
      <c r="E72" s="335">
        <v>4.5199999999999996</v>
      </c>
      <c r="F72" s="335">
        <f>4.56*3</f>
        <v>13.68</v>
      </c>
      <c r="G72" s="334"/>
    </row>
    <row r="73" spans="1:7" x14ac:dyDescent="0.25">
      <c r="A73" s="333">
        <v>42073</v>
      </c>
      <c r="B73" s="334" t="s">
        <v>151</v>
      </c>
      <c r="C73" s="334" t="s">
        <v>143</v>
      </c>
      <c r="D73" s="335">
        <v>6.72</v>
      </c>
      <c r="E73" s="335">
        <v>5.48</v>
      </c>
      <c r="F73" s="335">
        <f>5.6*3</f>
        <v>16.799999999999997</v>
      </c>
      <c r="G73" s="334"/>
    </row>
    <row r="74" spans="1:7" x14ac:dyDescent="0.25">
      <c r="A74" s="333">
        <v>42073</v>
      </c>
      <c r="B74" s="334" t="s">
        <v>151</v>
      </c>
      <c r="C74" s="334" t="s">
        <v>160</v>
      </c>
      <c r="D74" s="335">
        <v>6.81</v>
      </c>
      <c r="E74" s="335">
        <v>5.82</v>
      </c>
      <c r="F74" s="335">
        <f>15.12*3</f>
        <v>45.36</v>
      </c>
      <c r="G74" s="334"/>
    </row>
    <row r="75" spans="1:7" x14ac:dyDescent="0.25">
      <c r="A75" s="333">
        <v>42073</v>
      </c>
      <c r="B75" s="334" t="s">
        <v>151</v>
      </c>
      <c r="C75" s="334" t="s">
        <v>8</v>
      </c>
      <c r="D75" s="335">
        <v>6.39</v>
      </c>
      <c r="E75" s="335">
        <v>5.71</v>
      </c>
      <c r="F75" s="335">
        <f>5.96*3</f>
        <v>17.88</v>
      </c>
      <c r="G75" s="334"/>
    </row>
    <row r="76" spans="1:7" x14ac:dyDescent="0.25">
      <c r="A76" s="333">
        <v>42074</v>
      </c>
      <c r="B76" s="334" t="s">
        <v>151</v>
      </c>
      <c r="C76" s="334" t="s">
        <v>7</v>
      </c>
      <c r="D76" s="335">
        <v>6.44</v>
      </c>
      <c r="E76" s="335">
        <v>4.33</v>
      </c>
      <c r="F76" s="335">
        <f>1.61*3</f>
        <v>4.83</v>
      </c>
      <c r="G76" s="334"/>
    </row>
    <row r="77" spans="1:7" x14ac:dyDescent="0.25">
      <c r="A77" s="333">
        <v>42073</v>
      </c>
      <c r="B77" s="334" t="s">
        <v>151</v>
      </c>
      <c r="C77" s="334" t="s">
        <v>154</v>
      </c>
      <c r="D77" s="335">
        <v>6.51</v>
      </c>
      <c r="E77" s="335">
        <v>22.8</v>
      </c>
      <c r="F77" s="335">
        <f>16.43*3</f>
        <v>49.29</v>
      </c>
      <c r="G77" s="334"/>
    </row>
    <row r="78" spans="1:7" x14ac:dyDescent="0.25">
      <c r="A78" s="333">
        <v>42073</v>
      </c>
      <c r="B78" s="334" t="s">
        <v>151</v>
      </c>
      <c r="C78" s="334" t="s">
        <v>152</v>
      </c>
      <c r="D78" s="335">
        <v>5.1100000000000003</v>
      </c>
      <c r="E78" s="335">
        <v>24.41</v>
      </c>
      <c r="F78" s="335">
        <f>0.61*3</f>
        <v>1.83</v>
      </c>
      <c r="G78" s="334"/>
    </row>
    <row r="79" spans="1:7" x14ac:dyDescent="0.25">
      <c r="A79" s="333">
        <v>42073</v>
      </c>
      <c r="B79" s="334" t="s">
        <v>151</v>
      </c>
      <c r="C79" s="334" t="s">
        <v>156</v>
      </c>
      <c r="D79" s="335">
        <v>6.42</v>
      </c>
      <c r="E79" s="335">
        <v>1.26</v>
      </c>
      <c r="F79" s="335">
        <f>14.95*3</f>
        <v>44.849999999999994</v>
      </c>
      <c r="G79" s="334"/>
    </row>
    <row r="80" spans="1:7" x14ac:dyDescent="0.25">
      <c r="A80" s="333">
        <v>42073</v>
      </c>
      <c r="B80" s="334" t="s">
        <v>151</v>
      </c>
      <c r="C80" s="334" t="s">
        <v>155</v>
      </c>
      <c r="D80" s="335">
        <v>6.41</v>
      </c>
      <c r="E80" s="335">
        <v>4.8</v>
      </c>
      <c r="F80" s="335">
        <f>14.62*3</f>
        <v>43.86</v>
      </c>
      <c r="G80" s="334"/>
    </row>
    <row r="81" spans="1:7" x14ac:dyDescent="0.25">
      <c r="A81" s="333">
        <v>42074</v>
      </c>
      <c r="B81" s="334" t="s">
        <v>151</v>
      </c>
      <c r="C81" s="334" t="s">
        <v>161</v>
      </c>
      <c r="D81" s="335">
        <v>7.29</v>
      </c>
      <c r="E81" s="335">
        <v>8.4600000000000009</v>
      </c>
      <c r="F81" s="335">
        <f>14.84*3</f>
        <v>44.519999999999996</v>
      </c>
      <c r="G81" s="334"/>
    </row>
    <row r="82" spans="1:7" x14ac:dyDescent="0.25">
      <c r="A82" s="333">
        <v>42074</v>
      </c>
      <c r="B82" s="334" t="s">
        <v>151</v>
      </c>
      <c r="C82" s="334" t="s">
        <v>162</v>
      </c>
      <c r="D82" s="335">
        <v>7.21</v>
      </c>
      <c r="E82" s="335">
        <v>8.9700000000000006</v>
      </c>
      <c r="F82" s="335">
        <f>6.18*3</f>
        <v>18.54</v>
      </c>
      <c r="G82" s="334"/>
    </row>
    <row r="83" spans="1:7" x14ac:dyDescent="0.25">
      <c r="A83" s="333">
        <v>42074</v>
      </c>
      <c r="B83" s="334" t="s">
        <v>151</v>
      </c>
      <c r="C83" s="334" t="s">
        <v>6</v>
      </c>
      <c r="D83" s="335">
        <v>6.2</v>
      </c>
      <c r="E83" s="335">
        <v>7.41</v>
      </c>
      <c r="F83" s="335">
        <f>7.42*3</f>
        <v>22.259999999999998</v>
      </c>
      <c r="G83" s="334"/>
    </row>
    <row r="84" spans="1:7" x14ac:dyDescent="0.25">
      <c r="A84" s="336"/>
      <c r="B84" s="334"/>
      <c r="C84" s="334"/>
      <c r="D84" s="335"/>
      <c r="E84" s="335"/>
      <c r="F84" s="335"/>
      <c r="G84" s="334"/>
    </row>
    <row r="85" spans="1:7" x14ac:dyDescent="0.25">
      <c r="A85" s="331" t="s">
        <v>144</v>
      </c>
      <c r="B85" s="332" t="s">
        <v>145</v>
      </c>
      <c r="C85" s="332" t="s">
        <v>146</v>
      </c>
      <c r="D85" s="332" t="s">
        <v>147</v>
      </c>
      <c r="E85" s="332" t="s">
        <v>148</v>
      </c>
      <c r="F85" s="332" t="s">
        <v>149</v>
      </c>
      <c r="G85" s="332" t="s">
        <v>150</v>
      </c>
    </row>
    <row r="86" spans="1:7" x14ac:dyDescent="0.25">
      <c r="A86" s="333">
        <v>42172</v>
      </c>
      <c r="B86" s="334" t="s">
        <v>151</v>
      </c>
      <c r="C86" s="334" t="s">
        <v>9</v>
      </c>
      <c r="D86" s="335">
        <v>6.4</v>
      </c>
      <c r="E86" s="335">
        <v>14.34</v>
      </c>
      <c r="F86" s="335">
        <f>0.65*3</f>
        <v>1.9500000000000002</v>
      </c>
      <c r="G86" s="334"/>
    </row>
    <row r="87" spans="1:7" x14ac:dyDescent="0.25">
      <c r="A87" s="333">
        <v>42172</v>
      </c>
      <c r="B87" s="334" t="s">
        <v>151</v>
      </c>
      <c r="C87" s="334" t="s">
        <v>157</v>
      </c>
      <c r="D87" s="335">
        <v>6.52</v>
      </c>
      <c r="E87" s="335">
        <v>14.34</v>
      </c>
      <c r="F87" s="335">
        <f>15.14*3</f>
        <v>45.42</v>
      </c>
      <c r="G87" s="334"/>
    </row>
    <row r="88" spans="1:7" x14ac:dyDescent="0.25">
      <c r="A88" s="333">
        <v>42171</v>
      </c>
      <c r="B88" s="334" t="s">
        <v>151</v>
      </c>
      <c r="C88" s="334" t="s">
        <v>158</v>
      </c>
      <c r="D88" s="335">
        <v>6.63</v>
      </c>
      <c r="E88" s="335">
        <v>5.56</v>
      </c>
      <c r="F88" s="335">
        <f>15.16*3</f>
        <v>45.480000000000004</v>
      </c>
      <c r="G88" s="334"/>
    </row>
    <row r="89" spans="1:7" x14ac:dyDescent="0.25">
      <c r="A89" s="333">
        <v>42171</v>
      </c>
      <c r="B89" s="334" t="s">
        <v>151</v>
      </c>
      <c r="C89" s="334" t="s">
        <v>143</v>
      </c>
      <c r="D89" s="335">
        <v>6.68</v>
      </c>
      <c r="E89" s="335">
        <v>6.44</v>
      </c>
      <c r="F89" s="335">
        <f>5.45*3</f>
        <v>16.350000000000001</v>
      </c>
      <c r="G89" s="334"/>
    </row>
    <row r="90" spans="1:7" x14ac:dyDescent="0.25">
      <c r="A90" s="333">
        <v>42172</v>
      </c>
      <c r="B90" s="334" t="s">
        <v>151</v>
      </c>
      <c r="C90" s="334" t="s">
        <v>160</v>
      </c>
      <c r="D90" s="335">
        <v>6.94</v>
      </c>
      <c r="E90" s="335">
        <v>6.74</v>
      </c>
      <c r="F90" s="335">
        <f>14.97*3</f>
        <v>44.910000000000004</v>
      </c>
      <c r="G90" s="334"/>
    </row>
    <row r="91" spans="1:7" x14ac:dyDescent="0.25">
      <c r="A91" s="333">
        <v>42172</v>
      </c>
      <c r="B91" s="334" t="s">
        <v>151</v>
      </c>
      <c r="C91" s="334" t="s">
        <v>8</v>
      </c>
      <c r="D91" s="335">
        <v>6.56</v>
      </c>
      <c r="E91" s="335">
        <v>6.64</v>
      </c>
      <c r="F91" s="335">
        <f>1.39*3</f>
        <v>4.17</v>
      </c>
      <c r="G91" s="334" t="s">
        <v>207</v>
      </c>
    </row>
    <row r="92" spans="1:7" x14ac:dyDescent="0.25">
      <c r="A92" s="333">
        <v>42172</v>
      </c>
      <c r="B92" s="334" t="s">
        <v>151</v>
      </c>
      <c r="C92" s="334" t="s">
        <v>7</v>
      </c>
      <c r="D92" s="335">
        <v>6.41</v>
      </c>
      <c r="E92" s="335">
        <v>4.92</v>
      </c>
      <c r="F92" s="335">
        <f>1.52*3</f>
        <v>4.5600000000000005</v>
      </c>
      <c r="G92" s="334" t="s">
        <v>208</v>
      </c>
    </row>
    <row r="93" spans="1:7" x14ac:dyDescent="0.25">
      <c r="A93" s="333">
        <v>42171</v>
      </c>
      <c r="B93" s="334" t="s">
        <v>151</v>
      </c>
      <c r="C93" s="334" t="s">
        <v>154</v>
      </c>
      <c r="D93" s="335">
        <v>6.85</v>
      </c>
      <c r="E93" s="335">
        <v>23.78</v>
      </c>
      <c r="F93" s="335">
        <f>16.28*3</f>
        <v>48.84</v>
      </c>
      <c r="G93" s="334"/>
    </row>
    <row r="94" spans="1:7" x14ac:dyDescent="0.25">
      <c r="A94" s="333">
        <v>42172</v>
      </c>
      <c r="B94" s="334" t="s">
        <v>151</v>
      </c>
      <c r="C94" s="334" t="s">
        <v>152</v>
      </c>
      <c r="D94" s="335"/>
      <c r="E94" s="335"/>
      <c r="F94" s="335"/>
      <c r="G94" s="334" t="s">
        <v>206</v>
      </c>
    </row>
    <row r="95" spans="1:7" x14ac:dyDescent="0.25">
      <c r="A95" s="333">
        <v>42171</v>
      </c>
      <c r="B95" s="334" t="s">
        <v>151</v>
      </c>
      <c r="C95" s="334" t="s">
        <v>156</v>
      </c>
      <c r="D95" s="335">
        <v>6.62</v>
      </c>
      <c r="E95" s="335">
        <v>2.1800000000000002</v>
      </c>
      <c r="F95" s="335">
        <f>14.8*3</f>
        <v>44.400000000000006</v>
      </c>
      <c r="G95" s="334"/>
    </row>
    <row r="96" spans="1:7" x14ac:dyDescent="0.25">
      <c r="A96" s="333">
        <v>42171</v>
      </c>
      <c r="B96" s="334" t="s">
        <v>151</v>
      </c>
      <c r="C96" s="334" t="s">
        <v>155</v>
      </c>
      <c r="D96" s="335">
        <v>6.7</v>
      </c>
      <c r="E96" s="335">
        <v>5.8</v>
      </c>
      <c r="F96" s="335">
        <f>14.46*3</f>
        <v>43.38</v>
      </c>
      <c r="G96" s="334"/>
    </row>
    <row r="97" spans="1:7" x14ac:dyDescent="0.25">
      <c r="A97" s="333">
        <v>42172</v>
      </c>
      <c r="B97" s="334" t="s">
        <v>151</v>
      </c>
      <c r="C97" s="334" t="s">
        <v>161</v>
      </c>
      <c r="D97" s="335">
        <v>6.48</v>
      </c>
      <c r="E97" s="335">
        <v>9.24</v>
      </c>
      <c r="F97" s="335">
        <f>14.71*3</f>
        <v>44.13</v>
      </c>
      <c r="G97" s="334"/>
    </row>
    <row r="98" spans="1:7" x14ac:dyDescent="0.25">
      <c r="A98" s="333">
        <v>42172</v>
      </c>
      <c r="B98" s="334" t="s">
        <v>151</v>
      </c>
      <c r="C98" s="334" t="s">
        <v>162</v>
      </c>
      <c r="D98" s="335">
        <v>6.49</v>
      </c>
      <c r="E98" s="335">
        <v>9.6999999999999993</v>
      </c>
      <c r="F98" s="335">
        <f>6.06*3</f>
        <v>18.18</v>
      </c>
      <c r="G98" s="334"/>
    </row>
    <row r="99" spans="1:7" x14ac:dyDescent="0.25">
      <c r="A99" s="333">
        <v>42172</v>
      </c>
      <c r="B99" s="334" t="s">
        <v>151</v>
      </c>
      <c r="C99" s="334" t="s">
        <v>6</v>
      </c>
      <c r="D99" s="335">
        <v>6.38</v>
      </c>
      <c r="E99" s="335">
        <v>8.1999999999999993</v>
      </c>
      <c r="F99" s="335">
        <f>1.38*3</f>
        <v>4.1399999999999997</v>
      </c>
      <c r="G99" s="334"/>
    </row>
    <row r="100" spans="1:7" x14ac:dyDescent="0.25">
      <c r="A100" s="336"/>
      <c r="B100" s="334"/>
      <c r="C100" s="334"/>
      <c r="D100" s="335"/>
      <c r="E100" s="335"/>
      <c r="F100" s="335"/>
      <c r="G100" s="334"/>
    </row>
    <row r="101" spans="1:7" x14ac:dyDescent="0.25">
      <c r="A101" s="331" t="s">
        <v>144</v>
      </c>
      <c r="B101" s="332" t="s">
        <v>145</v>
      </c>
      <c r="C101" s="332" t="s">
        <v>146</v>
      </c>
      <c r="D101" s="332" t="s">
        <v>147</v>
      </c>
      <c r="E101" s="332" t="s">
        <v>148</v>
      </c>
      <c r="F101" s="332" t="s">
        <v>149</v>
      </c>
      <c r="G101" s="332" t="s">
        <v>150</v>
      </c>
    </row>
    <row r="102" spans="1:7" x14ac:dyDescent="0.25">
      <c r="A102" s="333"/>
      <c r="B102" s="334" t="s">
        <v>151</v>
      </c>
      <c r="C102" s="334" t="s">
        <v>9</v>
      </c>
      <c r="D102" s="335"/>
      <c r="E102" s="335"/>
      <c r="F102" s="335"/>
      <c r="G102" s="334" t="s">
        <v>209</v>
      </c>
    </row>
    <row r="103" spans="1:7" x14ac:dyDescent="0.25">
      <c r="A103" s="333">
        <v>42269</v>
      </c>
      <c r="B103" s="334" t="s">
        <v>151</v>
      </c>
      <c r="C103" s="334" t="s">
        <v>157</v>
      </c>
      <c r="D103" s="335">
        <v>6.51</v>
      </c>
      <c r="E103" s="335">
        <v>15.61</v>
      </c>
      <c r="F103" s="335">
        <f>14.94*3</f>
        <v>44.82</v>
      </c>
      <c r="G103" s="334" t="s">
        <v>211</v>
      </c>
    </row>
    <row r="104" spans="1:7" x14ac:dyDescent="0.25">
      <c r="A104" s="333">
        <v>42269</v>
      </c>
      <c r="B104" s="334" t="s">
        <v>151</v>
      </c>
      <c r="C104" s="334" t="s">
        <v>158</v>
      </c>
      <c r="D104" s="335">
        <v>7.28</v>
      </c>
      <c r="E104" s="335">
        <v>6.56</v>
      </c>
      <c r="F104" s="335">
        <v>45</v>
      </c>
      <c r="G104" s="334" t="s">
        <v>211</v>
      </c>
    </row>
    <row r="105" spans="1:7" x14ac:dyDescent="0.25">
      <c r="A105" s="333">
        <v>42269</v>
      </c>
      <c r="B105" s="334" t="s">
        <v>151</v>
      </c>
      <c r="C105" s="334" t="s">
        <v>143</v>
      </c>
      <c r="D105" s="335">
        <v>7.09</v>
      </c>
      <c r="E105" s="335">
        <v>7.32</v>
      </c>
      <c r="F105" s="335">
        <f>5.31*3</f>
        <v>15.93</v>
      </c>
      <c r="G105" s="334" t="s">
        <v>210</v>
      </c>
    </row>
    <row r="106" spans="1:7" x14ac:dyDescent="0.25">
      <c r="A106" s="333">
        <v>42270</v>
      </c>
      <c r="B106" s="334" t="s">
        <v>151</v>
      </c>
      <c r="C106" s="334" t="s">
        <v>160</v>
      </c>
      <c r="D106" s="335">
        <v>6.6</v>
      </c>
      <c r="E106" s="335">
        <v>14.85</v>
      </c>
      <c r="F106" s="335">
        <f>14.85*3</f>
        <v>44.55</v>
      </c>
      <c r="G106" s="334"/>
    </row>
    <row r="107" spans="1:7" ht="30" x14ac:dyDescent="0.25">
      <c r="A107" s="333">
        <v>42270</v>
      </c>
      <c r="B107" s="334" t="s">
        <v>151</v>
      </c>
      <c r="C107" s="334" t="s">
        <v>8</v>
      </c>
      <c r="D107" s="335">
        <v>6.57</v>
      </c>
      <c r="E107" s="335">
        <v>7</v>
      </c>
      <c r="F107" s="335">
        <f>1.33*3</f>
        <v>3.99</v>
      </c>
      <c r="G107" s="334" t="s">
        <v>212</v>
      </c>
    </row>
    <row r="108" spans="1:7" x14ac:dyDescent="0.25">
      <c r="A108" s="333">
        <v>42270</v>
      </c>
      <c r="B108" s="334" t="s">
        <v>151</v>
      </c>
      <c r="C108" s="334" t="s">
        <v>7</v>
      </c>
      <c r="D108" s="335">
        <v>6.43</v>
      </c>
      <c r="E108" s="335">
        <v>5.61</v>
      </c>
      <c r="F108" s="335">
        <f>1.41*3</f>
        <v>4.2299999999999995</v>
      </c>
      <c r="G108" s="334"/>
    </row>
    <row r="109" spans="1:7" x14ac:dyDescent="0.25">
      <c r="A109" s="333">
        <v>42269</v>
      </c>
      <c r="B109" s="334" t="s">
        <v>151</v>
      </c>
      <c r="C109" s="334" t="s">
        <v>154</v>
      </c>
      <c r="D109" s="335">
        <v>6.79</v>
      </c>
      <c r="E109" s="335">
        <v>24.82</v>
      </c>
      <c r="F109" s="335">
        <f>16.11*3</f>
        <v>48.33</v>
      </c>
      <c r="G109" s="334"/>
    </row>
    <row r="110" spans="1:7" x14ac:dyDescent="0.25">
      <c r="A110" s="333"/>
      <c r="B110" s="334" t="s">
        <v>151</v>
      </c>
      <c r="C110" s="334" t="s">
        <v>152</v>
      </c>
      <c r="D110" s="335"/>
      <c r="E110" s="335"/>
      <c r="F110" s="335"/>
      <c r="G110" s="334" t="s">
        <v>209</v>
      </c>
    </row>
    <row r="111" spans="1:7" x14ac:dyDescent="0.25">
      <c r="A111" s="333">
        <v>42269</v>
      </c>
      <c r="B111" s="334" t="s">
        <v>151</v>
      </c>
      <c r="C111" s="334" t="s">
        <v>156</v>
      </c>
      <c r="D111" s="335">
        <v>6.73</v>
      </c>
      <c r="E111" s="335">
        <v>3.04</v>
      </c>
      <c r="F111" s="335">
        <f>14.67*3</f>
        <v>44.01</v>
      </c>
      <c r="G111" s="334"/>
    </row>
    <row r="112" spans="1:7" x14ac:dyDescent="0.25">
      <c r="A112" s="333">
        <v>42269</v>
      </c>
      <c r="B112" s="334" t="s">
        <v>151</v>
      </c>
      <c r="C112" s="334" t="s">
        <v>155</v>
      </c>
      <c r="D112" s="335">
        <v>6.71</v>
      </c>
      <c r="E112" s="335">
        <v>6.84</v>
      </c>
      <c r="F112" s="335">
        <f>14.3*3</f>
        <v>42.900000000000006</v>
      </c>
      <c r="G112" s="334"/>
    </row>
    <row r="113" spans="1:7" x14ac:dyDescent="0.25">
      <c r="A113" s="333">
        <v>42270</v>
      </c>
      <c r="B113" s="334" t="s">
        <v>151</v>
      </c>
      <c r="C113" s="334" t="s">
        <v>161</v>
      </c>
      <c r="D113" s="335">
        <v>6.54</v>
      </c>
      <c r="E113" s="335">
        <v>10.1</v>
      </c>
      <c r="F113" s="335">
        <f>14.58*3</f>
        <v>43.74</v>
      </c>
      <c r="G113" s="334"/>
    </row>
    <row r="114" spans="1:7" x14ac:dyDescent="0.25">
      <c r="A114" s="333">
        <v>42270</v>
      </c>
      <c r="B114" s="334" t="s">
        <v>151</v>
      </c>
      <c r="C114" s="334" t="s">
        <v>162</v>
      </c>
      <c r="D114" s="335">
        <v>7.43</v>
      </c>
      <c r="E114" s="335">
        <v>10.5</v>
      </c>
      <c r="F114" s="335">
        <f>5.94*3</f>
        <v>17.82</v>
      </c>
      <c r="G114" s="334"/>
    </row>
    <row r="115" spans="1:7" x14ac:dyDescent="0.25">
      <c r="A115" s="333">
        <v>42270</v>
      </c>
      <c r="B115" s="334" t="s">
        <v>151</v>
      </c>
      <c r="C115" s="334" t="s">
        <v>6</v>
      </c>
      <c r="D115" s="335">
        <v>6.38</v>
      </c>
      <c r="E115" s="335">
        <v>8.94</v>
      </c>
      <c r="F115" s="335">
        <f>1.27*3</f>
        <v>3.81</v>
      </c>
      <c r="G115" s="334" t="s">
        <v>210</v>
      </c>
    </row>
    <row r="116" spans="1:7" x14ac:dyDescent="0.25">
      <c r="A116" s="336"/>
      <c r="B116" s="334"/>
      <c r="C116" s="334"/>
      <c r="D116" s="335"/>
      <c r="E116" s="335"/>
      <c r="F116" s="335"/>
      <c r="G116" s="334"/>
    </row>
    <row r="117" spans="1:7" x14ac:dyDescent="0.25">
      <c r="A117" s="331" t="s">
        <v>144</v>
      </c>
      <c r="B117" s="332" t="s">
        <v>145</v>
      </c>
      <c r="C117" s="332" t="s">
        <v>146</v>
      </c>
      <c r="D117" s="332" t="s">
        <v>147</v>
      </c>
      <c r="E117" s="332" t="s">
        <v>148</v>
      </c>
      <c r="F117" s="332" t="s">
        <v>149</v>
      </c>
      <c r="G117" s="332" t="s">
        <v>150</v>
      </c>
    </row>
    <row r="118" spans="1:7" x14ac:dyDescent="0.25">
      <c r="A118" s="333">
        <v>42354</v>
      </c>
      <c r="B118" s="334" t="s">
        <v>151</v>
      </c>
      <c r="C118" s="334" t="s">
        <v>9</v>
      </c>
      <c r="D118" s="335">
        <v>6.05</v>
      </c>
      <c r="E118" s="335">
        <v>12.11</v>
      </c>
      <c r="F118" s="335">
        <v>3.03</v>
      </c>
      <c r="G118" s="334"/>
    </row>
    <row r="119" spans="1:7" x14ac:dyDescent="0.25">
      <c r="A119" s="333">
        <v>42353</v>
      </c>
      <c r="B119" s="334" t="s">
        <v>151</v>
      </c>
      <c r="C119" s="334" t="s">
        <v>157</v>
      </c>
      <c r="D119" s="335">
        <v>6.36</v>
      </c>
      <c r="E119" s="335">
        <v>13.53</v>
      </c>
      <c r="F119" s="335">
        <f>15.27*3</f>
        <v>45.81</v>
      </c>
      <c r="G119" s="334"/>
    </row>
    <row r="120" spans="1:7" x14ac:dyDescent="0.25">
      <c r="A120" s="333">
        <v>42353</v>
      </c>
      <c r="B120" s="334" t="s">
        <v>151</v>
      </c>
      <c r="C120" s="334" t="s">
        <v>158</v>
      </c>
      <c r="D120" s="335">
        <v>7.15</v>
      </c>
      <c r="E120" s="335">
        <v>4.6500000000000004</v>
      </c>
      <c r="F120" s="335">
        <f>15.3*3</f>
        <v>45.900000000000006</v>
      </c>
      <c r="G120" s="334"/>
    </row>
    <row r="121" spans="1:7" x14ac:dyDescent="0.25">
      <c r="A121" s="333">
        <v>42353</v>
      </c>
      <c r="B121" s="334" t="s">
        <v>151</v>
      </c>
      <c r="C121" s="334" t="s">
        <v>143</v>
      </c>
      <c r="D121" s="335">
        <v>6.8</v>
      </c>
      <c r="E121" s="335">
        <v>5.5</v>
      </c>
      <c r="F121" s="335">
        <f>5.6*3</f>
        <v>16.799999999999997</v>
      </c>
      <c r="G121" s="334" t="s">
        <v>213</v>
      </c>
    </row>
    <row r="122" spans="1:7" x14ac:dyDescent="0.25">
      <c r="A122" s="333">
        <v>42354</v>
      </c>
      <c r="B122" s="334" t="s">
        <v>151</v>
      </c>
      <c r="C122" s="334" t="s">
        <v>160</v>
      </c>
      <c r="D122" s="335">
        <v>6.82</v>
      </c>
      <c r="E122" s="335">
        <v>5.75</v>
      </c>
      <c r="F122" s="335">
        <f>15.13*3</f>
        <v>45.39</v>
      </c>
      <c r="G122" s="334"/>
    </row>
    <row r="123" spans="1:7" x14ac:dyDescent="0.25">
      <c r="A123" s="333">
        <v>42354</v>
      </c>
      <c r="B123" s="334" t="s">
        <v>151</v>
      </c>
      <c r="C123" s="334" t="s">
        <v>8</v>
      </c>
      <c r="D123" s="335">
        <v>6.38</v>
      </c>
      <c r="E123" s="335">
        <v>5.62</v>
      </c>
      <c r="F123" s="335">
        <f>1.55*3</f>
        <v>4.6500000000000004</v>
      </c>
      <c r="G123" s="334" t="s">
        <v>214</v>
      </c>
    </row>
    <row r="124" spans="1:7" x14ac:dyDescent="0.25">
      <c r="A124" s="333">
        <v>42353</v>
      </c>
      <c r="B124" s="334" t="s">
        <v>151</v>
      </c>
      <c r="C124" s="334" t="s">
        <v>7</v>
      </c>
      <c r="D124" s="335">
        <v>6.14</v>
      </c>
      <c r="E124" s="335">
        <v>4.0999999999999996</v>
      </c>
      <c r="F124" s="335">
        <f>1.65*3</f>
        <v>4.9499999999999993</v>
      </c>
      <c r="G124" s="334"/>
    </row>
    <row r="125" spans="1:7" x14ac:dyDescent="0.25">
      <c r="A125" s="333">
        <v>42354</v>
      </c>
      <c r="B125" s="334" t="s">
        <v>151</v>
      </c>
      <c r="C125" s="334" t="s">
        <v>154</v>
      </c>
      <c r="D125" s="335">
        <v>7.84</v>
      </c>
      <c r="E125" s="335">
        <v>22.93</v>
      </c>
      <c r="F125" s="335">
        <f>16.41*3</f>
        <v>49.230000000000004</v>
      </c>
      <c r="G125" s="334"/>
    </row>
    <row r="126" spans="1:7" x14ac:dyDescent="0.25">
      <c r="A126" s="333">
        <v>42353</v>
      </c>
      <c r="B126" s="334" t="s">
        <v>151</v>
      </c>
      <c r="C126" s="334" t="s">
        <v>152</v>
      </c>
      <c r="D126" s="335"/>
      <c r="E126" s="335"/>
      <c r="F126" s="335"/>
      <c r="G126" s="334" t="s">
        <v>209</v>
      </c>
    </row>
    <row r="127" spans="1:7" x14ac:dyDescent="0.25">
      <c r="A127" s="333">
        <v>42354</v>
      </c>
      <c r="B127" s="334" t="s">
        <v>151</v>
      </c>
      <c r="C127" s="334" t="s">
        <v>156</v>
      </c>
      <c r="D127" s="335">
        <v>6.45</v>
      </c>
      <c r="E127" s="335">
        <v>1.32</v>
      </c>
      <c r="F127" s="335">
        <f>14.94*3</f>
        <v>44.82</v>
      </c>
      <c r="G127" s="334"/>
    </row>
    <row r="128" spans="1:7" x14ac:dyDescent="0.25">
      <c r="A128" s="333">
        <v>42354</v>
      </c>
      <c r="B128" s="334" t="s">
        <v>151</v>
      </c>
      <c r="C128" s="334" t="s">
        <v>155</v>
      </c>
      <c r="D128" s="335">
        <v>6.32</v>
      </c>
      <c r="E128" s="335">
        <v>5.34</v>
      </c>
      <c r="F128" s="335">
        <f>14.54*3</f>
        <v>43.62</v>
      </c>
      <c r="G128" s="334"/>
    </row>
    <row r="129" spans="1:7" x14ac:dyDescent="0.25">
      <c r="A129" s="333">
        <v>42353</v>
      </c>
      <c r="B129" s="334" t="s">
        <v>151</v>
      </c>
      <c r="C129" s="334" t="s">
        <v>161</v>
      </c>
      <c r="D129" s="335">
        <v>7.24</v>
      </c>
      <c r="E129" s="335">
        <v>8.2200000000000006</v>
      </c>
      <c r="F129" s="335">
        <v>14.88</v>
      </c>
      <c r="G129" s="334"/>
    </row>
    <row r="130" spans="1:7" x14ac:dyDescent="0.25">
      <c r="A130" s="333">
        <v>42353</v>
      </c>
      <c r="B130" s="334" t="s">
        <v>151</v>
      </c>
      <c r="C130" s="334" t="s">
        <v>162</v>
      </c>
      <c r="D130" s="335">
        <v>7.18</v>
      </c>
      <c r="E130" s="335">
        <v>8.5500000000000007</v>
      </c>
      <c r="F130" s="335">
        <f>6.25*3</f>
        <v>18.75</v>
      </c>
      <c r="G130" s="334"/>
    </row>
    <row r="131" spans="1:7" x14ac:dyDescent="0.25">
      <c r="A131" s="333">
        <v>42354</v>
      </c>
      <c r="B131" s="334" t="s">
        <v>151</v>
      </c>
      <c r="C131" s="334" t="s">
        <v>6</v>
      </c>
      <c r="D131" s="335">
        <v>6.3</v>
      </c>
      <c r="E131" s="335">
        <v>7.01</v>
      </c>
      <c r="F131" s="335">
        <f>1.57*3</f>
        <v>4.71</v>
      </c>
      <c r="G131" s="334"/>
    </row>
    <row r="132" spans="1:7" x14ac:dyDescent="0.25">
      <c r="A132" s="336"/>
      <c r="B132" s="334"/>
      <c r="C132" s="334"/>
      <c r="D132" s="335"/>
      <c r="E132" s="335"/>
      <c r="F132" s="335"/>
      <c r="G132" s="334"/>
    </row>
    <row r="133" spans="1:7" x14ac:dyDescent="0.25">
      <c r="A133" s="331" t="s">
        <v>144</v>
      </c>
      <c r="B133" s="332" t="s">
        <v>145</v>
      </c>
      <c r="C133" s="332" t="s">
        <v>146</v>
      </c>
      <c r="D133" s="332" t="s">
        <v>147</v>
      </c>
      <c r="E133" s="332" t="s">
        <v>148</v>
      </c>
      <c r="F133" s="332" t="s">
        <v>149</v>
      </c>
      <c r="G133" s="332" t="s">
        <v>150</v>
      </c>
    </row>
    <row r="134" spans="1:7" x14ac:dyDescent="0.25">
      <c r="A134" s="333">
        <v>42444</v>
      </c>
      <c r="B134" s="334" t="s">
        <v>151</v>
      </c>
      <c r="C134" s="334" t="s">
        <v>9</v>
      </c>
      <c r="D134" s="335">
        <v>6.2</v>
      </c>
      <c r="E134" s="335">
        <v>10.96</v>
      </c>
      <c r="F134" s="335">
        <f>1.19*3</f>
        <v>3.57</v>
      </c>
      <c r="G134" s="334"/>
    </row>
    <row r="135" spans="1:7" x14ac:dyDescent="0.25">
      <c r="A135" s="333">
        <v>42444</v>
      </c>
      <c r="B135" s="334" t="s">
        <v>151</v>
      </c>
      <c r="C135" s="334" t="s">
        <v>157</v>
      </c>
      <c r="D135" s="335">
        <v>6.5</v>
      </c>
      <c r="E135" s="335">
        <v>11.93</v>
      </c>
      <c r="F135" s="335">
        <f>15.52*3</f>
        <v>46.56</v>
      </c>
      <c r="G135" s="334"/>
    </row>
    <row r="136" spans="1:7" x14ac:dyDescent="0.25">
      <c r="A136" s="333">
        <v>42444</v>
      </c>
      <c r="B136" s="334" t="s">
        <v>151</v>
      </c>
      <c r="C136" s="334" t="s">
        <v>158</v>
      </c>
      <c r="D136" s="335">
        <v>7.05</v>
      </c>
      <c r="E136" s="335">
        <v>3.61</v>
      </c>
      <c r="F136" s="335">
        <f>15.47*3</f>
        <v>46.410000000000004</v>
      </c>
      <c r="G136" s="334"/>
    </row>
    <row r="137" spans="1:7" x14ac:dyDescent="0.25">
      <c r="A137" s="333">
        <v>42444</v>
      </c>
      <c r="B137" s="334" t="s">
        <v>151</v>
      </c>
      <c r="C137" s="334" t="s">
        <v>143</v>
      </c>
      <c r="D137" s="335">
        <v>6.79</v>
      </c>
      <c r="E137" s="335">
        <v>4.55</v>
      </c>
      <c r="F137" s="335">
        <f>5.75*3</f>
        <v>17.25</v>
      </c>
      <c r="G137" s="334"/>
    </row>
    <row r="138" spans="1:7" x14ac:dyDescent="0.25">
      <c r="A138" s="333">
        <v>42444</v>
      </c>
      <c r="B138" s="334" t="s">
        <v>151</v>
      </c>
      <c r="C138" s="334" t="s">
        <v>160</v>
      </c>
      <c r="D138" s="335">
        <v>6.94</v>
      </c>
      <c r="E138" s="335">
        <v>5.0199999999999996</v>
      </c>
      <c r="F138" s="335">
        <f>15.24*3</f>
        <v>45.72</v>
      </c>
      <c r="G138" s="334"/>
    </row>
    <row r="139" spans="1:7" x14ac:dyDescent="0.25">
      <c r="A139" s="333">
        <v>42444</v>
      </c>
      <c r="B139" s="334" t="s">
        <v>151</v>
      </c>
      <c r="C139" s="334" t="s">
        <v>8</v>
      </c>
      <c r="D139" s="335">
        <v>6.48</v>
      </c>
      <c r="E139" s="335">
        <v>4.95</v>
      </c>
      <c r="F139" s="335">
        <f>1.66*3</f>
        <v>4.9799999999999995</v>
      </c>
      <c r="G139" s="334"/>
    </row>
    <row r="140" spans="1:7" x14ac:dyDescent="0.25">
      <c r="A140" s="333">
        <v>42444</v>
      </c>
      <c r="B140" s="334" t="s">
        <v>151</v>
      </c>
      <c r="C140" s="334" t="s">
        <v>7</v>
      </c>
      <c r="D140" s="335">
        <v>6.32</v>
      </c>
      <c r="E140" s="335">
        <v>3.36</v>
      </c>
      <c r="F140" s="335">
        <f>1.77*3</f>
        <v>5.3100000000000005</v>
      </c>
      <c r="G140" s="334"/>
    </row>
    <row r="141" spans="1:7" x14ac:dyDescent="0.25">
      <c r="A141" s="333">
        <v>42445</v>
      </c>
      <c r="B141" s="334" t="s">
        <v>151</v>
      </c>
      <c r="C141" s="334" t="s">
        <v>154</v>
      </c>
      <c r="D141" s="335">
        <v>7.29</v>
      </c>
      <c r="E141" s="335">
        <v>21.8</v>
      </c>
      <c r="F141" s="335">
        <f>16.59*3</f>
        <v>49.769999999999996</v>
      </c>
      <c r="G141" s="334"/>
    </row>
    <row r="142" spans="1:7" x14ac:dyDescent="0.25">
      <c r="A142" s="333">
        <v>42445</v>
      </c>
      <c r="B142" s="334" t="s">
        <v>151</v>
      </c>
      <c r="C142" s="334" t="s">
        <v>152</v>
      </c>
      <c r="D142" s="335">
        <v>5.85</v>
      </c>
      <c r="E142" s="335">
        <v>23.1</v>
      </c>
      <c r="F142" s="335">
        <f>0.82*3</f>
        <v>2.46</v>
      </c>
      <c r="G142" s="334"/>
    </row>
    <row r="143" spans="1:7" x14ac:dyDescent="0.25">
      <c r="A143" s="333">
        <v>42445</v>
      </c>
      <c r="B143" s="334" t="s">
        <v>151</v>
      </c>
      <c r="C143" s="334" t="s">
        <v>156</v>
      </c>
      <c r="D143" s="335">
        <v>7.23</v>
      </c>
      <c r="E143" s="335">
        <v>0.48</v>
      </c>
      <c r="F143" s="335">
        <f>15.08*3</f>
        <v>45.24</v>
      </c>
      <c r="G143" s="334"/>
    </row>
    <row r="144" spans="1:7" x14ac:dyDescent="0.25">
      <c r="A144" s="333">
        <v>42445</v>
      </c>
      <c r="B144" s="334" t="s">
        <v>151</v>
      </c>
      <c r="C144" s="334" t="s">
        <v>155</v>
      </c>
      <c r="D144" s="335">
        <v>7.17</v>
      </c>
      <c r="E144" s="335">
        <v>3.96</v>
      </c>
      <c r="F144" s="335">
        <f>14.76*3</f>
        <v>44.28</v>
      </c>
      <c r="G144" s="334" t="s">
        <v>222</v>
      </c>
    </row>
    <row r="145" spans="1:7" ht="30" x14ac:dyDescent="0.25">
      <c r="A145" s="333">
        <v>42445</v>
      </c>
      <c r="B145" s="334" t="s">
        <v>151</v>
      </c>
      <c r="C145" s="334" t="s">
        <v>161</v>
      </c>
      <c r="D145" s="335">
        <v>7.25</v>
      </c>
      <c r="E145" s="335">
        <v>7.86</v>
      </c>
      <c r="F145" s="335">
        <f>14.93*3</f>
        <v>44.79</v>
      </c>
      <c r="G145" s="334" t="s">
        <v>223</v>
      </c>
    </row>
    <row r="146" spans="1:7" x14ac:dyDescent="0.25">
      <c r="A146" s="333">
        <v>42445</v>
      </c>
      <c r="B146" s="334" t="s">
        <v>151</v>
      </c>
      <c r="C146" s="334" t="s">
        <v>162</v>
      </c>
      <c r="D146" s="335">
        <v>7.38</v>
      </c>
      <c r="E146" s="335">
        <v>8.11</v>
      </c>
      <c r="F146" s="335">
        <f>6.32*3</f>
        <v>18.96</v>
      </c>
      <c r="G146" s="334"/>
    </row>
    <row r="147" spans="1:7" x14ac:dyDescent="0.25">
      <c r="A147" s="333">
        <v>42444</v>
      </c>
      <c r="B147" s="334" t="s">
        <v>151</v>
      </c>
      <c r="C147" s="334" t="s">
        <v>6</v>
      </c>
      <c r="D147" s="335">
        <v>6.6</v>
      </c>
      <c r="E147" s="335">
        <v>6.43</v>
      </c>
      <c r="F147" s="335">
        <f>1.67*3</f>
        <v>5.01</v>
      </c>
      <c r="G147" s="334"/>
    </row>
    <row r="148" spans="1:7" x14ac:dyDescent="0.25">
      <c r="A148" s="336"/>
      <c r="B148" s="334"/>
      <c r="C148" s="334"/>
      <c r="D148" s="335"/>
      <c r="E148" s="335"/>
      <c r="F148" s="335"/>
      <c r="G148" s="334"/>
    </row>
    <row r="149" spans="1:7" x14ac:dyDescent="0.25">
      <c r="A149" s="331" t="s">
        <v>144</v>
      </c>
      <c r="B149" s="332" t="s">
        <v>145</v>
      </c>
      <c r="C149" s="332" t="s">
        <v>146</v>
      </c>
      <c r="D149" s="332" t="s">
        <v>147</v>
      </c>
      <c r="E149" s="332" t="s">
        <v>148</v>
      </c>
      <c r="F149" s="332" t="s">
        <v>149</v>
      </c>
      <c r="G149" s="332" t="s">
        <v>150</v>
      </c>
    </row>
    <row r="150" spans="1:7" x14ac:dyDescent="0.25">
      <c r="A150" s="333">
        <v>42535</v>
      </c>
      <c r="B150" s="334" t="s">
        <v>151</v>
      </c>
      <c r="C150" s="334" t="s">
        <v>9</v>
      </c>
      <c r="D150" s="335">
        <v>6.36</v>
      </c>
      <c r="E150" s="335">
        <v>13.82</v>
      </c>
      <c r="F150" s="335">
        <f>0.73*3</f>
        <v>2.19</v>
      </c>
      <c r="G150" s="334"/>
    </row>
    <row r="151" spans="1:7" x14ac:dyDescent="0.25">
      <c r="A151" s="333">
        <v>42536</v>
      </c>
      <c r="B151" s="334" t="s">
        <v>151</v>
      </c>
      <c r="C151" s="334" t="s">
        <v>157</v>
      </c>
      <c r="D151" s="335">
        <v>5.95</v>
      </c>
      <c r="E151" s="335">
        <v>13.71</v>
      </c>
      <c r="F151" s="335">
        <f>15.24*3</f>
        <v>45.72</v>
      </c>
      <c r="G151" s="334"/>
    </row>
    <row r="152" spans="1:7" x14ac:dyDescent="0.25">
      <c r="A152" s="333">
        <v>42535</v>
      </c>
      <c r="B152" s="334" t="s">
        <v>151</v>
      </c>
      <c r="C152" s="334" t="s">
        <v>158</v>
      </c>
      <c r="D152" s="335">
        <v>7.15</v>
      </c>
      <c r="E152" s="335">
        <v>5.1100000000000003</v>
      </c>
      <c r="F152" s="335">
        <f>15.23*3</f>
        <v>45.69</v>
      </c>
      <c r="G152" s="334"/>
    </row>
    <row r="153" spans="1:7" x14ac:dyDescent="0.25">
      <c r="A153" s="333">
        <v>42535</v>
      </c>
      <c r="B153" s="334" t="s">
        <v>151</v>
      </c>
      <c r="C153" s="334" t="s">
        <v>143</v>
      </c>
      <c r="D153" s="335">
        <v>6.94</v>
      </c>
      <c r="E153" s="335">
        <v>5.99</v>
      </c>
      <c r="F153" s="335">
        <f>5.52*3</f>
        <v>16.559999999999999</v>
      </c>
      <c r="G153" s="334"/>
    </row>
    <row r="154" spans="1:7" ht="30" x14ac:dyDescent="0.25">
      <c r="A154" s="333">
        <v>42535</v>
      </c>
      <c r="B154" s="334" t="s">
        <v>151</v>
      </c>
      <c r="C154" s="334" t="s">
        <v>160</v>
      </c>
      <c r="D154" s="335">
        <v>6.98</v>
      </c>
      <c r="E154" s="335">
        <v>6.35</v>
      </c>
      <c r="F154" s="335">
        <f>15.03*3</f>
        <v>45.089999999999996</v>
      </c>
      <c r="G154" s="334" t="s">
        <v>224</v>
      </c>
    </row>
    <row r="155" spans="1:7" ht="30" x14ac:dyDescent="0.25">
      <c r="A155" s="333">
        <v>42535</v>
      </c>
      <c r="B155" s="334" t="s">
        <v>151</v>
      </c>
      <c r="C155" s="334" t="s">
        <v>8</v>
      </c>
      <c r="D155" s="335">
        <v>6.69</v>
      </c>
      <c r="E155" s="335">
        <v>6.37</v>
      </c>
      <c r="F155" s="335">
        <f>1.43*3</f>
        <v>4.29</v>
      </c>
      <c r="G155" s="334" t="s">
        <v>225</v>
      </c>
    </row>
    <row r="156" spans="1:7" x14ac:dyDescent="0.25">
      <c r="A156" s="333">
        <v>42536</v>
      </c>
      <c r="B156" s="334" t="s">
        <v>151</v>
      </c>
      <c r="C156" s="334" t="s">
        <v>7</v>
      </c>
      <c r="D156" s="335">
        <v>6.15</v>
      </c>
      <c r="E156" s="335">
        <v>4.21</v>
      </c>
      <c r="F156" s="335">
        <f>1.63*3</f>
        <v>4.8899999999999997</v>
      </c>
      <c r="G156" s="334"/>
    </row>
    <row r="157" spans="1:7" x14ac:dyDescent="0.25">
      <c r="A157" s="333">
        <v>42535</v>
      </c>
      <c r="B157" s="334" t="s">
        <v>151</v>
      </c>
      <c r="C157" s="334" t="s">
        <v>154</v>
      </c>
      <c r="D157" s="335">
        <v>6.65</v>
      </c>
      <c r="E157" s="335">
        <v>23.41</v>
      </c>
      <c r="F157" s="335">
        <f>16.33*3</f>
        <v>48.989999999999995</v>
      </c>
      <c r="G157" s="334"/>
    </row>
    <row r="158" spans="1:7" x14ac:dyDescent="0.25">
      <c r="A158" s="333"/>
      <c r="B158" s="334" t="s">
        <v>151</v>
      </c>
      <c r="C158" s="334" t="s">
        <v>152</v>
      </c>
      <c r="D158" s="335"/>
      <c r="E158" s="335"/>
      <c r="F158" s="335"/>
      <c r="G158" s="334" t="s">
        <v>209</v>
      </c>
    </row>
    <row r="159" spans="1:7" x14ac:dyDescent="0.25">
      <c r="A159" s="333">
        <v>42535</v>
      </c>
      <c r="B159" s="334" t="s">
        <v>151</v>
      </c>
      <c r="C159" s="334" t="s">
        <v>156</v>
      </c>
      <c r="D159" s="335">
        <v>6.57</v>
      </c>
      <c r="E159" s="335">
        <v>1.82</v>
      </c>
      <c r="F159" s="335">
        <f>14.86*3</f>
        <v>44.58</v>
      </c>
      <c r="G159" s="334"/>
    </row>
    <row r="160" spans="1:7" x14ac:dyDescent="0.25">
      <c r="A160" s="333">
        <v>42535</v>
      </c>
      <c r="B160" s="334" t="s">
        <v>151</v>
      </c>
      <c r="C160" s="334" t="s">
        <v>155</v>
      </c>
      <c r="D160" s="335">
        <v>6.43</v>
      </c>
      <c r="E160" s="335">
        <v>5.36</v>
      </c>
      <c r="F160" s="335">
        <f>14.53*3</f>
        <v>43.589999999999996</v>
      </c>
      <c r="G160" s="334"/>
    </row>
    <row r="161" spans="1:7" x14ac:dyDescent="0.25">
      <c r="A161" s="333">
        <v>42536</v>
      </c>
      <c r="B161" s="334" t="s">
        <v>151</v>
      </c>
      <c r="C161" s="334" t="s">
        <v>161</v>
      </c>
      <c r="D161" s="335">
        <v>6.97</v>
      </c>
      <c r="E161" s="335">
        <v>8.6199999999999992</v>
      </c>
      <c r="F161" s="335">
        <f>14.81*3</f>
        <v>44.43</v>
      </c>
      <c r="G161" s="334" t="s">
        <v>226</v>
      </c>
    </row>
    <row r="162" spans="1:7" x14ac:dyDescent="0.25">
      <c r="A162" s="333">
        <v>42536</v>
      </c>
      <c r="B162" s="334" t="s">
        <v>151</v>
      </c>
      <c r="C162" s="334" t="s">
        <v>162</v>
      </c>
      <c r="D162" s="335">
        <v>6.95</v>
      </c>
      <c r="E162" s="335">
        <v>9.08</v>
      </c>
      <c r="F162" s="335">
        <f>6.16*3</f>
        <v>18.48</v>
      </c>
      <c r="G162" s="334" t="s">
        <v>227</v>
      </c>
    </row>
    <row r="163" spans="1:7" x14ac:dyDescent="0.25">
      <c r="A163" s="333">
        <v>42536</v>
      </c>
      <c r="B163" s="334" t="s">
        <v>151</v>
      </c>
      <c r="C163" s="334" t="s">
        <v>6</v>
      </c>
      <c r="D163" s="335">
        <v>6.15</v>
      </c>
      <c r="E163" s="335">
        <v>7.33</v>
      </c>
      <c r="F163" s="335">
        <f>1.52*3</f>
        <v>4.5600000000000005</v>
      </c>
      <c r="G163" s="334"/>
    </row>
    <row r="164" spans="1:7" x14ac:dyDescent="0.25">
      <c r="A164" s="336"/>
      <c r="B164" s="334"/>
      <c r="C164" s="334"/>
      <c r="D164" s="335"/>
      <c r="E164" s="335"/>
      <c r="F164" s="335"/>
      <c r="G164" s="334"/>
    </row>
    <row r="165" spans="1:7" x14ac:dyDescent="0.25">
      <c r="A165" s="331" t="s">
        <v>144</v>
      </c>
      <c r="B165" s="332" t="s">
        <v>145</v>
      </c>
      <c r="C165" s="332" t="s">
        <v>146</v>
      </c>
      <c r="D165" s="332" t="s">
        <v>147</v>
      </c>
      <c r="E165" s="332" t="s">
        <v>148</v>
      </c>
      <c r="F165" s="332" t="s">
        <v>149</v>
      </c>
      <c r="G165" s="332" t="s">
        <v>150</v>
      </c>
    </row>
    <row r="166" spans="1:7" x14ac:dyDescent="0.25">
      <c r="A166" s="333"/>
      <c r="B166" s="334" t="s">
        <v>151</v>
      </c>
      <c r="C166" s="334" t="s">
        <v>9</v>
      </c>
      <c r="D166" s="335"/>
      <c r="E166" s="335"/>
      <c r="F166" s="335"/>
      <c r="G166" s="334"/>
    </row>
    <row r="167" spans="1:7" x14ac:dyDescent="0.25">
      <c r="A167" s="333"/>
      <c r="B167" s="334" t="s">
        <v>151</v>
      </c>
      <c r="C167" s="334" t="s">
        <v>157</v>
      </c>
      <c r="D167" s="335"/>
      <c r="E167" s="335"/>
      <c r="F167" s="335"/>
      <c r="G167" s="334"/>
    </row>
    <row r="168" spans="1:7" x14ac:dyDescent="0.25">
      <c r="A168" s="333"/>
      <c r="B168" s="334" t="s">
        <v>151</v>
      </c>
      <c r="C168" s="334" t="s">
        <v>158</v>
      </c>
      <c r="D168" s="335"/>
      <c r="E168" s="335"/>
      <c r="F168" s="335"/>
      <c r="G168" s="334"/>
    </row>
    <row r="169" spans="1:7" x14ac:dyDescent="0.25">
      <c r="A169" s="333"/>
      <c r="B169" s="334" t="s">
        <v>151</v>
      </c>
      <c r="C169" s="334" t="s">
        <v>143</v>
      </c>
      <c r="D169" s="335"/>
      <c r="E169" s="335"/>
      <c r="F169" s="335"/>
      <c r="G169" s="334"/>
    </row>
    <row r="170" spans="1:7" x14ac:dyDescent="0.25">
      <c r="A170" s="333"/>
      <c r="B170" s="334" t="s">
        <v>151</v>
      </c>
      <c r="C170" s="334" t="s">
        <v>160</v>
      </c>
      <c r="D170" s="335"/>
      <c r="E170" s="335"/>
      <c r="F170" s="335"/>
      <c r="G170" s="334"/>
    </row>
    <row r="171" spans="1:7" x14ac:dyDescent="0.25">
      <c r="A171" s="333"/>
      <c r="B171" s="334" t="s">
        <v>151</v>
      </c>
      <c r="C171" s="334" t="s">
        <v>8</v>
      </c>
      <c r="D171" s="335"/>
      <c r="E171" s="335"/>
      <c r="F171" s="335"/>
      <c r="G171" s="334"/>
    </row>
    <row r="172" spans="1:7" x14ac:dyDescent="0.25">
      <c r="A172" s="333"/>
      <c r="B172" s="334" t="s">
        <v>151</v>
      </c>
      <c r="C172" s="334" t="s">
        <v>7</v>
      </c>
      <c r="D172" s="335"/>
      <c r="E172" s="335"/>
      <c r="F172" s="335"/>
      <c r="G172" s="334"/>
    </row>
    <row r="173" spans="1:7" x14ac:dyDescent="0.25">
      <c r="A173" s="333"/>
      <c r="B173" s="334" t="s">
        <v>151</v>
      </c>
      <c r="C173" s="334" t="s">
        <v>154</v>
      </c>
      <c r="D173" s="335"/>
      <c r="E173" s="335"/>
      <c r="F173" s="335"/>
      <c r="G173" s="334"/>
    </row>
    <row r="174" spans="1:7" x14ac:dyDescent="0.25">
      <c r="A174" s="333"/>
      <c r="B174" s="334" t="s">
        <v>151</v>
      </c>
      <c r="C174" s="334" t="s">
        <v>152</v>
      </c>
      <c r="D174" s="335"/>
      <c r="E174" s="335"/>
      <c r="F174" s="335"/>
      <c r="G174" s="334"/>
    </row>
    <row r="175" spans="1:7" x14ac:dyDescent="0.25">
      <c r="A175" s="333"/>
      <c r="B175" s="334" t="s">
        <v>151</v>
      </c>
      <c r="C175" s="334" t="s">
        <v>156</v>
      </c>
      <c r="D175" s="335"/>
      <c r="E175" s="335"/>
      <c r="F175" s="335"/>
      <c r="G175" s="334"/>
    </row>
    <row r="176" spans="1:7" x14ac:dyDescent="0.25">
      <c r="A176" s="333"/>
      <c r="B176" s="334" t="s">
        <v>151</v>
      </c>
      <c r="C176" s="334" t="s">
        <v>155</v>
      </c>
      <c r="D176" s="335"/>
      <c r="E176" s="335"/>
      <c r="F176" s="335"/>
      <c r="G176" s="334"/>
    </row>
    <row r="177" spans="1:7" x14ac:dyDescent="0.25">
      <c r="A177" s="333"/>
      <c r="B177" s="334" t="s">
        <v>151</v>
      </c>
      <c r="C177" s="334" t="s">
        <v>161</v>
      </c>
      <c r="D177" s="335"/>
      <c r="E177" s="335"/>
      <c r="F177" s="335"/>
      <c r="G177" s="334"/>
    </row>
    <row r="178" spans="1:7" x14ac:dyDescent="0.25">
      <c r="A178" s="333"/>
      <c r="B178" s="334" t="s">
        <v>151</v>
      </c>
      <c r="C178" s="334" t="s">
        <v>162</v>
      </c>
      <c r="D178" s="335"/>
      <c r="E178" s="335"/>
      <c r="F178" s="335"/>
      <c r="G178" s="334"/>
    </row>
    <row r="179" spans="1:7" x14ac:dyDescent="0.25">
      <c r="A179" s="333"/>
      <c r="B179" s="334" t="s">
        <v>151</v>
      </c>
      <c r="C179" s="334" t="s">
        <v>6</v>
      </c>
      <c r="D179" s="335"/>
      <c r="E179" s="335"/>
      <c r="F179" s="335"/>
      <c r="G179" s="334"/>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workbookViewId="0"/>
  </sheetViews>
  <sheetFormatPr defaultRowHeight="15" x14ac:dyDescent="0.25"/>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22"/>
  <sheetViews>
    <sheetView workbookViewId="0">
      <selection activeCell="C3" sqref="C3:C7"/>
    </sheetView>
  </sheetViews>
  <sheetFormatPr defaultRowHeight="15" x14ac:dyDescent="0.25"/>
  <sheetData>
    <row r="1" spans="1:3" x14ac:dyDescent="0.25">
      <c r="A1" t="s">
        <v>110</v>
      </c>
    </row>
    <row r="2" spans="1:3" x14ac:dyDescent="0.25">
      <c r="A2" t="s">
        <v>144</v>
      </c>
      <c r="B2" t="s">
        <v>177</v>
      </c>
      <c r="C2" t="s">
        <v>176</v>
      </c>
    </row>
    <row r="3" spans="1:3" x14ac:dyDescent="0.25">
      <c r="A3" t="s">
        <v>180</v>
      </c>
      <c r="B3" t="s">
        <v>178</v>
      </c>
      <c r="C3">
        <f>'1Q15 Shal'!R85</f>
        <v>0.24</v>
      </c>
    </row>
    <row r="4" spans="1:3" x14ac:dyDescent="0.25">
      <c r="A4" t="s">
        <v>180</v>
      </c>
      <c r="B4" t="s">
        <v>118</v>
      </c>
      <c r="C4">
        <f>'1Q15 Deep'!N86</f>
        <v>0.32</v>
      </c>
    </row>
    <row r="5" spans="1:3" x14ac:dyDescent="0.25">
      <c r="A5" t="s">
        <v>180</v>
      </c>
      <c r="B5" t="s">
        <v>120</v>
      </c>
      <c r="C5">
        <f>'1Q15 Deep'!V86</f>
        <v>2.19</v>
      </c>
    </row>
    <row r="6" spans="1:3" x14ac:dyDescent="0.25">
      <c r="A6" t="s">
        <v>180</v>
      </c>
      <c r="B6" t="s">
        <v>121</v>
      </c>
      <c r="C6">
        <f>'1Q15 Deep'!Z86</f>
        <v>0.16</v>
      </c>
    </row>
    <row r="7" spans="1:3" x14ac:dyDescent="0.25">
      <c r="A7" t="s">
        <v>180</v>
      </c>
      <c r="B7" t="s">
        <v>122</v>
      </c>
      <c r="C7">
        <f>'1Q15 Deep'!AD86</f>
        <v>0.05</v>
      </c>
    </row>
    <row r="8" spans="1:3" x14ac:dyDescent="0.25">
      <c r="A8" t="s">
        <v>179</v>
      </c>
      <c r="B8" t="s">
        <v>178</v>
      </c>
    </row>
    <row r="9" spans="1:3" x14ac:dyDescent="0.25">
      <c r="A9" t="s">
        <v>179</v>
      </c>
      <c r="B9" t="s">
        <v>118</v>
      </c>
    </row>
    <row r="10" spans="1:3" x14ac:dyDescent="0.25">
      <c r="A10" t="s">
        <v>179</v>
      </c>
      <c r="B10" t="s">
        <v>120</v>
      </c>
    </row>
    <row r="11" spans="1:3" x14ac:dyDescent="0.25">
      <c r="A11" t="s">
        <v>179</v>
      </c>
      <c r="B11" t="s">
        <v>121</v>
      </c>
    </row>
    <row r="12" spans="1:3" x14ac:dyDescent="0.25">
      <c r="A12" t="s">
        <v>179</v>
      </c>
      <c r="B12" t="s">
        <v>122</v>
      </c>
    </row>
    <row r="13" spans="1:3" x14ac:dyDescent="0.25">
      <c r="A13" t="s">
        <v>181</v>
      </c>
      <c r="B13" t="s">
        <v>178</v>
      </c>
    </row>
    <row r="14" spans="1:3" x14ac:dyDescent="0.25">
      <c r="A14" t="s">
        <v>181</v>
      </c>
      <c r="B14" t="s">
        <v>118</v>
      </c>
    </row>
    <row r="15" spans="1:3" x14ac:dyDescent="0.25">
      <c r="A15" t="s">
        <v>181</v>
      </c>
      <c r="B15" t="s">
        <v>120</v>
      </c>
    </row>
    <row r="16" spans="1:3" x14ac:dyDescent="0.25">
      <c r="A16" t="s">
        <v>181</v>
      </c>
      <c r="B16" t="s">
        <v>121</v>
      </c>
    </row>
    <row r="17" spans="1:2" x14ac:dyDescent="0.25">
      <c r="A17" t="s">
        <v>181</v>
      </c>
      <c r="B17" t="s">
        <v>122</v>
      </c>
    </row>
    <row r="18" spans="1:2" x14ac:dyDescent="0.25">
      <c r="A18" t="s">
        <v>182</v>
      </c>
      <c r="B18" t="s">
        <v>178</v>
      </c>
    </row>
    <row r="19" spans="1:2" x14ac:dyDescent="0.25">
      <c r="A19" t="s">
        <v>182</v>
      </c>
      <c r="B19" t="s">
        <v>118</v>
      </c>
    </row>
    <row r="20" spans="1:2" x14ac:dyDescent="0.25">
      <c r="A20" t="s">
        <v>182</v>
      </c>
      <c r="B20" t="s">
        <v>120</v>
      </c>
    </row>
    <row r="21" spans="1:2" x14ac:dyDescent="0.25">
      <c r="A21" t="s">
        <v>182</v>
      </c>
      <c r="B21" t="s">
        <v>121</v>
      </c>
    </row>
    <row r="22" spans="1:2" x14ac:dyDescent="0.25">
      <c r="A22" t="s">
        <v>182</v>
      </c>
      <c r="B22" t="s">
        <v>122</v>
      </c>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heetViews>
  <sheetFormatPr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D1048558"/>
  <sheetViews>
    <sheetView view="pageBreakPreview" topLeftCell="A5" zoomScale="115" zoomScaleNormal="145" zoomScaleSheetLayoutView="115" workbookViewId="0">
      <pane xSplit="5625" ySplit="1410" topLeftCell="E1" activePane="bottomRight"/>
      <selection activeCell="R13" activeCellId="1" sqref="W13 R13"/>
      <selection pane="topRight" activeCell="R13" activeCellId="1" sqref="W13 R13"/>
      <selection pane="bottomLeft" activeCell="R13" activeCellId="1" sqref="W13 R13"/>
      <selection pane="bottomRight" activeCell="R13" activeCellId="1" sqref="W13 R13"/>
    </sheetView>
  </sheetViews>
  <sheetFormatPr defaultRowHeight="15" x14ac:dyDescent="0.25"/>
  <cols>
    <col min="1" max="1" width="32.7109375" customWidth="1"/>
    <col min="2" max="2" width="9.7109375" customWidth="1"/>
    <col min="3" max="4" width="9.7109375" hidden="1" customWidth="1"/>
    <col min="5" max="5" width="9.7109375" customWidth="1"/>
    <col min="6" max="6" width="9.7109375" style="213"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s>
  <sheetData>
    <row r="1" spans="1:47" ht="15.75" x14ac:dyDescent="0.25">
      <c r="A1" s="483" t="s">
        <v>221</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row>
    <row r="2" spans="1:4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row>
    <row r="3" spans="1:47" ht="15.75" thickBot="1" x14ac:dyDescent="0.3"/>
    <row r="4" spans="1:4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0" t="s">
        <v>189</v>
      </c>
      <c r="AH4" s="491"/>
      <c r="AI4" s="491"/>
      <c r="AJ4" s="491"/>
      <c r="AK4" s="491"/>
      <c r="AL4" s="491"/>
      <c r="AM4" s="491"/>
      <c r="AN4" s="491"/>
      <c r="AO4" s="491"/>
      <c r="AP4" s="492"/>
    </row>
    <row r="5" spans="1:47" x14ac:dyDescent="0.25">
      <c r="A5" s="216"/>
      <c r="B5" s="485"/>
      <c r="C5" s="485"/>
      <c r="D5" s="485"/>
      <c r="E5" s="485"/>
      <c r="F5" s="485"/>
      <c r="G5" s="488"/>
      <c r="H5" s="496" t="s">
        <v>143</v>
      </c>
      <c r="I5" s="497"/>
      <c r="J5" s="497"/>
      <c r="K5" s="497"/>
      <c r="L5" s="498"/>
      <c r="M5" s="496" t="s">
        <v>6</v>
      </c>
      <c r="N5" s="497"/>
      <c r="O5" s="497"/>
      <c r="P5" s="497"/>
      <c r="Q5" s="498"/>
      <c r="R5" s="496" t="s">
        <v>7</v>
      </c>
      <c r="S5" s="497"/>
      <c r="T5" s="497"/>
      <c r="U5" s="497"/>
      <c r="V5" s="498"/>
      <c r="W5" s="496" t="s">
        <v>8</v>
      </c>
      <c r="X5" s="497"/>
      <c r="Y5" s="497"/>
      <c r="Z5" s="497"/>
      <c r="AA5" s="498"/>
      <c r="AB5" s="496" t="s">
        <v>9</v>
      </c>
      <c r="AC5" s="497"/>
      <c r="AD5" s="497"/>
      <c r="AE5" s="497"/>
      <c r="AF5" s="498"/>
      <c r="AG5" s="499" t="s">
        <v>10</v>
      </c>
      <c r="AH5" s="497"/>
      <c r="AI5" s="497"/>
      <c r="AJ5" s="500"/>
      <c r="AK5" s="498"/>
      <c r="AL5" s="499" t="s">
        <v>11</v>
      </c>
      <c r="AM5" s="497"/>
      <c r="AN5" s="497"/>
      <c r="AO5" s="500"/>
      <c r="AP5" s="498"/>
    </row>
    <row r="6" spans="1:47" ht="15.75" thickBot="1" x14ac:dyDescent="0.3">
      <c r="A6" s="217"/>
      <c r="B6" s="486"/>
      <c r="C6" s="486"/>
      <c r="D6" s="486"/>
      <c r="E6" s="486"/>
      <c r="F6" s="486"/>
      <c r="G6" s="489"/>
      <c r="H6" s="218">
        <v>42633</v>
      </c>
      <c r="I6" s="219" t="s">
        <v>15</v>
      </c>
      <c r="J6" s="219" t="s">
        <v>16</v>
      </c>
      <c r="K6" s="219" t="s">
        <v>190</v>
      </c>
      <c r="L6" s="220" t="s">
        <v>191</v>
      </c>
      <c r="M6" s="218">
        <v>42633</v>
      </c>
      <c r="N6" s="219" t="s">
        <v>15</v>
      </c>
      <c r="O6" s="219" t="s">
        <v>16</v>
      </c>
      <c r="P6" s="219" t="s">
        <v>190</v>
      </c>
      <c r="Q6" s="220" t="s">
        <v>191</v>
      </c>
      <c r="R6" s="218">
        <v>42633</v>
      </c>
      <c r="S6" s="219" t="s">
        <v>15</v>
      </c>
      <c r="T6" s="219" t="s">
        <v>16</v>
      </c>
      <c r="U6" s="219" t="s">
        <v>190</v>
      </c>
      <c r="V6" s="220" t="s">
        <v>191</v>
      </c>
      <c r="W6" s="218">
        <v>42633</v>
      </c>
      <c r="X6" s="219" t="s">
        <v>15</v>
      </c>
      <c r="Y6" s="219" t="s">
        <v>16</v>
      </c>
      <c r="Z6" s="219" t="s">
        <v>190</v>
      </c>
      <c r="AA6" s="220" t="s">
        <v>191</v>
      </c>
      <c r="AB6" s="218"/>
      <c r="AC6" s="219" t="s">
        <v>15</v>
      </c>
      <c r="AD6" s="219" t="s">
        <v>16</v>
      </c>
      <c r="AE6" s="219" t="s">
        <v>190</v>
      </c>
      <c r="AF6" s="220" t="s">
        <v>191</v>
      </c>
      <c r="AG6" s="218"/>
      <c r="AH6" s="219" t="s">
        <v>15</v>
      </c>
      <c r="AI6" s="219" t="s">
        <v>16</v>
      </c>
      <c r="AJ6" s="219" t="s">
        <v>190</v>
      </c>
      <c r="AK6" s="220" t="s">
        <v>191</v>
      </c>
      <c r="AL6" s="218"/>
      <c r="AM6" s="219" t="s">
        <v>15</v>
      </c>
      <c r="AN6" s="219" t="s">
        <v>16</v>
      </c>
      <c r="AO6" s="219" t="s">
        <v>190</v>
      </c>
      <c r="AP6" s="220" t="s">
        <v>191</v>
      </c>
    </row>
    <row r="7" spans="1:4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3"/>
    </row>
    <row r="8" spans="1:47" s="214" customFormat="1" ht="15" customHeight="1" x14ac:dyDescent="0.25">
      <c r="A8" s="221" t="s">
        <v>20</v>
      </c>
      <c r="B8" s="222" t="s">
        <v>21</v>
      </c>
      <c r="C8" s="223"/>
      <c r="D8" s="223"/>
      <c r="E8" s="324">
        <v>39.299900000000001</v>
      </c>
      <c r="F8" s="224" t="s">
        <v>22</v>
      </c>
      <c r="G8" s="225" t="s">
        <v>22</v>
      </c>
      <c r="H8" s="226">
        <v>74</v>
      </c>
      <c r="I8" s="223"/>
      <c r="J8" s="223"/>
      <c r="K8" s="223"/>
      <c r="L8" s="227"/>
      <c r="M8" s="226">
        <v>210</v>
      </c>
      <c r="N8" s="223"/>
      <c r="O8" s="223"/>
      <c r="P8" s="223"/>
      <c r="Q8" s="227"/>
      <c r="R8" s="226">
        <v>310</v>
      </c>
      <c r="S8" s="223"/>
      <c r="T8" s="223"/>
      <c r="U8" s="223"/>
      <c r="V8" s="227"/>
      <c r="W8" s="226">
        <v>440</v>
      </c>
      <c r="X8" s="223"/>
      <c r="Y8" s="223"/>
      <c r="Z8" s="223"/>
      <c r="AA8" s="227"/>
      <c r="AB8" s="507" t="s">
        <v>216</v>
      </c>
      <c r="AC8" s="508"/>
      <c r="AD8" s="508"/>
      <c r="AE8" s="508"/>
      <c r="AF8" s="509"/>
      <c r="AG8" s="504" t="s">
        <v>205</v>
      </c>
      <c r="AH8" s="505"/>
      <c r="AI8" s="505"/>
      <c r="AJ8" s="505"/>
      <c r="AK8" s="506"/>
      <c r="AL8" s="507" t="s">
        <v>216</v>
      </c>
      <c r="AM8" s="508"/>
      <c r="AN8" s="508"/>
      <c r="AO8" s="508"/>
      <c r="AP8" s="509"/>
      <c r="AU8" s="20" t="s">
        <v>20</v>
      </c>
    </row>
    <row r="9" spans="1:47" s="214" customFormat="1" x14ac:dyDescent="0.25">
      <c r="A9" s="228" t="s">
        <v>23</v>
      </c>
      <c r="B9" s="222" t="s">
        <v>24</v>
      </c>
      <c r="C9" s="229"/>
      <c r="D9" s="229"/>
      <c r="E9" s="325">
        <v>0.12</v>
      </c>
      <c r="F9" s="230" t="s">
        <v>22</v>
      </c>
      <c r="G9" s="231" t="s">
        <v>22</v>
      </c>
      <c r="H9" s="232">
        <v>1.2999999999999999E-2</v>
      </c>
      <c r="I9" s="229"/>
      <c r="J9" s="229"/>
      <c r="K9" s="223"/>
      <c r="L9" s="233"/>
      <c r="M9" s="232">
        <v>0.76600000000000001</v>
      </c>
      <c r="N9" s="229"/>
      <c r="O9" s="229"/>
      <c r="P9" s="229"/>
      <c r="Q9" s="233"/>
      <c r="R9" s="232">
        <v>0.55300000000000005</v>
      </c>
      <c r="S9" s="229"/>
      <c r="T9" s="229"/>
      <c r="U9" s="229"/>
      <c r="V9" s="233"/>
      <c r="W9" s="237">
        <v>55.4</v>
      </c>
      <c r="X9" s="229"/>
      <c r="Y9" s="229"/>
      <c r="Z9" s="229"/>
      <c r="AA9" s="233"/>
      <c r="AB9" s="510"/>
      <c r="AC9" s="511"/>
      <c r="AD9" s="511"/>
      <c r="AE9" s="511"/>
      <c r="AF9" s="512"/>
      <c r="AG9" s="301"/>
      <c r="AH9" s="298"/>
      <c r="AI9" s="298"/>
      <c r="AJ9" s="298"/>
      <c r="AK9" s="299"/>
      <c r="AL9" s="510"/>
      <c r="AM9" s="511"/>
      <c r="AN9" s="511"/>
      <c r="AO9" s="511"/>
      <c r="AP9" s="512"/>
      <c r="AU9" s="33" t="s">
        <v>23</v>
      </c>
    </row>
    <row r="10" spans="1:47" s="214" customFormat="1" x14ac:dyDescent="0.25">
      <c r="A10" s="228" t="s">
        <v>26</v>
      </c>
      <c r="B10" s="222" t="s">
        <v>24</v>
      </c>
      <c r="C10" s="223"/>
      <c r="D10" s="223"/>
      <c r="E10" s="326">
        <v>92</v>
      </c>
      <c r="F10" s="235" t="s">
        <v>22</v>
      </c>
      <c r="G10" s="231" t="s">
        <v>22</v>
      </c>
      <c r="H10" s="236">
        <v>74</v>
      </c>
      <c r="I10" s="229"/>
      <c r="J10" s="229"/>
      <c r="K10" s="229"/>
      <c r="L10" s="233"/>
      <c r="M10" s="236">
        <v>210</v>
      </c>
      <c r="N10" s="229"/>
      <c r="O10" s="229"/>
      <c r="P10" s="229"/>
      <c r="Q10" s="233"/>
      <c r="R10" s="236">
        <v>310</v>
      </c>
      <c r="S10" s="229"/>
      <c r="T10" s="229"/>
      <c r="U10" s="229"/>
      <c r="V10" s="233"/>
      <c r="W10" s="236">
        <v>440</v>
      </c>
      <c r="X10" s="229"/>
      <c r="Y10" s="229"/>
      <c r="Z10" s="229"/>
      <c r="AA10" s="233"/>
      <c r="AB10" s="297"/>
      <c r="AC10" s="298"/>
      <c r="AD10" s="298"/>
      <c r="AE10" s="298"/>
      <c r="AF10" s="299"/>
      <c r="AG10" s="297"/>
      <c r="AH10" s="298"/>
      <c r="AI10" s="298"/>
      <c r="AJ10" s="298"/>
      <c r="AK10" s="299"/>
      <c r="AL10" s="297"/>
      <c r="AM10" s="298"/>
      <c r="AN10" s="298"/>
      <c r="AO10" s="298"/>
      <c r="AP10" s="299"/>
      <c r="AU10" s="33" t="s">
        <v>26</v>
      </c>
    </row>
    <row r="11" spans="1:47" s="214" customFormat="1" x14ac:dyDescent="0.25">
      <c r="A11" s="228" t="s">
        <v>27</v>
      </c>
      <c r="B11" s="222" t="s">
        <v>21</v>
      </c>
      <c r="C11" s="229"/>
      <c r="D11" s="229"/>
      <c r="E11" s="325">
        <v>19.845700000000001</v>
      </c>
      <c r="F11" s="230" t="s">
        <v>22</v>
      </c>
      <c r="G11" s="231" t="s">
        <v>22</v>
      </c>
      <c r="H11" s="237">
        <v>13.1</v>
      </c>
      <c r="I11" s="229"/>
      <c r="J11" s="229"/>
      <c r="K11" s="229"/>
      <c r="L11" s="233"/>
      <c r="M11" s="237">
        <v>49</v>
      </c>
      <c r="N11" s="229"/>
      <c r="O11" s="229"/>
      <c r="P11" s="229"/>
      <c r="Q11" s="233"/>
      <c r="R11" s="237">
        <v>68.8</v>
      </c>
      <c r="S11" s="229"/>
      <c r="T11" s="229"/>
      <c r="U11" s="229"/>
      <c r="V11" s="233"/>
      <c r="W11" s="237">
        <v>70.7</v>
      </c>
      <c r="X11" s="229"/>
      <c r="Y11" s="229"/>
      <c r="Z11" s="229"/>
      <c r="AA11" s="233"/>
      <c r="AB11" s="297"/>
      <c r="AC11" s="298"/>
      <c r="AD11" s="298"/>
      <c r="AE11" s="298"/>
      <c r="AF11" s="299"/>
      <c r="AG11" s="300"/>
      <c r="AH11" s="298"/>
      <c r="AI11" s="298"/>
      <c r="AJ11" s="298"/>
      <c r="AK11" s="299"/>
      <c r="AL11" s="312"/>
      <c r="AM11" s="298"/>
      <c r="AN11" s="298"/>
      <c r="AO11" s="298"/>
      <c r="AP11" s="299"/>
      <c r="AU11" s="33" t="s">
        <v>27</v>
      </c>
    </row>
    <row r="12" spans="1:47" s="214" customFormat="1" x14ac:dyDescent="0.25">
      <c r="A12" s="238" t="s">
        <v>28</v>
      </c>
      <c r="B12" s="222" t="s">
        <v>24</v>
      </c>
      <c r="C12" s="229"/>
      <c r="D12" s="229"/>
      <c r="E12" s="325">
        <v>32</v>
      </c>
      <c r="F12" s="230" t="s">
        <v>22</v>
      </c>
      <c r="G12" s="231" t="s">
        <v>22</v>
      </c>
      <c r="H12" s="236">
        <v>11</v>
      </c>
      <c r="I12" s="229"/>
      <c r="J12" s="229"/>
      <c r="K12" s="229"/>
      <c r="L12" s="233"/>
      <c r="M12" s="236">
        <v>23</v>
      </c>
      <c r="N12" s="229"/>
      <c r="O12" s="229"/>
      <c r="P12" s="229"/>
      <c r="Q12" s="233"/>
      <c r="R12" s="236">
        <v>18</v>
      </c>
      <c r="S12" s="229"/>
      <c r="T12" s="229"/>
      <c r="U12" s="229"/>
      <c r="V12" s="233"/>
      <c r="W12" s="236">
        <v>20</v>
      </c>
      <c r="X12" s="229"/>
      <c r="Y12" s="229"/>
      <c r="Z12" s="229"/>
      <c r="AA12" s="233"/>
      <c r="AB12" s="297"/>
      <c r="AC12" s="298"/>
      <c r="AD12" s="298"/>
      <c r="AE12" s="298"/>
      <c r="AF12" s="299"/>
      <c r="AG12" s="297"/>
      <c r="AH12" s="298"/>
      <c r="AI12" s="298"/>
      <c r="AJ12" s="298"/>
      <c r="AK12" s="299"/>
      <c r="AL12" s="297"/>
      <c r="AM12" s="298"/>
      <c r="AN12" s="298"/>
      <c r="AO12" s="298"/>
      <c r="AP12" s="299"/>
      <c r="AU12" s="50" t="s">
        <v>28</v>
      </c>
    </row>
    <row r="13" spans="1:47" s="214" customFormat="1" x14ac:dyDescent="0.25">
      <c r="A13" s="228" t="s">
        <v>29</v>
      </c>
      <c r="B13" s="222" t="s">
        <v>30</v>
      </c>
      <c r="C13" s="229"/>
      <c r="D13" s="229"/>
      <c r="E13" s="325">
        <v>52.447699999999998</v>
      </c>
      <c r="F13" s="239">
        <v>250</v>
      </c>
      <c r="G13" s="231">
        <v>250</v>
      </c>
      <c r="H13" s="236">
        <v>12</v>
      </c>
      <c r="I13" s="229"/>
      <c r="J13" s="229"/>
      <c r="K13" s="229"/>
      <c r="L13" s="233"/>
      <c r="M13" s="234">
        <v>8.8699999999999992</v>
      </c>
      <c r="N13" s="229"/>
      <c r="O13" s="229"/>
      <c r="P13" s="229"/>
      <c r="Q13" s="233"/>
      <c r="R13" s="237">
        <v>17.399999999999999</v>
      </c>
      <c r="S13" s="229"/>
      <c r="T13" s="229"/>
      <c r="U13" s="229"/>
      <c r="V13" s="233"/>
      <c r="W13" s="237">
        <v>45.6</v>
      </c>
      <c r="X13" s="229"/>
      <c r="Y13" s="229"/>
      <c r="Z13" s="229"/>
      <c r="AA13" s="233"/>
      <c r="AB13" s="300"/>
      <c r="AC13" s="298"/>
      <c r="AD13" s="298"/>
      <c r="AE13" s="298"/>
      <c r="AF13" s="299"/>
      <c r="AG13" s="300"/>
      <c r="AH13" s="298"/>
      <c r="AI13" s="298"/>
      <c r="AJ13" s="298"/>
      <c r="AK13" s="299"/>
      <c r="AL13" s="300"/>
      <c r="AM13" s="298"/>
      <c r="AN13" s="298"/>
      <c r="AO13" s="298"/>
      <c r="AP13" s="299"/>
      <c r="AU13" s="33" t="s">
        <v>29</v>
      </c>
    </row>
    <row r="14" spans="1:47" s="214" customFormat="1" x14ac:dyDescent="0.25">
      <c r="A14" s="228" t="s">
        <v>31</v>
      </c>
      <c r="B14" s="222" t="s">
        <v>30</v>
      </c>
      <c r="C14" s="223"/>
      <c r="D14" s="223"/>
      <c r="E14" s="325">
        <v>488.3005</v>
      </c>
      <c r="F14" s="230" t="s">
        <v>22</v>
      </c>
      <c r="G14" s="240">
        <v>700</v>
      </c>
      <c r="H14" s="236">
        <v>170</v>
      </c>
      <c r="I14" s="229"/>
      <c r="J14" s="229"/>
      <c r="K14" s="229"/>
      <c r="L14" s="233"/>
      <c r="M14" s="236">
        <v>360</v>
      </c>
      <c r="N14" s="229"/>
      <c r="O14" s="229"/>
      <c r="P14" s="229"/>
      <c r="Q14" s="233"/>
      <c r="R14" s="236">
        <v>570</v>
      </c>
      <c r="S14" s="229"/>
      <c r="T14" s="229"/>
      <c r="U14" s="229"/>
      <c r="V14" s="233"/>
      <c r="W14" s="236">
        <v>960</v>
      </c>
      <c r="X14" s="229"/>
      <c r="Y14" s="229"/>
      <c r="Z14" s="229"/>
      <c r="AA14" s="233"/>
      <c r="AB14" s="297"/>
      <c r="AC14" s="298"/>
      <c r="AD14" s="298"/>
      <c r="AE14" s="298"/>
      <c r="AF14" s="299"/>
      <c r="AG14" s="297"/>
      <c r="AH14" s="298"/>
      <c r="AI14" s="298"/>
      <c r="AJ14" s="298"/>
      <c r="AK14" s="299"/>
      <c r="AL14" s="297"/>
      <c r="AM14" s="298"/>
      <c r="AN14" s="298"/>
      <c r="AO14" s="298"/>
      <c r="AP14" s="299"/>
      <c r="AU14" s="33" t="s">
        <v>31</v>
      </c>
    </row>
    <row r="15" spans="1:47" s="214" customFormat="1" x14ac:dyDescent="0.25">
      <c r="A15" s="228" t="s">
        <v>32</v>
      </c>
      <c r="B15" s="222" t="s">
        <v>21</v>
      </c>
      <c r="C15" s="229"/>
      <c r="D15" s="229"/>
      <c r="E15" s="325">
        <v>7.2446000000000002</v>
      </c>
      <c r="F15" s="230" t="s">
        <v>22</v>
      </c>
      <c r="G15" s="231" t="s">
        <v>22</v>
      </c>
      <c r="H15" s="237">
        <v>11.8</v>
      </c>
      <c r="I15" s="229"/>
      <c r="J15" s="229"/>
      <c r="K15" s="229"/>
      <c r="L15" s="233"/>
      <c r="M15" s="237">
        <v>13.4</v>
      </c>
      <c r="N15" s="229"/>
      <c r="O15" s="229"/>
      <c r="P15" s="229"/>
      <c r="Q15" s="233"/>
      <c r="R15" s="237">
        <v>34.200000000000003</v>
      </c>
      <c r="S15" s="229"/>
      <c r="T15" s="229"/>
      <c r="U15" s="229"/>
      <c r="V15" s="233"/>
      <c r="W15" s="237">
        <v>16.600000000000001</v>
      </c>
      <c r="X15" s="229"/>
      <c r="Y15" s="229"/>
      <c r="Z15" s="229"/>
      <c r="AA15" s="233"/>
      <c r="AB15" s="297"/>
      <c r="AC15" s="298"/>
      <c r="AD15" s="298"/>
      <c r="AE15" s="298"/>
      <c r="AF15" s="299"/>
      <c r="AG15" s="300"/>
      <c r="AH15" s="298"/>
      <c r="AI15" s="298"/>
      <c r="AJ15" s="298"/>
      <c r="AK15" s="299"/>
      <c r="AL15" s="300"/>
      <c r="AM15" s="298"/>
      <c r="AN15" s="298"/>
      <c r="AO15" s="298"/>
      <c r="AP15" s="299"/>
      <c r="AU15" s="33" t="s">
        <v>32</v>
      </c>
    </row>
    <row r="16" spans="1:47" s="214" customFormat="1" x14ac:dyDescent="0.25">
      <c r="A16" s="228" t="s">
        <v>33</v>
      </c>
      <c r="B16" s="222" t="s">
        <v>30</v>
      </c>
      <c r="C16" s="229"/>
      <c r="D16" s="229"/>
      <c r="E16" s="325">
        <v>31.761600000000001</v>
      </c>
      <c r="F16" s="239">
        <v>10</v>
      </c>
      <c r="G16" s="240">
        <v>10</v>
      </c>
      <c r="H16" s="234">
        <v>0.15</v>
      </c>
      <c r="I16" s="229"/>
      <c r="J16" s="229"/>
      <c r="K16" s="229"/>
      <c r="L16" s="233"/>
      <c r="M16" s="234">
        <v>0.01</v>
      </c>
      <c r="N16" s="229" t="s">
        <v>25</v>
      </c>
      <c r="O16" s="229"/>
      <c r="P16" s="229"/>
      <c r="Q16" s="233"/>
      <c r="R16" s="234">
        <v>0.01</v>
      </c>
      <c r="S16" s="229" t="s">
        <v>25</v>
      </c>
      <c r="T16" s="229"/>
      <c r="U16" s="229"/>
      <c r="V16" s="233"/>
      <c r="W16" s="234">
        <v>0.01</v>
      </c>
      <c r="X16" s="229" t="s">
        <v>25</v>
      </c>
      <c r="Y16" s="229"/>
      <c r="Z16" s="229"/>
      <c r="AA16" s="233"/>
      <c r="AB16" s="300"/>
      <c r="AC16" s="298"/>
      <c r="AD16" s="298"/>
      <c r="AE16" s="298"/>
      <c r="AF16" s="299"/>
      <c r="AG16" s="300"/>
      <c r="AH16" s="298"/>
      <c r="AI16" s="298"/>
      <c r="AJ16" s="298"/>
      <c r="AK16" s="299"/>
      <c r="AL16" s="312"/>
      <c r="AM16" s="298"/>
      <c r="AN16" s="298"/>
      <c r="AO16" s="298"/>
      <c r="AP16" s="299"/>
      <c r="AU16" s="33" t="s">
        <v>33</v>
      </c>
    </row>
    <row r="17" spans="1:47" s="214" customFormat="1" x14ac:dyDescent="0.25">
      <c r="A17" s="228" t="s">
        <v>34</v>
      </c>
      <c r="B17" s="222" t="s">
        <v>24</v>
      </c>
      <c r="C17" s="229"/>
      <c r="D17" s="229"/>
      <c r="E17" s="325">
        <v>2.5999999999999999E-2</v>
      </c>
      <c r="F17" s="239">
        <v>1</v>
      </c>
      <c r="G17" s="240">
        <v>1</v>
      </c>
      <c r="H17" s="232">
        <v>1.2999999999999999E-2</v>
      </c>
      <c r="I17" s="229"/>
      <c r="J17" s="229"/>
      <c r="K17" s="229"/>
      <c r="L17" s="233"/>
      <c r="M17" s="232">
        <v>1E-3</v>
      </c>
      <c r="N17" s="229" t="s">
        <v>25</v>
      </c>
      <c r="O17" s="229"/>
      <c r="P17" s="229"/>
      <c r="Q17" s="233"/>
      <c r="R17" s="232">
        <v>2E-3</v>
      </c>
      <c r="S17" s="229"/>
      <c r="T17" s="229"/>
      <c r="U17" s="229"/>
      <c r="V17" s="233"/>
      <c r="W17" s="232">
        <v>2E-3</v>
      </c>
      <c r="X17" s="229"/>
      <c r="Y17" s="229"/>
      <c r="Z17" s="229"/>
      <c r="AA17" s="233"/>
      <c r="AB17" s="301"/>
      <c r="AC17" s="298"/>
      <c r="AD17" s="298"/>
      <c r="AE17" s="298"/>
      <c r="AF17" s="299"/>
      <c r="AG17" s="301"/>
      <c r="AH17" s="298"/>
      <c r="AI17" s="298"/>
      <c r="AJ17" s="298"/>
      <c r="AK17" s="299"/>
      <c r="AL17" s="301"/>
      <c r="AM17" s="298"/>
      <c r="AN17" s="298"/>
      <c r="AO17" s="298"/>
      <c r="AP17" s="299"/>
      <c r="AU17" s="33" t="s">
        <v>34</v>
      </c>
    </row>
    <row r="18" spans="1:47" s="214" customFormat="1" x14ac:dyDescent="0.25">
      <c r="A18" s="228" t="s">
        <v>35</v>
      </c>
      <c r="B18" s="222" t="s">
        <v>24</v>
      </c>
      <c r="C18" s="229"/>
      <c r="D18" s="229"/>
      <c r="E18" s="325" t="s">
        <v>218</v>
      </c>
      <c r="F18" s="239" t="s">
        <v>37</v>
      </c>
      <c r="G18" s="240" t="s">
        <v>37</v>
      </c>
      <c r="H18" s="234">
        <v>6.49</v>
      </c>
      <c r="I18" s="229"/>
      <c r="J18" s="229"/>
      <c r="K18" s="229"/>
      <c r="L18" s="233"/>
      <c r="M18" s="234">
        <v>5.94</v>
      </c>
      <c r="N18" s="229"/>
      <c r="O18" s="229"/>
      <c r="P18" s="229"/>
      <c r="Q18" s="233"/>
      <c r="R18" s="234">
        <v>5.89</v>
      </c>
      <c r="S18" s="229"/>
      <c r="T18" s="229"/>
      <c r="U18" s="229"/>
      <c r="V18" s="233"/>
      <c r="W18" s="234">
        <v>6.22</v>
      </c>
      <c r="X18" s="229"/>
      <c r="Y18" s="229"/>
      <c r="Z18" s="229"/>
      <c r="AA18" s="233"/>
      <c r="AB18" s="300"/>
      <c r="AC18" s="298"/>
      <c r="AD18" s="298"/>
      <c r="AE18" s="298"/>
      <c r="AF18" s="299"/>
      <c r="AG18" s="300"/>
      <c r="AH18" s="298"/>
      <c r="AI18" s="298"/>
      <c r="AJ18" s="298"/>
      <c r="AK18" s="299"/>
      <c r="AL18" s="300"/>
      <c r="AM18" s="298"/>
      <c r="AN18" s="298"/>
      <c r="AO18" s="298"/>
      <c r="AP18" s="299"/>
      <c r="AQ18" s="241">
        <v>6.5</v>
      </c>
      <c r="AR18" s="214">
        <v>8.5</v>
      </c>
      <c r="AS18" s="214">
        <v>4.9000000000000004</v>
      </c>
      <c r="AT18" s="241">
        <v>7.4</v>
      </c>
      <c r="AU18" s="33" t="s">
        <v>35</v>
      </c>
    </row>
    <row r="19" spans="1:47" s="214" customFormat="1" x14ac:dyDescent="0.25">
      <c r="A19" s="228" t="s">
        <v>38</v>
      </c>
      <c r="B19" s="222" t="s">
        <v>24</v>
      </c>
      <c r="C19" s="229"/>
      <c r="D19" s="229"/>
      <c r="E19" s="325">
        <v>4.9400000000000004</v>
      </c>
      <c r="F19" s="230" t="s">
        <v>22</v>
      </c>
      <c r="G19" s="231" t="s">
        <v>22</v>
      </c>
      <c r="H19" s="234">
        <v>1.18</v>
      </c>
      <c r="I19" s="229"/>
      <c r="J19" s="229"/>
      <c r="K19" s="229"/>
      <c r="L19" s="233"/>
      <c r="M19" s="234">
        <v>4.3899999999999997</v>
      </c>
      <c r="N19" s="229"/>
      <c r="O19" s="229"/>
      <c r="P19" s="229"/>
      <c r="Q19" s="233"/>
      <c r="R19" s="234">
        <v>8.84</v>
      </c>
      <c r="S19" s="229"/>
      <c r="T19" s="229"/>
      <c r="U19" s="229"/>
      <c r="V19" s="233"/>
      <c r="W19" s="237">
        <v>45.7</v>
      </c>
      <c r="X19" s="229"/>
      <c r="Y19" s="229"/>
      <c r="Z19" s="229"/>
      <c r="AA19" s="233"/>
      <c r="AB19" s="300"/>
      <c r="AC19" s="298"/>
      <c r="AD19" s="298"/>
      <c r="AE19" s="298"/>
      <c r="AF19" s="299"/>
      <c r="AG19" s="300"/>
      <c r="AH19" s="298"/>
      <c r="AI19" s="298"/>
      <c r="AJ19" s="298"/>
      <c r="AK19" s="299"/>
      <c r="AL19" s="300"/>
      <c r="AM19" s="298"/>
      <c r="AN19" s="298"/>
      <c r="AO19" s="298"/>
      <c r="AP19" s="299"/>
      <c r="AU19" s="33" t="s">
        <v>38</v>
      </c>
    </row>
    <row r="20" spans="1:47" s="214" customFormat="1" x14ac:dyDescent="0.25">
      <c r="A20" s="228" t="s">
        <v>39</v>
      </c>
      <c r="B20" s="222" t="s">
        <v>21</v>
      </c>
      <c r="C20" s="229"/>
      <c r="D20" s="229"/>
      <c r="E20" s="325">
        <v>55.922600000000003</v>
      </c>
      <c r="F20" s="230" t="s">
        <v>22</v>
      </c>
      <c r="G20" s="240">
        <v>20</v>
      </c>
      <c r="H20" s="237">
        <v>6.8</v>
      </c>
      <c r="I20" s="229"/>
      <c r="J20" s="229"/>
      <c r="K20" s="229"/>
      <c r="L20" s="233"/>
      <c r="M20" s="234">
        <v>7.22</v>
      </c>
      <c r="N20" s="229"/>
      <c r="O20" s="229"/>
      <c r="P20" s="229"/>
      <c r="Q20" s="233"/>
      <c r="R20" s="234">
        <v>9.1199999999999992</v>
      </c>
      <c r="S20" s="229"/>
      <c r="T20" s="229"/>
      <c r="U20" s="229"/>
      <c r="V20" s="233"/>
      <c r="W20" s="237">
        <v>24.2</v>
      </c>
      <c r="X20" s="229"/>
      <c r="Y20" s="229"/>
      <c r="Z20" s="229"/>
      <c r="AA20" s="233"/>
      <c r="AB20" s="300"/>
      <c r="AC20" s="298"/>
      <c r="AD20" s="298"/>
      <c r="AE20" s="298"/>
      <c r="AF20" s="299"/>
      <c r="AG20" s="297"/>
      <c r="AH20" s="298"/>
      <c r="AI20" s="298"/>
      <c r="AJ20" s="298"/>
      <c r="AK20" s="299"/>
      <c r="AL20" s="300"/>
      <c r="AM20" s="298"/>
      <c r="AN20" s="298"/>
      <c r="AO20" s="298"/>
      <c r="AP20" s="299"/>
      <c r="AU20" s="33" t="s">
        <v>39</v>
      </c>
    </row>
    <row r="21" spans="1:47" s="214" customFormat="1" x14ac:dyDescent="0.25">
      <c r="A21" s="228" t="s">
        <v>40</v>
      </c>
      <c r="B21" s="222" t="s">
        <v>21</v>
      </c>
      <c r="C21" s="229"/>
      <c r="D21" s="229"/>
      <c r="E21" s="325">
        <v>36.907200000000003</v>
      </c>
      <c r="F21" s="239">
        <v>250</v>
      </c>
      <c r="G21" s="240">
        <v>250</v>
      </c>
      <c r="H21" s="234">
        <v>8.51</v>
      </c>
      <c r="I21" s="229"/>
      <c r="J21" s="229"/>
      <c r="K21" s="229"/>
      <c r="L21" s="233"/>
      <c r="M21" s="237">
        <v>18.7</v>
      </c>
      <c r="N21" s="229"/>
      <c r="O21" s="229"/>
      <c r="P21" s="229"/>
      <c r="Q21" s="233"/>
      <c r="R21" s="234">
        <v>8.58</v>
      </c>
      <c r="S21" s="229"/>
      <c r="T21" s="229"/>
      <c r="U21" s="229"/>
      <c r="V21" s="233"/>
      <c r="W21" s="237">
        <v>1.2</v>
      </c>
      <c r="X21" s="229"/>
      <c r="Y21" s="229"/>
      <c r="Z21" s="229"/>
      <c r="AA21" s="233"/>
      <c r="AB21" s="300"/>
      <c r="AC21" s="298"/>
      <c r="AD21" s="298"/>
      <c r="AE21" s="298"/>
      <c r="AF21" s="299"/>
      <c r="AG21" s="300"/>
      <c r="AH21" s="298"/>
      <c r="AI21" s="298"/>
      <c r="AJ21" s="298"/>
      <c r="AK21" s="299"/>
      <c r="AL21" s="312"/>
      <c r="AM21" s="298"/>
      <c r="AN21" s="298"/>
      <c r="AO21" s="298"/>
      <c r="AP21" s="299"/>
      <c r="AU21" s="33" t="s">
        <v>40</v>
      </c>
    </row>
    <row r="22" spans="1:47" s="214" customFormat="1" x14ac:dyDescent="0.25">
      <c r="A22" s="228" t="s">
        <v>41</v>
      </c>
      <c r="B22" s="222" t="s">
        <v>30</v>
      </c>
      <c r="C22" s="229"/>
      <c r="D22" s="229"/>
      <c r="E22" s="327">
        <v>331.06799999999998</v>
      </c>
      <c r="F22" s="242">
        <v>500</v>
      </c>
      <c r="G22" s="231">
        <v>500</v>
      </c>
      <c r="H22" s="236">
        <v>100</v>
      </c>
      <c r="I22" s="229"/>
      <c r="J22" s="229"/>
      <c r="K22" s="229"/>
      <c r="L22" s="233"/>
      <c r="M22" s="236">
        <v>230</v>
      </c>
      <c r="N22" s="229"/>
      <c r="O22" s="229"/>
      <c r="P22" s="229"/>
      <c r="Q22" s="233"/>
      <c r="R22" s="236">
        <v>370</v>
      </c>
      <c r="S22" s="229"/>
      <c r="T22" s="229"/>
      <c r="U22" s="229"/>
      <c r="V22" s="233"/>
      <c r="W22" s="236">
        <v>400</v>
      </c>
      <c r="X22" s="229"/>
      <c r="Y22" s="229"/>
      <c r="Z22" s="229"/>
      <c r="AA22" s="233"/>
      <c r="AB22" s="297"/>
      <c r="AC22" s="298"/>
      <c r="AD22" s="298"/>
      <c r="AE22" s="298"/>
      <c r="AF22" s="299"/>
      <c r="AG22" s="297"/>
      <c r="AH22" s="298"/>
      <c r="AI22" s="298"/>
      <c r="AJ22" s="298"/>
      <c r="AK22" s="299"/>
      <c r="AL22" s="297"/>
      <c r="AM22" s="298"/>
      <c r="AN22" s="298"/>
      <c r="AO22" s="298"/>
      <c r="AP22" s="299"/>
      <c r="AU22" s="33" t="s">
        <v>41</v>
      </c>
    </row>
    <row r="23" spans="1:47" s="214" customFormat="1" ht="15.75" thickBot="1" x14ac:dyDescent="0.3">
      <c r="A23" s="243" t="s">
        <v>42</v>
      </c>
      <c r="B23" s="222" t="s">
        <v>24</v>
      </c>
      <c r="C23" s="229"/>
      <c r="D23" s="244"/>
      <c r="E23" s="328">
        <v>29</v>
      </c>
      <c r="F23" s="245" t="s">
        <v>22</v>
      </c>
      <c r="G23" s="246" t="s">
        <v>22</v>
      </c>
      <c r="H23" s="247">
        <v>7.3</v>
      </c>
      <c r="I23" s="244"/>
      <c r="J23" s="244"/>
      <c r="K23" s="244"/>
      <c r="L23" s="248"/>
      <c r="M23" s="247">
        <v>4.3</v>
      </c>
      <c r="N23" s="244"/>
      <c r="O23" s="244"/>
      <c r="P23" s="244"/>
      <c r="Q23" s="248"/>
      <c r="R23" s="247">
        <v>7.5</v>
      </c>
      <c r="S23" s="244"/>
      <c r="T23" s="244"/>
      <c r="U23" s="244"/>
      <c r="V23" s="248"/>
      <c r="W23" s="247">
        <v>3.8</v>
      </c>
      <c r="X23" s="244"/>
      <c r="Y23" s="244"/>
      <c r="Z23" s="244"/>
      <c r="AA23" s="248"/>
      <c r="AB23" s="302"/>
      <c r="AC23" s="303"/>
      <c r="AD23" s="303"/>
      <c r="AE23" s="303"/>
      <c r="AF23" s="304"/>
      <c r="AG23" s="302"/>
      <c r="AH23" s="303"/>
      <c r="AI23" s="303"/>
      <c r="AJ23" s="303"/>
      <c r="AK23" s="304"/>
      <c r="AL23" s="302"/>
      <c r="AM23" s="303"/>
      <c r="AN23" s="303"/>
      <c r="AO23" s="303"/>
      <c r="AP23" s="304"/>
      <c r="AU23" s="60" t="s">
        <v>42</v>
      </c>
    </row>
    <row r="24" spans="1:4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5"/>
    </row>
    <row r="25" spans="1:47" s="214" customFormat="1" ht="15" customHeight="1" x14ac:dyDescent="0.25">
      <c r="A25" s="221" t="s">
        <v>45</v>
      </c>
      <c r="B25" s="222" t="s">
        <v>24</v>
      </c>
      <c r="C25" s="223"/>
      <c r="D25" s="223"/>
      <c r="E25" s="324">
        <v>0.01</v>
      </c>
      <c r="F25" s="250">
        <v>6.0000000000000001E-3</v>
      </c>
      <c r="G25" s="225">
        <v>6.0000000000000001E-3</v>
      </c>
      <c r="H25" s="319">
        <v>2.0000000000000001E-4</v>
      </c>
      <c r="I25" s="251" t="s">
        <v>25</v>
      </c>
      <c r="J25" s="251"/>
      <c r="K25" s="251"/>
      <c r="L25" s="252"/>
      <c r="M25" s="253">
        <v>2.0000000000000001E-4</v>
      </c>
      <c r="N25" s="223" t="s">
        <v>25</v>
      </c>
      <c r="O25" s="223"/>
      <c r="P25" s="223"/>
      <c r="Q25" s="227"/>
      <c r="R25" s="253">
        <v>2.0000000000000001E-4</v>
      </c>
      <c r="S25" s="223" t="s">
        <v>25</v>
      </c>
      <c r="T25" s="223"/>
      <c r="U25" s="223"/>
      <c r="V25" s="227"/>
      <c r="W25" s="253">
        <v>2.0000000000000001E-4</v>
      </c>
      <c r="X25" s="223" t="s">
        <v>25</v>
      </c>
      <c r="Y25" s="223"/>
      <c r="Z25" s="223"/>
      <c r="AA25" s="227"/>
      <c r="AB25" s="507" t="s">
        <v>216</v>
      </c>
      <c r="AC25" s="508"/>
      <c r="AD25" s="508"/>
      <c r="AE25" s="508"/>
      <c r="AF25" s="509"/>
      <c r="AG25" s="504" t="s">
        <v>205</v>
      </c>
      <c r="AH25" s="505"/>
      <c r="AI25" s="505"/>
      <c r="AJ25" s="505"/>
      <c r="AK25" s="506"/>
      <c r="AL25" s="507" t="s">
        <v>216</v>
      </c>
      <c r="AM25" s="508"/>
      <c r="AN25" s="508"/>
      <c r="AO25" s="508"/>
      <c r="AP25" s="509"/>
      <c r="AU25" s="72" t="s">
        <v>45</v>
      </c>
    </row>
    <row r="26" spans="1:47" s="214" customFormat="1" x14ac:dyDescent="0.25">
      <c r="A26" s="228" t="s">
        <v>46</v>
      </c>
      <c r="B26" s="222" t="s">
        <v>24</v>
      </c>
      <c r="C26" s="229"/>
      <c r="D26" s="229"/>
      <c r="E26" s="325">
        <v>3.0000000000000001E-3</v>
      </c>
      <c r="F26" s="239">
        <v>0.01</v>
      </c>
      <c r="G26" s="231">
        <v>5.0000000000000002E-5</v>
      </c>
      <c r="H26" s="254">
        <v>4.84E-4</v>
      </c>
      <c r="I26" s="229"/>
      <c r="J26" s="229"/>
      <c r="K26" s="229"/>
      <c r="L26" s="233"/>
      <c r="M26" s="256">
        <v>1.05E-4</v>
      </c>
      <c r="N26" s="229"/>
      <c r="O26" s="229"/>
      <c r="P26" s="229"/>
      <c r="Q26" s="233"/>
      <c r="R26" s="259">
        <v>1.2E-2</v>
      </c>
      <c r="S26" s="229"/>
      <c r="T26" s="229"/>
      <c r="U26" s="229"/>
      <c r="V26" s="233"/>
      <c r="W26" s="259">
        <v>2.3E-2</v>
      </c>
      <c r="X26" s="229"/>
      <c r="Y26" s="229"/>
      <c r="Z26" s="229"/>
      <c r="AA26" s="233"/>
      <c r="AB26" s="510"/>
      <c r="AC26" s="511"/>
      <c r="AD26" s="511"/>
      <c r="AE26" s="511"/>
      <c r="AF26" s="512"/>
      <c r="AG26" s="305"/>
      <c r="AH26" s="298"/>
      <c r="AI26" s="298"/>
      <c r="AJ26" s="298"/>
      <c r="AK26" s="299"/>
      <c r="AL26" s="510"/>
      <c r="AM26" s="511"/>
      <c r="AN26" s="511"/>
      <c r="AO26" s="511"/>
      <c r="AP26" s="512"/>
      <c r="AU26" s="77" t="s">
        <v>46</v>
      </c>
    </row>
    <row r="27" spans="1:47" s="214" customFormat="1" x14ac:dyDescent="0.25">
      <c r="A27" s="228" t="s">
        <v>47</v>
      </c>
      <c r="B27" s="222" t="s">
        <v>24</v>
      </c>
      <c r="C27" s="229"/>
      <c r="D27" s="229"/>
      <c r="E27" s="325">
        <v>5.3100000000000001E-2</v>
      </c>
      <c r="F27" s="239">
        <v>2</v>
      </c>
      <c r="G27" s="231">
        <v>1</v>
      </c>
      <c r="H27" s="257">
        <v>6.7999999999999996E-3</v>
      </c>
      <c r="I27" s="229"/>
      <c r="J27" s="229"/>
      <c r="K27" s="229"/>
      <c r="L27" s="233"/>
      <c r="M27" s="258">
        <v>4.6399999999999997E-2</v>
      </c>
      <c r="N27" s="229"/>
      <c r="O27" s="229"/>
      <c r="P27" s="229"/>
      <c r="Q27" s="233"/>
      <c r="R27" s="258">
        <v>8.4000000000000005E-2</v>
      </c>
      <c r="S27" s="229"/>
      <c r="T27" s="229"/>
      <c r="U27" s="229"/>
      <c r="V27" s="233"/>
      <c r="W27" s="259">
        <v>0.878</v>
      </c>
      <c r="X27" s="229"/>
      <c r="Y27" s="229"/>
      <c r="Z27" s="229"/>
      <c r="AA27" s="233"/>
      <c r="AB27" s="301"/>
      <c r="AC27" s="298"/>
      <c r="AD27" s="298"/>
      <c r="AE27" s="298"/>
      <c r="AF27" s="299"/>
      <c r="AG27" s="306"/>
      <c r="AH27" s="298"/>
      <c r="AI27" s="298"/>
      <c r="AJ27" s="298"/>
      <c r="AK27" s="299"/>
      <c r="AL27" s="297"/>
      <c r="AM27" s="298"/>
      <c r="AN27" s="298"/>
      <c r="AO27" s="298"/>
      <c r="AP27" s="299"/>
      <c r="AU27" s="77" t="s">
        <v>47</v>
      </c>
    </row>
    <row r="28" spans="1:47" s="214" customFormat="1" x14ac:dyDescent="0.25">
      <c r="A28" s="228" t="s">
        <v>48</v>
      </c>
      <c r="B28" s="222" t="s">
        <v>24</v>
      </c>
      <c r="C28" s="229"/>
      <c r="D28" s="229"/>
      <c r="E28" s="325">
        <v>4.1000000000000003E-3</v>
      </c>
      <c r="F28" s="239">
        <v>4.0000000000000001E-3</v>
      </c>
      <c r="G28" s="231">
        <v>4.0000000000000001E-3</v>
      </c>
      <c r="H28" s="257">
        <v>2.9999999999999997E-4</v>
      </c>
      <c r="I28" s="229"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306"/>
      <c r="AC28" s="298"/>
      <c r="AD28" s="298"/>
      <c r="AE28" s="298"/>
      <c r="AF28" s="299"/>
      <c r="AG28" s="306"/>
      <c r="AH28" s="298"/>
      <c r="AI28" s="298"/>
      <c r="AJ28" s="298"/>
      <c r="AK28" s="299"/>
      <c r="AL28" s="312"/>
      <c r="AM28" s="298"/>
      <c r="AN28" s="298"/>
      <c r="AO28" s="298"/>
      <c r="AP28" s="299"/>
      <c r="AU28" s="77" t="s">
        <v>48</v>
      </c>
    </row>
    <row r="29" spans="1:47" s="214" customFormat="1" x14ac:dyDescent="0.25">
      <c r="A29" s="228" t="s">
        <v>49</v>
      </c>
      <c r="B29" s="222" t="s">
        <v>24</v>
      </c>
      <c r="C29" s="229"/>
      <c r="D29" s="229"/>
      <c r="E29" s="325">
        <v>5.0000000000000001E-4</v>
      </c>
      <c r="F29" s="230">
        <v>5.0000000000000001E-3</v>
      </c>
      <c r="G29" s="231">
        <v>5.0000000000000001E-3</v>
      </c>
      <c r="H29" s="254">
        <v>2.5000000000000001E-5</v>
      </c>
      <c r="I29" s="229" t="s">
        <v>25</v>
      </c>
      <c r="J29" s="229"/>
      <c r="K29" s="229"/>
      <c r="L29" s="233"/>
      <c r="M29" s="256">
        <v>2.5000000000000001E-5</v>
      </c>
      <c r="N29" s="223" t="s">
        <v>25</v>
      </c>
      <c r="O29" s="229"/>
      <c r="P29" s="229"/>
      <c r="Q29" s="233"/>
      <c r="R29" s="256">
        <v>2.5000000000000001E-5</v>
      </c>
      <c r="S29" s="223" t="s">
        <v>25</v>
      </c>
      <c r="T29" s="229"/>
      <c r="U29" s="229"/>
      <c r="V29" s="233"/>
      <c r="W29" s="256">
        <v>2.5000000000000001E-5</v>
      </c>
      <c r="X29" s="223" t="s">
        <v>25</v>
      </c>
      <c r="Y29" s="229"/>
      <c r="Z29" s="229"/>
      <c r="AA29" s="233"/>
      <c r="AB29" s="305"/>
      <c r="AC29" s="298"/>
      <c r="AD29" s="298"/>
      <c r="AE29" s="298"/>
      <c r="AF29" s="299"/>
      <c r="AG29" s="307"/>
      <c r="AH29" s="298"/>
      <c r="AI29" s="298"/>
      <c r="AJ29" s="298"/>
      <c r="AK29" s="299"/>
      <c r="AL29" s="297"/>
      <c r="AM29" s="298"/>
      <c r="AN29" s="298"/>
      <c r="AO29" s="298"/>
      <c r="AP29" s="299"/>
      <c r="AU29" s="77" t="s">
        <v>49</v>
      </c>
    </row>
    <row r="30" spans="1:47" s="214" customFormat="1" x14ac:dyDescent="0.25">
      <c r="A30" s="228" t="s">
        <v>50</v>
      </c>
      <c r="B30" s="222" t="s">
        <v>24</v>
      </c>
      <c r="C30" s="229"/>
      <c r="D30" s="229"/>
      <c r="E30" s="325">
        <v>4.8999999999999998E-3</v>
      </c>
      <c r="F30" s="239">
        <v>0.1</v>
      </c>
      <c r="G30" s="231">
        <v>0.05</v>
      </c>
      <c r="H30" s="232">
        <v>5.0000000000000001E-3</v>
      </c>
      <c r="I30" s="229" t="s">
        <v>25</v>
      </c>
      <c r="J30" s="229"/>
      <c r="K30" s="229"/>
      <c r="L30" s="233"/>
      <c r="M30" s="259">
        <v>5.0000000000000001E-3</v>
      </c>
      <c r="N30" s="223" t="s">
        <v>25</v>
      </c>
      <c r="O30" s="229"/>
      <c r="P30" s="229"/>
      <c r="Q30" s="233"/>
      <c r="R30" s="259">
        <v>5.0000000000000001E-3</v>
      </c>
      <c r="S30" s="223" t="s">
        <v>25</v>
      </c>
      <c r="T30" s="229"/>
      <c r="U30" s="229"/>
      <c r="V30" s="233"/>
      <c r="W30" s="258">
        <v>5.5999999999999999E-3</v>
      </c>
      <c r="X30" s="229"/>
      <c r="Y30" s="229"/>
      <c r="Z30" s="229"/>
      <c r="AA30" s="233"/>
      <c r="AB30" s="306"/>
      <c r="AC30" s="298"/>
      <c r="AD30" s="298"/>
      <c r="AE30" s="298"/>
      <c r="AF30" s="299"/>
      <c r="AG30" s="306"/>
      <c r="AH30" s="298"/>
      <c r="AI30" s="298"/>
      <c r="AJ30" s="298"/>
      <c r="AK30" s="299"/>
      <c r="AL30" s="300"/>
      <c r="AM30" s="298"/>
      <c r="AN30" s="298"/>
      <c r="AO30" s="298"/>
      <c r="AP30" s="299"/>
      <c r="AU30" s="77" t="s">
        <v>50</v>
      </c>
    </row>
    <row r="31" spans="1:47" s="214" customFormat="1" x14ac:dyDescent="0.25">
      <c r="A31" s="228" t="s">
        <v>51</v>
      </c>
      <c r="B31" s="222" t="s">
        <v>24</v>
      </c>
      <c r="C31" s="229"/>
      <c r="D31" s="229"/>
      <c r="E31" s="325">
        <v>6.0000000000000001E-3</v>
      </c>
      <c r="F31" s="239" t="s">
        <v>22</v>
      </c>
      <c r="G31" s="231" t="s">
        <v>22</v>
      </c>
      <c r="H31" s="232">
        <v>5.0000000000000001E-3</v>
      </c>
      <c r="I31" s="229" t="s">
        <v>25</v>
      </c>
      <c r="J31" s="229"/>
      <c r="K31" s="229"/>
      <c r="L31" s="233"/>
      <c r="M31" s="259">
        <v>5.0000000000000001E-3</v>
      </c>
      <c r="N31" s="223" t="s">
        <v>25</v>
      </c>
      <c r="O31" s="229"/>
      <c r="P31" s="229"/>
      <c r="Q31" s="233"/>
      <c r="R31" s="259">
        <v>8.0000000000000002E-3</v>
      </c>
      <c r="S31" s="229"/>
      <c r="T31" s="229"/>
      <c r="U31" s="229"/>
      <c r="V31" s="233"/>
      <c r="W31" s="259">
        <v>5.0000000000000001E-3</v>
      </c>
      <c r="X31" s="223" t="s">
        <v>25</v>
      </c>
      <c r="Y31" s="229"/>
      <c r="Z31" s="229"/>
      <c r="AA31" s="233"/>
      <c r="AB31" s="301"/>
      <c r="AC31" s="298"/>
      <c r="AD31" s="298"/>
      <c r="AE31" s="298"/>
      <c r="AF31" s="299"/>
      <c r="AG31" s="301"/>
      <c r="AH31" s="298"/>
      <c r="AI31" s="298"/>
      <c r="AJ31" s="298"/>
      <c r="AK31" s="299"/>
      <c r="AL31" s="297"/>
      <c r="AM31" s="298"/>
      <c r="AN31" s="298"/>
      <c r="AO31" s="298"/>
      <c r="AP31" s="299"/>
      <c r="AU31" s="77" t="s">
        <v>51</v>
      </c>
    </row>
    <row r="32" spans="1:47" s="214" customFormat="1" x14ac:dyDescent="0.25">
      <c r="A32" s="228" t="s">
        <v>52</v>
      </c>
      <c r="B32" s="222" t="s">
        <v>24</v>
      </c>
      <c r="C32" s="229"/>
      <c r="D32" s="229"/>
      <c r="E32" s="325">
        <v>1.9E-2</v>
      </c>
      <c r="F32" s="239">
        <v>1.3</v>
      </c>
      <c r="G32" s="231">
        <v>1</v>
      </c>
      <c r="H32" s="232">
        <v>6.0000000000000001E-3</v>
      </c>
      <c r="I32" s="229"/>
      <c r="J32" s="229"/>
      <c r="K32" s="229"/>
      <c r="L32" s="233"/>
      <c r="M32" s="259">
        <v>5.0000000000000001E-3</v>
      </c>
      <c r="N32" s="229"/>
      <c r="O32" s="229"/>
      <c r="P32" s="229"/>
      <c r="Q32" s="233"/>
      <c r="R32" s="259">
        <v>5.0000000000000001E-3</v>
      </c>
      <c r="S32" s="229"/>
      <c r="T32" s="229"/>
      <c r="U32" s="229"/>
      <c r="V32" s="233"/>
      <c r="W32" s="259">
        <v>5.0000000000000001E-3</v>
      </c>
      <c r="X32" s="223" t="s">
        <v>25</v>
      </c>
      <c r="Y32" s="229"/>
      <c r="Z32" s="229"/>
      <c r="AA32" s="233"/>
      <c r="AB32" s="301"/>
      <c r="AC32" s="298"/>
      <c r="AD32" s="298"/>
      <c r="AE32" s="298"/>
      <c r="AF32" s="299"/>
      <c r="AG32" s="301"/>
      <c r="AH32" s="298"/>
      <c r="AI32" s="298"/>
      <c r="AJ32" s="298"/>
      <c r="AK32" s="299"/>
      <c r="AL32" s="300"/>
      <c r="AM32" s="298"/>
      <c r="AN32" s="298"/>
      <c r="AO32" s="298"/>
      <c r="AP32" s="299"/>
      <c r="AU32" s="77" t="s">
        <v>52</v>
      </c>
    </row>
    <row r="33" spans="1:47" s="214" customFormat="1" x14ac:dyDescent="0.25">
      <c r="A33" s="228" t="s">
        <v>53</v>
      </c>
      <c r="B33" s="222" t="s">
        <v>24</v>
      </c>
      <c r="C33" s="229"/>
      <c r="D33" s="229"/>
      <c r="E33" s="325">
        <v>0.28399999999999997</v>
      </c>
      <c r="F33" s="239">
        <v>0.3</v>
      </c>
      <c r="G33" s="231">
        <v>0.3</v>
      </c>
      <c r="H33" s="232">
        <v>5.0000000000000001E-3</v>
      </c>
      <c r="I33" s="229" t="s">
        <v>25</v>
      </c>
      <c r="J33" s="229"/>
      <c r="K33" s="229"/>
      <c r="L33" s="233"/>
      <c r="M33" s="296">
        <v>12.5</v>
      </c>
      <c r="N33" s="229"/>
      <c r="O33" s="229"/>
      <c r="P33" s="229"/>
      <c r="Q33" s="233"/>
      <c r="R33" s="260">
        <v>9.25</v>
      </c>
      <c r="S33" s="229"/>
      <c r="T33" s="229"/>
      <c r="U33" s="229"/>
      <c r="V33" s="233"/>
      <c r="W33" s="296">
        <v>14.4</v>
      </c>
      <c r="X33" s="229"/>
      <c r="Y33" s="229"/>
      <c r="Z33" s="229"/>
      <c r="AA33" s="233"/>
      <c r="AB33" s="300"/>
      <c r="AC33" s="298"/>
      <c r="AD33" s="298"/>
      <c r="AE33" s="298"/>
      <c r="AF33" s="299"/>
      <c r="AG33" s="301"/>
      <c r="AH33" s="298"/>
      <c r="AI33" s="298"/>
      <c r="AJ33" s="298"/>
      <c r="AK33" s="299"/>
      <c r="AL33" s="312"/>
      <c r="AM33" s="298"/>
      <c r="AN33" s="298"/>
      <c r="AO33" s="298"/>
      <c r="AP33" s="299"/>
      <c r="AU33" s="77" t="s">
        <v>53</v>
      </c>
    </row>
    <row r="34" spans="1:47" s="214" customFormat="1" x14ac:dyDescent="0.25">
      <c r="A34" s="228" t="s">
        <v>54</v>
      </c>
      <c r="B34" s="222" t="s">
        <v>24</v>
      </c>
      <c r="C34" s="229"/>
      <c r="D34" s="229"/>
      <c r="E34" s="325">
        <v>8.0000000000000002E-3</v>
      </c>
      <c r="F34" s="239">
        <v>1.4999999999999999E-2</v>
      </c>
      <c r="G34" s="231">
        <v>0.05</v>
      </c>
      <c r="H34" s="261">
        <v>5.0000000000000002E-5</v>
      </c>
      <c r="I34" s="229" t="s">
        <v>25</v>
      </c>
      <c r="J34" s="229"/>
      <c r="K34" s="229"/>
      <c r="L34" s="233"/>
      <c r="M34" s="255">
        <v>5.0000000000000002E-5</v>
      </c>
      <c r="N34" s="223" t="s">
        <v>25</v>
      </c>
      <c r="O34" s="229"/>
      <c r="P34" s="229"/>
      <c r="Q34" s="233"/>
      <c r="R34" s="259">
        <v>6.4000000000000001E-2</v>
      </c>
      <c r="S34" s="229"/>
      <c r="T34" s="229"/>
      <c r="U34" s="229"/>
      <c r="V34" s="233"/>
      <c r="W34" s="255">
        <v>5.0000000000000002E-5</v>
      </c>
      <c r="X34" s="223" t="s">
        <v>25</v>
      </c>
      <c r="Y34" s="229"/>
      <c r="Z34" s="229"/>
      <c r="AA34" s="233"/>
      <c r="AB34" s="307"/>
      <c r="AC34" s="298"/>
      <c r="AD34" s="298"/>
      <c r="AE34" s="298"/>
      <c r="AF34" s="299"/>
      <c r="AG34" s="305"/>
      <c r="AH34" s="298"/>
      <c r="AI34" s="298"/>
      <c r="AJ34" s="298"/>
      <c r="AK34" s="299"/>
      <c r="AL34" s="301"/>
      <c r="AM34" s="298"/>
      <c r="AN34" s="298"/>
      <c r="AO34" s="298"/>
      <c r="AP34" s="299"/>
      <c r="AU34" s="77" t="s">
        <v>54</v>
      </c>
    </row>
    <row r="35" spans="1:47" s="214" customFormat="1" x14ac:dyDescent="0.25">
      <c r="A35" s="228" t="s">
        <v>55</v>
      </c>
      <c r="B35" s="222" t="s">
        <v>24</v>
      </c>
      <c r="C35" s="229"/>
      <c r="D35" s="229"/>
      <c r="E35" s="325">
        <v>3.6400000000000002E-2</v>
      </c>
      <c r="F35" s="239">
        <v>0.05</v>
      </c>
      <c r="G35" s="231">
        <v>0.05</v>
      </c>
      <c r="H35" s="257">
        <v>9.2999999999999999E-2</v>
      </c>
      <c r="I35" s="229"/>
      <c r="J35" s="229"/>
      <c r="K35" s="229"/>
      <c r="L35" s="233"/>
      <c r="M35" s="259">
        <v>3.0150000000000001</v>
      </c>
      <c r="N35" s="229"/>
      <c r="O35" s="229"/>
      <c r="P35" s="229"/>
      <c r="Q35" s="233"/>
      <c r="R35" s="259">
        <v>3.1469999999999998</v>
      </c>
      <c r="S35" s="229"/>
      <c r="T35" s="229"/>
      <c r="U35" s="229"/>
      <c r="V35" s="233"/>
      <c r="W35" s="259">
        <v>4.8970000000000002</v>
      </c>
      <c r="X35" s="229"/>
      <c r="Y35" s="229"/>
      <c r="Z35" s="229"/>
      <c r="AA35" s="233"/>
      <c r="AB35" s="300"/>
      <c r="AC35" s="298"/>
      <c r="AD35" s="298"/>
      <c r="AE35" s="298"/>
      <c r="AF35" s="299"/>
      <c r="AG35" s="306"/>
      <c r="AH35" s="298"/>
      <c r="AI35" s="298"/>
      <c r="AJ35" s="298"/>
      <c r="AK35" s="299"/>
      <c r="AL35" s="300"/>
      <c r="AM35" s="298"/>
      <c r="AN35" s="298"/>
      <c r="AO35" s="298"/>
      <c r="AP35" s="299"/>
      <c r="AU35" s="77" t="s">
        <v>55</v>
      </c>
    </row>
    <row r="36" spans="1:47" s="214" customFormat="1" x14ac:dyDescent="0.25">
      <c r="A36" s="228" t="s">
        <v>56</v>
      </c>
      <c r="B36" s="222" t="s">
        <v>24</v>
      </c>
      <c r="C36" s="229"/>
      <c r="D36" s="229"/>
      <c r="E36" s="325">
        <v>1.0999999999999999E-2</v>
      </c>
      <c r="F36" s="239" t="s">
        <v>22</v>
      </c>
      <c r="G36" s="231">
        <v>0.1</v>
      </c>
      <c r="H36" s="232">
        <v>2E-3</v>
      </c>
      <c r="I36" s="229" t="s">
        <v>25</v>
      </c>
      <c r="J36" s="229"/>
      <c r="K36" s="229"/>
      <c r="L36" s="233"/>
      <c r="M36" s="259">
        <v>2E-3</v>
      </c>
      <c r="N36" s="223" t="s">
        <v>25</v>
      </c>
      <c r="O36" s="229"/>
      <c r="P36" s="229"/>
      <c r="Q36" s="233"/>
      <c r="R36" s="259">
        <v>2E-3</v>
      </c>
      <c r="S36" s="223" t="s">
        <v>25</v>
      </c>
      <c r="T36" s="229"/>
      <c r="U36" s="229"/>
      <c r="V36" s="233"/>
      <c r="W36" s="259">
        <v>2E-3</v>
      </c>
      <c r="X36" s="223" t="s">
        <v>25</v>
      </c>
      <c r="Y36" s="229"/>
      <c r="Z36" s="229"/>
      <c r="AA36" s="233"/>
      <c r="AB36" s="301"/>
      <c r="AC36" s="298"/>
      <c r="AD36" s="298"/>
      <c r="AE36" s="298"/>
      <c r="AF36" s="299"/>
      <c r="AG36" s="301"/>
      <c r="AH36" s="298"/>
      <c r="AI36" s="298"/>
      <c r="AJ36" s="298"/>
      <c r="AK36" s="299"/>
      <c r="AL36" s="300"/>
      <c r="AM36" s="298"/>
      <c r="AN36" s="298"/>
      <c r="AO36" s="298"/>
      <c r="AP36" s="299"/>
      <c r="AU36" s="77" t="s">
        <v>56</v>
      </c>
    </row>
    <row r="37" spans="1:47" s="214" customFormat="1" x14ac:dyDescent="0.25">
      <c r="A37" s="228" t="s">
        <v>57</v>
      </c>
      <c r="B37" s="222" t="s">
        <v>24</v>
      </c>
      <c r="C37" s="229"/>
      <c r="D37" s="229"/>
      <c r="E37" s="325">
        <v>1E-3</v>
      </c>
      <c r="F37" s="230">
        <v>0.05</v>
      </c>
      <c r="G37" s="231">
        <v>0.01</v>
      </c>
      <c r="H37" s="261">
        <v>2.5000000000000001E-4</v>
      </c>
      <c r="I37" s="229"/>
      <c r="J37" s="229"/>
      <c r="K37" s="229"/>
      <c r="L37" s="233"/>
      <c r="M37" s="255">
        <v>2.5000000000000001E-4</v>
      </c>
      <c r="N37" s="223" t="s">
        <v>25</v>
      </c>
      <c r="O37" s="229"/>
      <c r="P37" s="229"/>
      <c r="Q37" s="233"/>
      <c r="R37" s="255">
        <v>2.5100000000000001E-3</v>
      </c>
      <c r="S37" s="229"/>
      <c r="T37" s="229"/>
      <c r="U37" s="229"/>
      <c r="V37" s="233"/>
      <c r="W37" s="255">
        <v>1.9599999999999999E-3</v>
      </c>
      <c r="X37" s="229"/>
      <c r="Y37" s="229"/>
      <c r="Z37" s="229"/>
      <c r="AA37" s="233"/>
      <c r="AB37" s="307"/>
      <c r="AC37" s="298"/>
      <c r="AD37" s="298"/>
      <c r="AE37" s="298"/>
      <c r="AF37" s="299"/>
      <c r="AG37" s="307"/>
      <c r="AH37" s="298"/>
      <c r="AI37" s="298"/>
      <c r="AJ37" s="298"/>
      <c r="AK37" s="299"/>
      <c r="AL37" s="300"/>
      <c r="AM37" s="298"/>
      <c r="AN37" s="298"/>
      <c r="AO37" s="298"/>
      <c r="AP37" s="299"/>
      <c r="AU37" s="77" t="s">
        <v>57</v>
      </c>
    </row>
    <row r="38" spans="1:47" s="214" customFormat="1" x14ac:dyDescent="0.25">
      <c r="A38" s="228" t="s">
        <v>58</v>
      </c>
      <c r="B38" s="222" t="s">
        <v>24</v>
      </c>
      <c r="C38" s="229"/>
      <c r="D38" s="229"/>
      <c r="E38" s="325">
        <v>8.9999999999999998E-4</v>
      </c>
      <c r="F38" s="239">
        <v>0.1</v>
      </c>
      <c r="G38" s="231">
        <v>0.05</v>
      </c>
      <c r="H38" s="261">
        <v>5.0000000000000002E-5</v>
      </c>
      <c r="I38" s="229" t="s">
        <v>25</v>
      </c>
      <c r="J38" s="229"/>
      <c r="K38" s="229"/>
      <c r="L38" s="233"/>
      <c r="M38" s="255">
        <v>5.0000000000000002E-5</v>
      </c>
      <c r="N38" s="223" t="s">
        <v>25</v>
      </c>
      <c r="O38" s="229"/>
      <c r="P38" s="229"/>
      <c r="Q38" s="233"/>
      <c r="R38" s="255">
        <v>5.0000000000000002E-5</v>
      </c>
      <c r="S38" s="223" t="s">
        <v>25</v>
      </c>
      <c r="T38" s="229"/>
      <c r="U38" s="229"/>
      <c r="V38" s="233"/>
      <c r="W38" s="255">
        <v>5.0000000000000002E-5</v>
      </c>
      <c r="X38" s="223" t="s">
        <v>25</v>
      </c>
      <c r="Y38" s="229"/>
      <c r="Z38" s="229"/>
      <c r="AA38" s="233"/>
      <c r="AB38" s="307"/>
      <c r="AC38" s="298"/>
      <c r="AD38" s="298"/>
      <c r="AE38" s="298"/>
      <c r="AF38" s="299"/>
      <c r="AG38" s="307"/>
      <c r="AH38" s="298"/>
      <c r="AI38" s="298"/>
      <c r="AJ38" s="298"/>
      <c r="AK38" s="299"/>
      <c r="AL38" s="312"/>
      <c r="AM38" s="298"/>
      <c r="AN38" s="298"/>
      <c r="AO38" s="298"/>
      <c r="AP38" s="299"/>
      <c r="AU38" s="77" t="s">
        <v>58</v>
      </c>
    </row>
    <row r="39" spans="1:47" s="214" customFormat="1" x14ac:dyDescent="0.25">
      <c r="A39" s="228" t="s">
        <v>59</v>
      </c>
      <c r="B39" s="222" t="s">
        <v>24</v>
      </c>
      <c r="C39" s="229"/>
      <c r="D39" s="229"/>
      <c r="E39" s="325">
        <v>1E-3</v>
      </c>
      <c r="F39" s="239">
        <v>2E-3</v>
      </c>
      <c r="G39" s="231">
        <v>2E-3</v>
      </c>
      <c r="H39" s="261">
        <v>1.0000000000000001E-5</v>
      </c>
      <c r="I39" s="229" t="s">
        <v>25</v>
      </c>
      <c r="J39" s="229"/>
      <c r="K39" s="229"/>
      <c r="L39" s="233"/>
      <c r="M39" s="255">
        <v>1.0000000000000001E-5</v>
      </c>
      <c r="N39" s="223" t="s">
        <v>25</v>
      </c>
      <c r="O39" s="229"/>
      <c r="P39" s="229"/>
      <c r="Q39" s="233"/>
      <c r="R39" s="255">
        <v>1.0000000000000001E-5</v>
      </c>
      <c r="S39" s="223" t="s">
        <v>25</v>
      </c>
      <c r="T39" s="229"/>
      <c r="U39" s="229"/>
      <c r="V39" s="233"/>
      <c r="W39" s="255">
        <v>1.0000000000000001E-5</v>
      </c>
      <c r="X39" s="223" t="s">
        <v>25</v>
      </c>
      <c r="Y39" s="229"/>
      <c r="Z39" s="229"/>
      <c r="AA39" s="233"/>
      <c r="AB39" s="307"/>
      <c r="AC39" s="298"/>
      <c r="AD39" s="298"/>
      <c r="AE39" s="298"/>
      <c r="AF39" s="299"/>
      <c r="AG39" s="307"/>
      <c r="AH39" s="298"/>
      <c r="AI39" s="298"/>
      <c r="AJ39" s="298"/>
      <c r="AK39" s="299"/>
      <c r="AL39" s="297"/>
      <c r="AM39" s="298"/>
      <c r="AN39" s="298"/>
      <c r="AO39" s="298"/>
      <c r="AP39" s="299"/>
      <c r="AU39" s="77" t="s">
        <v>59</v>
      </c>
    </row>
    <row r="40" spans="1:47" s="214" customFormat="1" x14ac:dyDescent="0.25">
      <c r="A40" s="228" t="s">
        <v>60</v>
      </c>
      <c r="B40" s="222" t="s">
        <v>24</v>
      </c>
      <c r="C40" s="229"/>
      <c r="D40" s="229"/>
      <c r="E40" s="325">
        <v>8.9999999999999993E-3</v>
      </c>
      <c r="F40" s="239" t="s">
        <v>22</v>
      </c>
      <c r="G40" s="231" t="s">
        <v>22</v>
      </c>
      <c r="H40" s="234">
        <v>0.01</v>
      </c>
      <c r="I40" s="229" t="s">
        <v>25</v>
      </c>
      <c r="J40" s="229"/>
      <c r="K40" s="229"/>
      <c r="L40" s="233"/>
      <c r="M40" s="234">
        <v>0.01</v>
      </c>
      <c r="N40" s="223" t="s">
        <v>25</v>
      </c>
      <c r="O40" s="229"/>
      <c r="P40" s="229"/>
      <c r="Q40" s="233"/>
      <c r="R40" s="234">
        <v>0.01</v>
      </c>
      <c r="S40" s="223" t="s">
        <v>25</v>
      </c>
      <c r="T40" s="229"/>
      <c r="U40" s="229"/>
      <c r="V40" s="233"/>
      <c r="W40" s="234">
        <v>0.01</v>
      </c>
      <c r="X40" s="223" t="s">
        <v>25</v>
      </c>
      <c r="Y40" s="229"/>
      <c r="Z40" s="229"/>
      <c r="AA40" s="233"/>
      <c r="AB40" s="300"/>
      <c r="AC40" s="298"/>
      <c r="AD40" s="298"/>
      <c r="AE40" s="298"/>
      <c r="AF40" s="299"/>
      <c r="AG40" s="300"/>
      <c r="AH40" s="298"/>
      <c r="AI40" s="298"/>
      <c r="AJ40" s="298"/>
      <c r="AK40" s="299"/>
      <c r="AL40" s="312"/>
      <c r="AM40" s="298"/>
      <c r="AN40" s="298"/>
      <c r="AO40" s="298"/>
      <c r="AP40" s="299"/>
      <c r="AU40" s="77" t="s">
        <v>60</v>
      </c>
    </row>
    <row r="41" spans="1:47" s="214" customFormat="1" ht="15.75" thickBot="1" x14ac:dyDescent="0.3">
      <c r="A41" s="243" t="s">
        <v>61</v>
      </c>
      <c r="B41" s="222" t="s">
        <v>24</v>
      </c>
      <c r="C41" s="244"/>
      <c r="D41" s="244"/>
      <c r="E41" s="328">
        <v>3.5999999999999997E-2</v>
      </c>
      <c r="F41" s="245">
        <v>5</v>
      </c>
      <c r="G41" s="246">
        <v>5</v>
      </c>
      <c r="H41" s="262">
        <v>2E-3</v>
      </c>
      <c r="I41" s="263"/>
      <c r="J41" s="263"/>
      <c r="K41" s="263"/>
      <c r="L41" s="264"/>
      <c r="M41" s="265">
        <v>3.0000000000000001E-3</v>
      </c>
      <c r="N41" s="244"/>
      <c r="O41" s="244"/>
      <c r="P41" s="244"/>
      <c r="Q41" s="248"/>
      <c r="R41" s="265">
        <v>5.0000000000000001E-3</v>
      </c>
      <c r="S41" s="229"/>
      <c r="T41" s="244"/>
      <c r="U41" s="244"/>
      <c r="V41" s="248"/>
      <c r="W41" s="265">
        <v>3.0000000000000001E-3</v>
      </c>
      <c r="X41" s="244"/>
      <c r="Y41" s="244"/>
      <c r="Z41" s="244"/>
      <c r="AA41" s="248"/>
      <c r="AB41" s="308"/>
      <c r="AC41" s="303"/>
      <c r="AD41" s="303"/>
      <c r="AE41" s="303"/>
      <c r="AF41" s="304"/>
      <c r="AG41" s="308"/>
      <c r="AH41" s="303"/>
      <c r="AI41" s="303"/>
      <c r="AJ41" s="303"/>
      <c r="AK41" s="304"/>
      <c r="AL41" s="308"/>
      <c r="AM41" s="303"/>
      <c r="AN41" s="303"/>
      <c r="AO41" s="303"/>
      <c r="AP41" s="304"/>
      <c r="AU41" s="89" t="s">
        <v>61</v>
      </c>
    </row>
    <row r="42" spans="1:4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3"/>
    </row>
    <row r="43" spans="1:47" ht="15" customHeight="1" x14ac:dyDescent="0.25">
      <c r="A43" s="221" t="s">
        <v>64</v>
      </c>
      <c r="B43" s="270"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507" t="s">
        <v>216</v>
      </c>
      <c r="AC43" s="508"/>
      <c r="AD43" s="508"/>
      <c r="AE43" s="508"/>
      <c r="AF43" s="509"/>
      <c r="AG43" s="504" t="s">
        <v>205</v>
      </c>
      <c r="AH43" s="505"/>
      <c r="AI43" s="505"/>
      <c r="AJ43" s="505"/>
      <c r="AK43" s="506"/>
      <c r="AL43" s="507" t="s">
        <v>216</v>
      </c>
      <c r="AM43" s="508"/>
      <c r="AN43" s="508"/>
      <c r="AO43" s="508"/>
      <c r="AP43" s="509"/>
      <c r="AR43" s="101" t="s">
        <v>64</v>
      </c>
      <c r="AT43" s="214"/>
    </row>
    <row r="44" spans="1:47" x14ac:dyDescent="0.25">
      <c r="A44" s="228" t="s">
        <v>66</v>
      </c>
      <c r="B44" s="270"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510"/>
      <c r="AC44" s="511"/>
      <c r="AD44" s="511"/>
      <c r="AE44" s="511"/>
      <c r="AF44" s="512"/>
      <c r="AG44" s="305"/>
      <c r="AH44" s="298"/>
      <c r="AI44" s="298"/>
      <c r="AJ44" s="298"/>
      <c r="AK44" s="299"/>
      <c r="AL44" s="510"/>
      <c r="AM44" s="511"/>
      <c r="AN44" s="511"/>
      <c r="AO44" s="511"/>
      <c r="AP44" s="512"/>
      <c r="AR44" s="111" t="s">
        <v>66</v>
      </c>
      <c r="AT44" s="214"/>
    </row>
    <row r="45" spans="1:47" x14ac:dyDescent="0.25">
      <c r="A45" s="228" t="s">
        <v>67</v>
      </c>
      <c r="B45" s="270"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309"/>
      <c r="AC45" s="298"/>
      <c r="AD45" s="310"/>
      <c r="AE45" s="310"/>
      <c r="AF45" s="311"/>
      <c r="AG45" s="306"/>
      <c r="AH45" s="298"/>
      <c r="AI45" s="298"/>
      <c r="AJ45" s="298"/>
      <c r="AK45" s="299"/>
      <c r="AL45" s="306"/>
      <c r="AM45" s="298"/>
      <c r="AN45" s="298"/>
      <c r="AO45" s="298"/>
      <c r="AP45" s="299"/>
      <c r="AR45" s="111" t="s">
        <v>67</v>
      </c>
      <c r="AT45" s="214"/>
    </row>
    <row r="46" spans="1:4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320"/>
      <c r="AC46" s="303"/>
      <c r="AD46" s="316"/>
      <c r="AE46" s="316"/>
      <c r="AF46" s="317"/>
      <c r="AG46" s="306"/>
      <c r="AH46" s="298"/>
      <c r="AI46" s="298"/>
      <c r="AJ46" s="298"/>
      <c r="AK46" s="299"/>
      <c r="AL46" s="306"/>
      <c r="AM46" s="298"/>
      <c r="AN46" s="298"/>
      <c r="AO46" s="298"/>
      <c r="AP46" s="299"/>
      <c r="AR46" s="111" t="s">
        <v>68</v>
      </c>
      <c r="AT46" s="214"/>
    </row>
    <row r="47" spans="1:47" ht="15" customHeight="1" thickBot="1" x14ac:dyDescent="0.3">
      <c r="A47" s="501" t="s">
        <v>194</v>
      </c>
      <c r="B47" s="502"/>
      <c r="C47" s="502"/>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c r="AF47" s="502"/>
      <c r="AG47" s="502"/>
      <c r="AH47" s="502"/>
      <c r="AI47" s="502"/>
      <c r="AJ47" s="502"/>
      <c r="AK47" s="502"/>
      <c r="AL47" s="502"/>
      <c r="AM47" s="502"/>
      <c r="AN47" s="502"/>
      <c r="AO47" s="502"/>
      <c r="AP47" s="503"/>
    </row>
    <row r="48" spans="1:47" ht="15" customHeight="1" x14ac:dyDescent="0.25">
      <c r="A48" s="228" t="s">
        <v>69</v>
      </c>
      <c r="B48" s="270"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507" t="s">
        <v>216</v>
      </c>
      <c r="AC48" s="508"/>
      <c r="AD48" s="508"/>
      <c r="AE48" s="508"/>
      <c r="AF48" s="509"/>
      <c r="AG48" s="504" t="s">
        <v>205</v>
      </c>
      <c r="AH48" s="505"/>
      <c r="AI48" s="505"/>
      <c r="AJ48" s="505"/>
      <c r="AK48" s="506"/>
      <c r="AL48" s="507" t="s">
        <v>216</v>
      </c>
      <c r="AM48" s="508"/>
      <c r="AN48" s="508"/>
      <c r="AO48" s="508"/>
      <c r="AP48" s="509"/>
      <c r="AR48" s="111" t="s">
        <v>69</v>
      </c>
      <c r="AT48" s="214"/>
    </row>
    <row r="49" spans="1:46" x14ac:dyDescent="0.25">
      <c r="A49" s="228" t="s">
        <v>70</v>
      </c>
      <c r="B49" s="270"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510"/>
      <c r="AC49" s="511"/>
      <c r="AD49" s="511"/>
      <c r="AE49" s="511"/>
      <c r="AF49" s="512"/>
      <c r="AG49" s="305"/>
      <c r="AH49" s="298"/>
      <c r="AI49" s="298"/>
      <c r="AJ49" s="298"/>
      <c r="AK49" s="299"/>
      <c r="AL49" s="510"/>
      <c r="AM49" s="511"/>
      <c r="AN49" s="511"/>
      <c r="AO49" s="511"/>
      <c r="AP49" s="512"/>
      <c r="AR49" s="111" t="s">
        <v>70</v>
      </c>
      <c r="AT49" s="214"/>
    </row>
    <row r="50" spans="1:46" x14ac:dyDescent="0.25">
      <c r="A50" s="228" t="s">
        <v>71</v>
      </c>
      <c r="B50" s="270" t="s">
        <v>202</v>
      </c>
      <c r="C50" s="229"/>
      <c r="D50" s="229"/>
      <c r="E50" s="223" t="s">
        <v>202</v>
      </c>
      <c r="F50" s="239">
        <v>0.2</v>
      </c>
      <c r="G50" s="231" t="s">
        <v>22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309"/>
      <c r="AC50" s="298"/>
      <c r="AD50" s="310"/>
      <c r="AE50" s="310"/>
      <c r="AF50" s="311"/>
      <c r="AG50" s="309"/>
      <c r="AH50" s="298"/>
      <c r="AI50" s="310"/>
      <c r="AJ50" s="310"/>
      <c r="AK50" s="311"/>
      <c r="AL50" s="309"/>
      <c r="AM50" s="298"/>
      <c r="AN50" s="310"/>
      <c r="AO50" s="310"/>
      <c r="AP50" s="311"/>
      <c r="AR50" s="123" t="s">
        <v>71</v>
      </c>
      <c r="AT50" s="214"/>
    </row>
    <row r="51" spans="1:46" x14ac:dyDescent="0.25">
      <c r="A51" s="228" t="s">
        <v>72</v>
      </c>
      <c r="B51" s="270"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309"/>
      <c r="AC51" s="298"/>
      <c r="AD51" s="310"/>
      <c r="AE51" s="310"/>
      <c r="AF51" s="311"/>
      <c r="AG51" s="309"/>
      <c r="AH51" s="298"/>
      <c r="AI51" s="310"/>
      <c r="AJ51" s="310"/>
      <c r="AK51" s="311"/>
      <c r="AL51" s="309"/>
      <c r="AM51" s="298"/>
      <c r="AN51" s="310"/>
      <c r="AO51" s="310"/>
      <c r="AP51" s="311"/>
      <c r="AR51" s="123" t="s">
        <v>72</v>
      </c>
      <c r="AT51" s="214"/>
    </row>
    <row r="52" spans="1:4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309"/>
      <c r="AC52" s="298"/>
      <c r="AD52" s="310"/>
      <c r="AE52" s="310"/>
      <c r="AF52" s="311"/>
      <c r="AG52" s="309"/>
      <c r="AH52" s="298"/>
      <c r="AI52" s="310"/>
      <c r="AJ52" s="310"/>
      <c r="AK52" s="311"/>
      <c r="AL52" s="309"/>
      <c r="AM52" s="298"/>
      <c r="AN52" s="310"/>
      <c r="AO52" s="310"/>
      <c r="AP52" s="311"/>
      <c r="AR52" s="123" t="s">
        <v>73</v>
      </c>
      <c r="AT52" s="214"/>
    </row>
    <row r="53" spans="1:46" x14ac:dyDescent="0.25">
      <c r="A53" s="228" t="s">
        <v>74</v>
      </c>
      <c r="B53" s="222" t="s">
        <v>24</v>
      </c>
      <c r="C53" s="229"/>
      <c r="D53" s="229"/>
      <c r="E53" s="322">
        <v>1</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309"/>
      <c r="AC53" s="298"/>
      <c r="AD53" s="310"/>
      <c r="AE53" s="310"/>
      <c r="AF53" s="311"/>
      <c r="AG53" s="309"/>
      <c r="AH53" s="298"/>
      <c r="AI53" s="310"/>
      <c r="AJ53" s="310"/>
      <c r="AK53" s="311"/>
      <c r="AL53" s="309"/>
      <c r="AM53" s="298"/>
      <c r="AN53" s="310"/>
      <c r="AO53" s="310"/>
      <c r="AP53" s="311"/>
      <c r="AR53" s="111" t="s">
        <v>74</v>
      </c>
      <c r="AT53" s="214"/>
    </row>
    <row r="54" spans="1:46" x14ac:dyDescent="0.25">
      <c r="A54" s="228" t="s">
        <v>75</v>
      </c>
      <c r="B54" s="270" t="s">
        <v>202</v>
      </c>
      <c r="C54" s="229"/>
      <c r="D54" s="229"/>
      <c r="E54" s="223" t="s">
        <v>202</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309"/>
      <c r="AC54" s="298"/>
      <c r="AD54" s="310"/>
      <c r="AE54" s="310"/>
      <c r="AF54" s="311"/>
      <c r="AG54" s="309"/>
      <c r="AH54" s="298"/>
      <c r="AI54" s="310"/>
      <c r="AJ54" s="310"/>
      <c r="AK54" s="311"/>
      <c r="AL54" s="309"/>
      <c r="AM54" s="298"/>
      <c r="AN54" s="310"/>
      <c r="AO54" s="310"/>
      <c r="AP54" s="311"/>
      <c r="AR54" s="111" t="s">
        <v>75</v>
      </c>
      <c r="AT54" s="214"/>
    </row>
    <row r="55" spans="1:4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309"/>
      <c r="AC55" s="298"/>
      <c r="AD55" s="310"/>
      <c r="AE55" s="310"/>
      <c r="AF55" s="311"/>
      <c r="AG55" s="309"/>
      <c r="AH55" s="298"/>
      <c r="AI55" s="310"/>
      <c r="AJ55" s="310"/>
      <c r="AK55" s="311"/>
      <c r="AL55" s="309"/>
      <c r="AM55" s="298"/>
      <c r="AN55" s="310"/>
      <c r="AO55" s="310"/>
      <c r="AP55" s="311"/>
      <c r="AR55" s="123" t="s">
        <v>76</v>
      </c>
      <c r="AT55" s="214"/>
    </row>
    <row r="56" spans="1:46" x14ac:dyDescent="0.25">
      <c r="A56" s="228" t="s">
        <v>77</v>
      </c>
      <c r="B56" s="270"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309"/>
      <c r="AC56" s="298"/>
      <c r="AD56" s="310"/>
      <c r="AE56" s="310"/>
      <c r="AF56" s="311"/>
      <c r="AG56" s="309"/>
      <c r="AH56" s="298"/>
      <c r="AI56" s="310"/>
      <c r="AJ56" s="310"/>
      <c r="AK56" s="311"/>
      <c r="AL56" s="309"/>
      <c r="AM56" s="298"/>
      <c r="AN56" s="310"/>
      <c r="AO56" s="310"/>
      <c r="AP56" s="311"/>
      <c r="AR56" s="111" t="s">
        <v>77</v>
      </c>
      <c r="AT56" s="214"/>
    </row>
    <row r="57" spans="1:46" x14ac:dyDescent="0.25">
      <c r="A57" s="228" t="s">
        <v>78</v>
      </c>
      <c r="B57" s="270"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309"/>
      <c r="AC57" s="298"/>
      <c r="AD57" s="310"/>
      <c r="AE57" s="310"/>
      <c r="AF57" s="311"/>
      <c r="AG57" s="309"/>
      <c r="AH57" s="298"/>
      <c r="AI57" s="310"/>
      <c r="AJ57" s="310"/>
      <c r="AK57" s="311"/>
      <c r="AL57" s="309"/>
      <c r="AM57" s="298"/>
      <c r="AN57" s="310"/>
      <c r="AO57" s="310"/>
      <c r="AP57" s="311"/>
      <c r="AR57" s="111" t="s">
        <v>78</v>
      </c>
      <c r="AT57" s="214"/>
    </row>
    <row r="58" spans="1:46" x14ac:dyDescent="0.25">
      <c r="A58" s="228" t="s">
        <v>79</v>
      </c>
      <c r="B58" s="270"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309"/>
      <c r="AC58" s="298"/>
      <c r="AD58" s="310"/>
      <c r="AE58" s="310"/>
      <c r="AF58" s="311"/>
      <c r="AG58" s="309"/>
      <c r="AH58" s="298"/>
      <c r="AI58" s="310"/>
      <c r="AJ58" s="310"/>
      <c r="AK58" s="311"/>
      <c r="AL58" s="309"/>
      <c r="AM58" s="298"/>
      <c r="AN58" s="310"/>
      <c r="AO58" s="310"/>
      <c r="AP58" s="311"/>
      <c r="AR58" s="111" t="s">
        <v>79</v>
      </c>
      <c r="AT58" s="214"/>
    </row>
    <row r="59" spans="1:46" x14ac:dyDescent="0.25">
      <c r="A59" s="228" t="s">
        <v>80</v>
      </c>
      <c r="B59" s="270"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309"/>
      <c r="AC59" s="298"/>
      <c r="AD59" s="310"/>
      <c r="AE59" s="310"/>
      <c r="AF59" s="311"/>
      <c r="AG59" s="309"/>
      <c r="AH59" s="298"/>
      <c r="AI59" s="310"/>
      <c r="AJ59" s="310"/>
      <c r="AK59" s="311"/>
      <c r="AL59" s="309"/>
      <c r="AM59" s="298"/>
      <c r="AN59" s="310"/>
      <c r="AO59" s="310"/>
      <c r="AP59" s="311"/>
      <c r="AR59" s="111" t="s">
        <v>80</v>
      </c>
      <c r="AT59" s="214"/>
    </row>
    <row r="60" spans="1:46" x14ac:dyDescent="0.25">
      <c r="A60" s="228" t="s">
        <v>81</v>
      </c>
      <c r="B60" s="270"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0.28999999999999998</v>
      </c>
      <c r="S60" s="229"/>
      <c r="T60" s="267"/>
      <c r="U60" s="267"/>
      <c r="V60" s="273"/>
      <c r="W60" s="271">
        <v>1.87</v>
      </c>
      <c r="X60" s="229"/>
      <c r="Y60" s="267"/>
      <c r="Z60" s="267"/>
      <c r="AA60" s="273"/>
      <c r="AB60" s="309"/>
      <c r="AC60" s="298"/>
      <c r="AD60" s="310"/>
      <c r="AE60" s="310"/>
      <c r="AF60" s="311"/>
      <c r="AG60" s="309"/>
      <c r="AH60" s="298"/>
      <c r="AI60" s="310"/>
      <c r="AJ60" s="310"/>
      <c r="AK60" s="311"/>
      <c r="AL60" s="309"/>
      <c r="AM60" s="298"/>
      <c r="AN60" s="310"/>
      <c r="AO60" s="310"/>
      <c r="AP60" s="311"/>
      <c r="AR60" s="123" t="s">
        <v>81</v>
      </c>
      <c r="AT60" s="214"/>
    </row>
    <row r="61" spans="1:46" x14ac:dyDescent="0.25">
      <c r="A61" s="228" t="s">
        <v>82</v>
      </c>
      <c r="B61" s="222"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309"/>
      <c r="AC61" s="298"/>
      <c r="AD61" s="310"/>
      <c r="AE61" s="310"/>
      <c r="AF61" s="311"/>
      <c r="AG61" s="309"/>
      <c r="AH61" s="298"/>
      <c r="AI61" s="310"/>
      <c r="AJ61" s="310"/>
      <c r="AK61" s="311"/>
      <c r="AL61" s="309"/>
      <c r="AM61" s="298"/>
      <c r="AN61" s="310"/>
      <c r="AO61" s="310"/>
      <c r="AP61" s="311"/>
      <c r="AR61" s="111" t="s">
        <v>82</v>
      </c>
      <c r="AT61" s="214"/>
    </row>
    <row r="62" spans="1:46" x14ac:dyDescent="0.25">
      <c r="A62" s="228" t="s">
        <v>83</v>
      </c>
      <c r="B62" s="222"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309"/>
      <c r="AC62" s="298"/>
      <c r="AD62" s="310"/>
      <c r="AE62" s="310"/>
      <c r="AF62" s="311"/>
      <c r="AG62" s="309"/>
      <c r="AH62" s="298"/>
      <c r="AI62" s="310"/>
      <c r="AJ62" s="310"/>
      <c r="AK62" s="311"/>
      <c r="AL62" s="309"/>
      <c r="AM62" s="298"/>
      <c r="AN62" s="310"/>
      <c r="AO62" s="310"/>
      <c r="AP62" s="311"/>
      <c r="AR62" s="111" t="s">
        <v>83</v>
      </c>
      <c r="AT62" s="214"/>
    </row>
    <row r="63" spans="1:46" x14ac:dyDescent="0.25">
      <c r="A63" s="228" t="s">
        <v>84</v>
      </c>
      <c r="B63" s="270"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309"/>
      <c r="AC63" s="298"/>
      <c r="AD63" s="310"/>
      <c r="AE63" s="310"/>
      <c r="AF63" s="311"/>
      <c r="AG63" s="309"/>
      <c r="AH63" s="298"/>
      <c r="AI63" s="310"/>
      <c r="AJ63" s="310"/>
      <c r="AK63" s="311"/>
      <c r="AL63" s="309"/>
      <c r="AM63" s="298"/>
      <c r="AN63" s="310"/>
      <c r="AO63" s="310"/>
      <c r="AP63" s="311"/>
      <c r="AR63" s="111" t="s">
        <v>84</v>
      </c>
      <c r="AT63" s="214"/>
    </row>
    <row r="64" spans="1:46" x14ac:dyDescent="0.25">
      <c r="A64" s="228" t="s">
        <v>85</v>
      </c>
      <c r="B64" s="270"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309"/>
      <c r="AC64" s="298"/>
      <c r="AD64" s="310"/>
      <c r="AE64" s="310"/>
      <c r="AF64" s="311"/>
      <c r="AG64" s="309"/>
      <c r="AH64" s="298"/>
      <c r="AI64" s="310"/>
      <c r="AJ64" s="310"/>
      <c r="AK64" s="311"/>
      <c r="AL64" s="309"/>
      <c r="AM64" s="298"/>
      <c r="AN64" s="310"/>
      <c r="AO64" s="310"/>
      <c r="AP64" s="311"/>
      <c r="AR64" s="111" t="s">
        <v>85</v>
      </c>
      <c r="AT64" s="214"/>
    </row>
    <row r="65" spans="1:46" x14ac:dyDescent="0.25">
      <c r="A65" s="228" t="s">
        <v>86</v>
      </c>
      <c r="B65" s="270"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309"/>
      <c r="AC65" s="298"/>
      <c r="AD65" s="310"/>
      <c r="AE65" s="310"/>
      <c r="AF65" s="311"/>
      <c r="AG65" s="309"/>
      <c r="AH65" s="298"/>
      <c r="AI65" s="310"/>
      <c r="AJ65" s="310"/>
      <c r="AK65" s="311"/>
      <c r="AL65" s="309"/>
      <c r="AM65" s="298"/>
      <c r="AN65" s="310"/>
      <c r="AO65" s="310"/>
      <c r="AP65" s="311"/>
      <c r="AR65" s="111" t="s">
        <v>86</v>
      </c>
      <c r="AT65" s="214"/>
    </row>
    <row r="66" spans="1:46" x14ac:dyDescent="0.25">
      <c r="A66" s="228" t="s">
        <v>87</v>
      </c>
      <c r="B66" s="270"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309"/>
      <c r="AC66" s="298"/>
      <c r="AD66" s="310"/>
      <c r="AE66" s="310"/>
      <c r="AF66" s="311"/>
      <c r="AG66" s="309"/>
      <c r="AH66" s="298"/>
      <c r="AI66" s="310"/>
      <c r="AJ66" s="310"/>
      <c r="AK66" s="311"/>
      <c r="AL66" s="309"/>
      <c r="AM66" s="298"/>
      <c r="AN66" s="310"/>
      <c r="AO66" s="310"/>
      <c r="AP66" s="311"/>
      <c r="AR66" s="111" t="s">
        <v>87</v>
      </c>
      <c r="AT66" s="214"/>
    </row>
    <row r="67" spans="1:46" x14ac:dyDescent="0.25">
      <c r="A67" s="228" t="s">
        <v>88</v>
      </c>
      <c r="B67" s="222" t="s">
        <v>24</v>
      </c>
      <c r="C67" s="229"/>
      <c r="D67" s="229"/>
      <c r="E67" s="322">
        <v>1</v>
      </c>
      <c r="F67" s="239">
        <v>100</v>
      </c>
      <c r="G67" s="231" t="s">
        <v>22</v>
      </c>
      <c r="H67" s="278">
        <v>0.2</v>
      </c>
      <c r="I67" s="229" t="s">
        <v>25</v>
      </c>
      <c r="J67" s="267"/>
      <c r="K67" s="267"/>
      <c r="L67" s="273"/>
      <c r="M67" s="294">
        <v>1.21</v>
      </c>
      <c r="N67" s="229"/>
      <c r="O67" s="267"/>
      <c r="P67" s="267"/>
      <c r="Q67" s="273"/>
      <c r="R67" s="294">
        <v>0.6</v>
      </c>
      <c r="S67" s="229"/>
      <c r="T67" s="267"/>
      <c r="U67" s="267"/>
      <c r="V67" s="273"/>
      <c r="W67" s="294">
        <v>3.19</v>
      </c>
      <c r="X67" s="229"/>
      <c r="Y67" s="267"/>
      <c r="Z67" s="267"/>
      <c r="AA67" s="273"/>
      <c r="AB67" s="312"/>
      <c r="AC67" s="298"/>
      <c r="AD67" s="310"/>
      <c r="AE67" s="310"/>
      <c r="AF67" s="311"/>
      <c r="AG67" s="312"/>
      <c r="AH67" s="298"/>
      <c r="AI67" s="310"/>
      <c r="AJ67" s="310"/>
      <c r="AK67" s="311"/>
      <c r="AL67" s="312"/>
      <c r="AM67" s="298"/>
      <c r="AN67" s="310"/>
      <c r="AO67" s="310"/>
      <c r="AP67" s="311"/>
      <c r="AR67" s="111" t="s">
        <v>88</v>
      </c>
      <c r="AT67" s="214"/>
    </row>
    <row r="68" spans="1:46" x14ac:dyDescent="0.25">
      <c r="A68" s="228" t="s">
        <v>89</v>
      </c>
      <c r="B68" s="270"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312"/>
      <c r="AC68" s="298"/>
      <c r="AD68" s="310"/>
      <c r="AE68" s="310"/>
      <c r="AF68" s="311"/>
      <c r="AG68" s="312"/>
      <c r="AH68" s="298"/>
      <c r="AI68" s="310"/>
      <c r="AJ68" s="310"/>
      <c r="AK68" s="311"/>
      <c r="AL68" s="312"/>
      <c r="AM68" s="298"/>
      <c r="AN68" s="310"/>
      <c r="AO68" s="310"/>
      <c r="AP68" s="311"/>
      <c r="AR68" s="123" t="s">
        <v>89</v>
      </c>
      <c r="AT68" s="214"/>
    </row>
    <row r="69" spans="1:46" x14ac:dyDescent="0.25">
      <c r="A69" s="228" t="s">
        <v>90</v>
      </c>
      <c r="B69" s="270"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97"/>
      <c r="AC69" s="298"/>
      <c r="AD69" s="310"/>
      <c r="AE69" s="310"/>
      <c r="AF69" s="311"/>
      <c r="AG69" s="297"/>
      <c r="AH69" s="298"/>
      <c r="AI69" s="310"/>
      <c r="AJ69" s="310"/>
      <c r="AK69" s="311"/>
      <c r="AL69" s="297"/>
      <c r="AM69" s="298"/>
      <c r="AN69" s="310"/>
      <c r="AO69" s="310"/>
      <c r="AP69" s="311"/>
      <c r="AR69" s="111" t="s">
        <v>90</v>
      </c>
      <c r="AT69" s="214"/>
    </row>
    <row r="70" spans="1:46" x14ac:dyDescent="0.25">
      <c r="A70" s="228" t="s">
        <v>91</v>
      </c>
      <c r="B70" s="222" t="s">
        <v>24</v>
      </c>
      <c r="C70" s="229"/>
      <c r="D70" s="229"/>
      <c r="E70" s="329">
        <v>2.1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97"/>
      <c r="AC70" s="298"/>
      <c r="AD70" s="310"/>
      <c r="AE70" s="310"/>
      <c r="AF70" s="311"/>
      <c r="AG70" s="297"/>
      <c r="AH70" s="298"/>
      <c r="AI70" s="310"/>
      <c r="AJ70" s="310"/>
      <c r="AK70" s="311"/>
      <c r="AL70" s="297"/>
      <c r="AM70" s="298"/>
      <c r="AN70" s="310"/>
      <c r="AO70" s="310"/>
      <c r="AP70" s="311"/>
      <c r="AR70" s="111" t="s">
        <v>91</v>
      </c>
      <c r="AT70" s="214"/>
    </row>
    <row r="71" spans="1:46" x14ac:dyDescent="0.25">
      <c r="A71" s="228" t="s">
        <v>92</v>
      </c>
      <c r="B71" s="270"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97"/>
      <c r="AC71" s="298"/>
      <c r="AD71" s="310"/>
      <c r="AE71" s="310"/>
      <c r="AF71" s="311"/>
      <c r="AG71" s="297"/>
      <c r="AH71" s="298"/>
      <c r="AI71" s="310"/>
      <c r="AJ71" s="310"/>
      <c r="AK71" s="311"/>
      <c r="AL71" s="297"/>
      <c r="AM71" s="298"/>
      <c r="AN71" s="310"/>
      <c r="AO71" s="310"/>
      <c r="AP71" s="311"/>
      <c r="AR71" s="111" t="s">
        <v>92</v>
      </c>
      <c r="AT71" s="214"/>
    </row>
    <row r="72" spans="1:46" x14ac:dyDescent="0.25">
      <c r="A72" s="228" t="s">
        <v>93</v>
      </c>
      <c r="B72" s="222" t="s">
        <v>24</v>
      </c>
      <c r="C72" s="229"/>
      <c r="D72" s="229"/>
      <c r="E72" s="322">
        <v>1</v>
      </c>
      <c r="F72" s="239">
        <v>70</v>
      </c>
      <c r="G72" s="231" t="s">
        <v>22</v>
      </c>
      <c r="H72" s="237">
        <v>0.2</v>
      </c>
      <c r="I72" s="229" t="s">
        <v>25</v>
      </c>
      <c r="J72" s="267"/>
      <c r="K72" s="267"/>
      <c r="L72" s="273"/>
      <c r="M72" s="237">
        <v>0.2</v>
      </c>
      <c r="N72" s="229" t="s">
        <v>25</v>
      </c>
      <c r="O72" s="267"/>
      <c r="P72" s="267"/>
      <c r="Q72" s="273"/>
      <c r="R72" s="295">
        <v>0.23</v>
      </c>
      <c r="S72" s="229"/>
      <c r="T72" s="267"/>
      <c r="U72" s="267"/>
      <c r="V72" s="273"/>
      <c r="W72" s="295">
        <v>0.27</v>
      </c>
      <c r="X72" s="229"/>
      <c r="Y72" s="267"/>
      <c r="Z72" s="267"/>
      <c r="AA72" s="273"/>
      <c r="AB72" s="312"/>
      <c r="AC72" s="298"/>
      <c r="AD72" s="310"/>
      <c r="AE72" s="310"/>
      <c r="AF72" s="311"/>
      <c r="AG72" s="312"/>
      <c r="AH72" s="298"/>
      <c r="AI72" s="310"/>
      <c r="AJ72" s="310"/>
      <c r="AK72" s="311"/>
      <c r="AL72" s="312"/>
      <c r="AM72" s="298"/>
      <c r="AN72" s="310"/>
      <c r="AO72" s="310"/>
      <c r="AP72" s="311"/>
      <c r="AR72" s="123" t="s">
        <v>93</v>
      </c>
      <c r="AT72" s="214"/>
    </row>
    <row r="73" spans="1:46" x14ac:dyDescent="0.25">
      <c r="A73" s="228" t="s">
        <v>94</v>
      </c>
      <c r="B73" s="222" t="s">
        <v>24</v>
      </c>
      <c r="C73" s="229"/>
      <c r="D73" s="229"/>
      <c r="E73" s="322">
        <v>1</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313"/>
      <c r="AC73" s="298"/>
      <c r="AD73" s="310"/>
      <c r="AE73" s="310"/>
      <c r="AF73" s="311"/>
      <c r="AG73" s="313"/>
      <c r="AH73" s="298"/>
      <c r="AI73" s="310"/>
      <c r="AJ73" s="310"/>
      <c r="AK73" s="311"/>
      <c r="AL73" s="313"/>
      <c r="AM73" s="298"/>
      <c r="AN73" s="310"/>
      <c r="AO73" s="310"/>
      <c r="AP73" s="311"/>
      <c r="AR73" s="123" t="s">
        <v>94</v>
      </c>
      <c r="AT73" s="214"/>
    </row>
    <row r="74" spans="1:46" x14ac:dyDescent="0.25">
      <c r="A74" s="228" t="s">
        <v>95</v>
      </c>
      <c r="B74" s="270"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300"/>
      <c r="AC74" s="298"/>
      <c r="AD74" s="310"/>
      <c r="AE74" s="310"/>
      <c r="AF74" s="311"/>
      <c r="AG74" s="300"/>
      <c r="AH74" s="298"/>
      <c r="AI74" s="310"/>
      <c r="AJ74" s="310"/>
      <c r="AK74" s="311"/>
      <c r="AL74" s="300"/>
      <c r="AM74" s="298"/>
      <c r="AN74" s="310"/>
      <c r="AO74" s="310"/>
      <c r="AP74" s="311"/>
      <c r="AR74" s="123" t="s">
        <v>95</v>
      </c>
      <c r="AT74" s="214"/>
    </row>
    <row r="75" spans="1:46" x14ac:dyDescent="0.25">
      <c r="A75" s="228" t="s">
        <v>203</v>
      </c>
      <c r="B75" s="222"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314"/>
      <c r="AC75" s="298"/>
      <c r="AD75" s="310"/>
      <c r="AE75" s="310"/>
      <c r="AF75" s="311"/>
      <c r="AG75" s="314"/>
      <c r="AH75" s="298"/>
      <c r="AI75" s="310"/>
      <c r="AJ75" s="310"/>
      <c r="AK75" s="311"/>
      <c r="AL75" s="314"/>
      <c r="AM75" s="298"/>
      <c r="AN75" s="310"/>
      <c r="AO75" s="310"/>
      <c r="AP75" s="311"/>
      <c r="AR75" s="111" t="s">
        <v>96</v>
      </c>
      <c r="AT75" s="214"/>
    </row>
    <row r="76" spans="1:46" x14ac:dyDescent="0.25">
      <c r="A76" s="228" t="s">
        <v>97</v>
      </c>
      <c r="B76" s="270"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97"/>
      <c r="AC76" s="298"/>
      <c r="AD76" s="310"/>
      <c r="AE76" s="310"/>
      <c r="AF76" s="311"/>
      <c r="AG76" s="297"/>
      <c r="AH76" s="298"/>
      <c r="AI76" s="310"/>
      <c r="AJ76" s="310"/>
      <c r="AK76" s="311"/>
      <c r="AL76" s="297"/>
      <c r="AM76" s="298"/>
      <c r="AN76" s="310"/>
      <c r="AO76" s="310"/>
      <c r="AP76" s="311"/>
      <c r="AR76" s="123" t="s">
        <v>97</v>
      </c>
      <c r="AT76" s="214"/>
    </row>
    <row r="77" spans="1:46" x14ac:dyDescent="0.25">
      <c r="A77" s="228" t="s">
        <v>98</v>
      </c>
      <c r="B77" s="270"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97"/>
      <c r="AC77" s="298"/>
      <c r="AD77" s="310"/>
      <c r="AE77" s="310"/>
      <c r="AF77" s="311"/>
      <c r="AG77" s="297"/>
      <c r="AH77" s="298"/>
      <c r="AI77" s="310"/>
      <c r="AJ77" s="310"/>
      <c r="AK77" s="311"/>
      <c r="AL77" s="297"/>
      <c r="AM77" s="298"/>
      <c r="AN77" s="310"/>
      <c r="AO77" s="310"/>
      <c r="AP77" s="311"/>
      <c r="AR77" s="123" t="s">
        <v>98</v>
      </c>
      <c r="AT77" s="214"/>
    </row>
    <row r="78" spans="1:46" x14ac:dyDescent="0.25">
      <c r="A78" s="228" t="s">
        <v>195</v>
      </c>
      <c r="B78" s="222"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97"/>
      <c r="AC78" s="298"/>
      <c r="AD78" s="310"/>
      <c r="AE78" s="310"/>
      <c r="AF78" s="311"/>
      <c r="AG78" s="297"/>
      <c r="AH78" s="298"/>
      <c r="AI78" s="310"/>
      <c r="AJ78" s="310"/>
      <c r="AK78" s="311"/>
      <c r="AL78" s="297"/>
      <c r="AM78" s="298"/>
      <c r="AN78" s="310"/>
      <c r="AO78" s="310"/>
      <c r="AP78" s="311"/>
      <c r="AR78" s="111" t="s">
        <v>99</v>
      </c>
      <c r="AT78" s="214"/>
    </row>
    <row r="79" spans="1:46" x14ac:dyDescent="0.25">
      <c r="A79" s="228" t="s">
        <v>100</v>
      </c>
      <c r="B79" s="222" t="s">
        <v>24</v>
      </c>
      <c r="C79" s="229"/>
      <c r="D79" s="229"/>
      <c r="E79" s="329">
        <v>1.2</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97"/>
      <c r="AC79" s="298"/>
      <c r="AD79" s="310"/>
      <c r="AE79" s="310"/>
      <c r="AF79" s="311"/>
      <c r="AG79" s="297"/>
      <c r="AH79" s="298"/>
      <c r="AI79" s="310"/>
      <c r="AJ79" s="310"/>
      <c r="AK79" s="311"/>
      <c r="AL79" s="297"/>
      <c r="AM79" s="298"/>
      <c r="AN79" s="310"/>
      <c r="AO79" s="310"/>
      <c r="AP79" s="311"/>
      <c r="AR79" s="123" t="s">
        <v>100</v>
      </c>
      <c r="AT79" s="214"/>
    </row>
    <row r="80" spans="1:46" x14ac:dyDescent="0.25">
      <c r="A80" s="228" t="s">
        <v>101</v>
      </c>
      <c r="B80" s="222"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97"/>
      <c r="AC80" s="298"/>
      <c r="AD80" s="310"/>
      <c r="AE80" s="310"/>
      <c r="AF80" s="311"/>
      <c r="AG80" s="297"/>
      <c r="AH80" s="298"/>
      <c r="AI80" s="310"/>
      <c r="AJ80" s="310"/>
      <c r="AK80" s="311"/>
      <c r="AL80" s="297"/>
      <c r="AM80" s="298"/>
      <c r="AN80" s="310"/>
      <c r="AO80" s="310"/>
      <c r="AP80" s="311"/>
      <c r="AR80" s="111" t="s">
        <v>101</v>
      </c>
      <c r="AT80" s="214"/>
    </row>
    <row r="81" spans="1:46" x14ac:dyDescent="0.25">
      <c r="A81" s="228" t="s">
        <v>102</v>
      </c>
      <c r="B81" s="270"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312"/>
      <c r="AC81" s="298"/>
      <c r="AD81" s="310"/>
      <c r="AE81" s="310"/>
      <c r="AF81" s="311"/>
      <c r="AG81" s="312"/>
      <c r="AH81" s="298"/>
      <c r="AI81" s="310"/>
      <c r="AJ81" s="310"/>
      <c r="AK81" s="311"/>
      <c r="AL81" s="312"/>
      <c r="AM81" s="298"/>
      <c r="AN81" s="310"/>
      <c r="AO81" s="310"/>
      <c r="AP81" s="311"/>
      <c r="AR81" s="111" t="s">
        <v>102</v>
      </c>
      <c r="AT81" s="214"/>
    </row>
    <row r="82" spans="1:46" x14ac:dyDescent="0.25">
      <c r="A82" s="228" t="s">
        <v>103</v>
      </c>
      <c r="B82" s="222" t="s">
        <v>24</v>
      </c>
      <c r="C82" s="229"/>
      <c r="D82" s="229"/>
      <c r="E82" s="322">
        <v>1.4</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97"/>
      <c r="AC82" s="298"/>
      <c r="AD82" s="310"/>
      <c r="AE82" s="310"/>
      <c r="AF82" s="311"/>
      <c r="AG82" s="297"/>
      <c r="AH82" s="298"/>
      <c r="AI82" s="310"/>
      <c r="AJ82" s="310"/>
      <c r="AK82" s="311"/>
      <c r="AL82" s="297"/>
      <c r="AM82" s="298"/>
      <c r="AN82" s="310"/>
      <c r="AO82" s="310"/>
      <c r="AP82" s="311"/>
      <c r="AR82" s="111" t="s">
        <v>103</v>
      </c>
      <c r="AT82" s="214"/>
    </row>
    <row r="83" spans="1:46" x14ac:dyDescent="0.25">
      <c r="A83" s="228" t="s">
        <v>104</v>
      </c>
      <c r="B83" s="270"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97"/>
      <c r="AC83" s="298"/>
      <c r="AD83" s="310"/>
      <c r="AE83" s="310"/>
      <c r="AF83" s="311"/>
      <c r="AG83" s="297"/>
      <c r="AH83" s="298"/>
      <c r="AI83" s="310"/>
      <c r="AJ83" s="310"/>
      <c r="AK83" s="311"/>
      <c r="AL83" s="297"/>
      <c r="AM83" s="298"/>
      <c r="AN83" s="310"/>
      <c r="AO83" s="310"/>
      <c r="AP83" s="311"/>
      <c r="AR83" s="123" t="s">
        <v>104</v>
      </c>
      <c r="AT83" s="214"/>
    </row>
    <row r="84" spans="1:46" x14ac:dyDescent="0.25">
      <c r="A84" s="228" t="s">
        <v>105</v>
      </c>
      <c r="B84" s="270"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312"/>
      <c r="AC84" s="298"/>
      <c r="AD84" s="310"/>
      <c r="AE84" s="310"/>
      <c r="AF84" s="311"/>
      <c r="AG84" s="312"/>
      <c r="AH84" s="298"/>
      <c r="AI84" s="310"/>
      <c r="AJ84" s="310"/>
      <c r="AK84" s="311"/>
      <c r="AL84" s="312"/>
      <c r="AM84" s="298"/>
      <c r="AN84" s="310"/>
      <c r="AO84" s="310"/>
      <c r="AP84" s="311"/>
      <c r="AR84" s="123" t="s">
        <v>105</v>
      </c>
      <c r="AT84" s="214"/>
    </row>
    <row r="85" spans="1:46" x14ac:dyDescent="0.25">
      <c r="A85" s="228" t="s">
        <v>106</v>
      </c>
      <c r="B85" s="222" t="s">
        <v>24</v>
      </c>
      <c r="C85" s="229"/>
      <c r="D85" s="229"/>
      <c r="E85" s="322">
        <v>5</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97"/>
      <c r="AC85" s="298"/>
      <c r="AD85" s="310"/>
      <c r="AE85" s="310"/>
      <c r="AF85" s="311"/>
      <c r="AG85" s="297"/>
      <c r="AH85" s="298"/>
      <c r="AI85" s="310"/>
      <c r="AJ85" s="310"/>
      <c r="AK85" s="311"/>
      <c r="AL85" s="297"/>
      <c r="AM85" s="298"/>
      <c r="AN85" s="310"/>
      <c r="AO85" s="310"/>
      <c r="AP85" s="311"/>
      <c r="AR85" s="123" t="s">
        <v>106</v>
      </c>
      <c r="AT85" s="214"/>
    </row>
    <row r="86" spans="1:46" x14ac:dyDescent="0.25">
      <c r="A86" s="228" t="s">
        <v>107</v>
      </c>
      <c r="B86" s="222"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97"/>
      <c r="AC86" s="298"/>
      <c r="AD86" s="310"/>
      <c r="AE86" s="310"/>
      <c r="AF86" s="311"/>
      <c r="AG86" s="297"/>
      <c r="AH86" s="298"/>
      <c r="AI86" s="310"/>
      <c r="AJ86" s="310"/>
      <c r="AK86" s="311"/>
      <c r="AL86" s="297"/>
      <c r="AM86" s="298"/>
      <c r="AN86" s="310"/>
      <c r="AO86" s="310"/>
      <c r="AP86" s="311"/>
      <c r="AR86" s="123" t="s">
        <v>107</v>
      </c>
      <c r="AT86" s="214"/>
    </row>
    <row r="87" spans="1:46" x14ac:dyDescent="0.25">
      <c r="A87" s="228" t="s">
        <v>108</v>
      </c>
      <c r="B87" s="270"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97"/>
      <c r="AC87" s="298"/>
      <c r="AD87" s="310"/>
      <c r="AE87" s="310"/>
      <c r="AF87" s="311"/>
      <c r="AG87" s="297"/>
      <c r="AH87" s="298"/>
      <c r="AI87" s="310"/>
      <c r="AJ87" s="310"/>
      <c r="AK87" s="311"/>
      <c r="AL87" s="297"/>
      <c r="AM87" s="298"/>
      <c r="AN87" s="310"/>
      <c r="AO87" s="310"/>
      <c r="AP87" s="311"/>
      <c r="AR87" s="111" t="s">
        <v>108</v>
      </c>
      <c r="AT87" s="214"/>
    </row>
    <row r="88" spans="1:46" x14ac:dyDescent="0.25">
      <c r="A88" s="228" t="s">
        <v>109</v>
      </c>
      <c r="B88" s="270"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97"/>
      <c r="AC88" s="298"/>
      <c r="AD88" s="310"/>
      <c r="AE88" s="310"/>
      <c r="AF88" s="311"/>
      <c r="AG88" s="297"/>
      <c r="AH88" s="298"/>
      <c r="AI88" s="310"/>
      <c r="AJ88" s="310"/>
      <c r="AK88" s="311"/>
      <c r="AL88" s="297"/>
      <c r="AM88" s="298"/>
      <c r="AN88" s="310"/>
      <c r="AO88" s="310"/>
      <c r="AP88" s="311"/>
      <c r="AR88" s="111" t="s">
        <v>109</v>
      </c>
      <c r="AT88" s="214"/>
    </row>
    <row r="89" spans="1:46" ht="15.75" thickBot="1" x14ac:dyDescent="0.3">
      <c r="A89" s="268" t="s">
        <v>110</v>
      </c>
      <c r="B89" s="275" t="s">
        <v>24</v>
      </c>
      <c r="C89" s="263"/>
      <c r="D89" s="263"/>
      <c r="E89" s="323">
        <v>0.2</v>
      </c>
      <c r="F89" s="281">
        <v>2</v>
      </c>
      <c r="G89" s="282">
        <v>0.02</v>
      </c>
      <c r="H89" s="283">
        <v>0.01</v>
      </c>
      <c r="I89" s="263" t="s">
        <v>25</v>
      </c>
      <c r="J89" s="275"/>
      <c r="K89" s="275"/>
      <c r="L89" s="276"/>
      <c r="M89" s="283">
        <v>0.09</v>
      </c>
      <c r="N89" s="263"/>
      <c r="O89" s="275"/>
      <c r="P89" s="275"/>
      <c r="Q89" s="276"/>
      <c r="R89" s="283">
        <v>0.63</v>
      </c>
      <c r="S89" s="263"/>
      <c r="T89" s="275"/>
      <c r="U89" s="275"/>
      <c r="V89" s="276"/>
      <c r="W89" s="283">
        <v>0.75</v>
      </c>
      <c r="X89" s="263"/>
      <c r="Y89" s="275"/>
      <c r="Z89" s="275"/>
      <c r="AA89" s="276"/>
      <c r="AB89" s="315"/>
      <c r="AC89" s="303"/>
      <c r="AD89" s="316"/>
      <c r="AE89" s="316"/>
      <c r="AF89" s="317"/>
      <c r="AG89" s="315"/>
      <c r="AH89" s="303"/>
      <c r="AI89" s="316"/>
      <c r="AJ89" s="316"/>
      <c r="AK89" s="317"/>
      <c r="AL89" s="315"/>
      <c r="AM89" s="303"/>
      <c r="AN89" s="316"/>
      <c r="AO89" s="316"/>
      <c r="AP89" s="317"/>
      <c r="AR89" s="130" t="s">
        <v>110</v>
      </c>
      <c r="AT89" s="214"/>
    </row>
    <row r="90" spans="1:46" ht="12.95" customHeight="1" x14ac:dyDescent="0.25">
      <c r="A90" s="139" t="s">
        <v>196</v>
      </c>
      <c r="B90" s="284"/>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row>
    <row r="91" spans="1:46" ht="12.95" customHeight="1" x14ac:dyDescent="0.25">
      <c r="A91" s="139" t="s">
        <v>197</v>
      </c>
      <c r="B91" s="284"/>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row>
    <row r="92" spans="1:46" ht="12.95" customHeight="1" x14ac:dyDescent="0.25">
      <c r="A92" s="139" t="s">
        <v>198</v>
      </c>
      <c r="B92" s="284"/>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row>
    <row r="93" spans="1:46" ht="12.95" customHeight="1" x14ac:dyDescent="0.25">
      <c r="A93" s="139" t="s">
        <v>199</v>
      </c>
      <c r="B93" s="284"/>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row>
    <row r="94" spans="1:46" ht="12.95" customHeight="1" x14ac:dyDescent="0.25">
      <c r="A94" s="139" t="s">
        <v>200</v>
      </c>
      <c r="B94" s="284"/>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row>
    <row r="95" spans="1:46" ht="12.95" customHeight="1" x14ac:dyDescent="0.25">
      <c r="A95" s="293" t="s">
        <v>204</v>
      </c>
      <c r="B95" s="284"/>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row>
    <row r="96" spans="1:46" x14ac:dyDescent="0.25">
      <c r="A96" s="139"/>
      <c r="B96" s="284"/>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row>
    <row r="1048558" spans="1:56" s="214" customFormat="1" x14ac:dyDescent="0.25">
      <c r="A1048558"/>
      <c r="B1048558"/>
      <c r="C1048558"/>
      <c r="D1048558"/>
      <c r="E1048558"/>
      <c r="F1048558" s="213"/>
      <c r="S1048558" s="266"/>
      <c r="AQ1048558"/>
      <c r="AR1048558"/>
      <c r="AS1048558"/>
      <c r="AT1048558"/>
      <c r="AU1048558"/>
      <c r="AV1048558"/>
      <c r="AW1048558"/>
      <c r="AX1048558"/>
      <c r="AY1048558"/>
      <c r="AZ1048558"/>
      <c r="BA1048558"/>
      <c r="BB1048558"/>
      <c r="BC1048558"/>
      <c r="BD1048558"/>
    </row>
  </sheetData>
  <mergeCells count="33">
    <mergeCell ref="A47:AP47"/>
    <mergeCell ref="AG48:AK48"/>
    <mergeCell ref="AL48:AP49"/>
    <mergeCell ref="AG25:AK25"/>
    <mergeCell ref="AL25:AP26"/>
    <mergeCell ref="A42:AP42"/>
    <mergeCell ref="AG43:AK43"/>
    <mergeCell ref="AL43:AP44"/>
    <mergeCell ref="AB25:AF26"/>
    <mergeCell ref="AB43:AF44"/>
    <mergeCell ref="AB48:AF49"/>
    <mergeCell ref="A24:AP24"/>
    <mergeCell ref="H5:L5"/>
    <mergeCell ref="M5:Q5"/>
    <mergeCell ref="R5:V5"/>
    <mergeCell ref="W5:AA5"/>
    <mergeCell ref="AB5:AF5"/>
    <mergeCell ref="AG5:AK5"/>
    <mergeCell ref="AL5:AP5"/>
    <mergeCell ref="A7:AP7"/>
    <mergeCell ref="AG8:AK8"/>
    <mergeCell ref="AL8:AP9"/>
    <mergeCell ref="AB8:AF9"/>
    <mergeCell ref="A1:AP1"/>
    <mergeCell ref="A2:AP2"/>
    <mergeCell ref="B4:B6"/>
    <mergeCell ref="C4:C6"/>
    <mergeCell ref="D4:D6"/>
    <mergeCell ref="E4:E6"/>
    <mergeCell ref="F4:F6"/>
    <mergeCell ref="G4:G6"/>
    <mergeCell ref="H4:AF4"/>
    <mergeCell ref="AG4:AP4"/>
  </mergeCells>
  <conditionalFormatting sqref="W18 R18 M18">
    <cfRule type="cellIs" dxfId="20814" priority="653" operator="lessThan">
      <formula>$AS$18</formula>
    </cfRule>
    <cfRule type="cellIs" dxfId="20813" priority="654" operator="greaterThan">
      <formula>$AT$18</formula>
    </cfRule>
    <cfRule type="cellIs" dxfId="20812" priority="655" operator="lessThan">
      <formula>$AQ$18</formula>
    </cfRule>
    <cfRule type="cellIs" dxfId="20811" priority="656" operator="greaterThan">
      <formula>$AR$18</formula>
    </cfRule>
  </conditionalFormatting>
  <conditionalFormatting sqref="AL10 W10 R10 M10">
    <cfRule type="cellIs" dxfId="20810" priority="652" operator="greaterThan">
      <formula>$E$10</formula>
    </cfRule>
  </conditionalFormatting>
  <conditionalFormatting sqref="AL11 W11 R11 M11">
    <cfRule type="cellIs" dxfId="20809" priority="651" operator="greaterThan">
      <formula>$E$11</formula>
    </cfRule>
  </conditionalFormatting>
  <conditionalFormatting sqref="AL12 W12 R12 M12">
    <cfRule type="cellIs" dxfId="20808" priority="650" operator="greaterThan">
      <formula>$E$12</formula>
    </cfRule>
  </conditionalFormatting>
  <conditionalFormatting sqref="AL13 W13 R13 M13">
    <cfRule type="cellIs" dxfId="20807" priority="648" operator="greaterThan">
      <formula>$E$13</formula>
    </cfRule>
    <cfRule type="cellIs" dxfId="20806" priority="649" operator="greaterThan">
      <formula>$G$13</formula>
    </cfRule>
  </conditionalFormatting>
  <conditionalFormatting sqref="AL14 W14 R14 M14">
    <cfRule type="cellIs" dxfId="20805" priority="646" operator="greaterThan">
      <formula>$E$14</formula>
    </cfRule>
    <cfRule type="cellIs" dxfId="20804" priority="647" operator="greaterThan">
      <formula>$G$14</formula>
    </cfRule>
  </conditionalFormatting>
  <conditionalFormatting sqref="AL15 W15 R15 M15">
    <cfRule type="cellIs" dxfId="20803" priority="645" operator="greaterThan">
      <formula>$E$15</formula>
    </cfRule>
  </conditionalFormatting>
  <conditionalFormatting sqref="AL16 W16 R16 M16">
    <cfRule type="cellIs" dxfId="20802" priority="644" operator="greaterThan">
      <formula>$E$16</formula>
    </cfRule>
  </conditionalFormatting>
  <conditionalFormatting sqref="AL16 W16 R16 M16">
    <cfRule type="cellIs" dxfId="20801" priority="643" operator="greaterThan">
      <formula>$G$16</formula>
    </cfRule>
  </conditionalFormatting>
  <conditionalFormatting sqref="AL17 W17 R17 M17">
    <cfRule type="cellIs" dxfId="20800" priority="641" operator="greaterThan">
      <formula>$E$17</formula>
    </cfRule>
  </conditionalFormatting>
  <conditionalFormatting sqref="AL17 W17 R17 M17">
    <cfRule type="cellIs" dxfId="20799" priority="642" operator="greaterThan">
      <formula>$G$17</formula>
    </cfRule>
  </conditionalFormatting>
  <conditionalFormatting sqref="AL19 W19 R19 M19">
    <cfRule type="cellIs" dxfId="20798" priority="640" operator="greaterThan">
      <formula>$E$19</formula>
    </cfRule>
  </conditionalFormatting>
  <conditionalFormatting sqref="AL20 W20 R20 M20">
    <cfRule type="cellIs" dxfId="20797" priority="638" operator="greaterThan">
      <formula>$E$20</formula>
    </cfRule>
    <cfRule type="cellIs" dxfId="20796" priority="639" operator="greaterThan">
      <formula>$G$20</formula>
    </cfRule>
  </conditionalFormatting>
  <conditionalFormatting sqref="AL21 W21 R21 M21">
    <cfRule type="cellIs" dxfId="20795" priority="636" operator="greaterThan">
      <formula>$E$21</formula>
    </cfRule>
    <cfRule type="cellIs" dxfId="20794" priority="637" operator="greaterThan">
      <formula>$G$21</formula>
    </cfRule>
  </conditionalFormatting>
  <conditionalFormatting sqref="AL22 W22 R22 M22">
    <cfRule type="cellIs" dxfId="20793" priority="634" operator="greaterThan">
      <formula>$E$22</formula>
    </cfRule>
    <cfRule type="cellIs" dxfId="20792" priority="635" operator="greaterThan">
      <formula>$G$22</formula>
    </cfRule>
  </conditionalFormatting>
  <conditionalFormatting sqref="AL23 W23 R23 M23">
    <cfRule type="cellIs" dxfId="20791" priority="633" operator="greaterThan">
      <formula>$E$23</formula>
    </cfRule>
  </conditionalFormatting>
  <conditionalFormatting sqref="W9 R9 M9">
    <cfRule type="cellIs" dxfId="20790" priority="632" operator="greaterThan">
      <formula>$E$9</formula>
    </cfRule>
  </conditionalFormatting>
  <conditionalFormatting sqref="AL18">
    <cfRule type="cellIs" dxfId="20789" priority="628" operator="lessThan">
      <formula>$AS$18</formula>
    </cfRule>
    <cfRule type="cellIs" dxfId="20788" priority="629" operator="greaterThan">
      <formula>$AT$18</formula>
    </cfRule>
    <cfRule type="cellIs" dxfId="20787" priority="630" operator="lessThan">
      <formula>$AQ$18</formula>
    </cfRule>
    <cfRule type="cellIs" dxfId="20786" priority="631" operator="greaterThan">
      <formula>$AR$18</formula>
    </cfRule>
  </conditionalFormatting>
  <conditionalFormatting sqref="M26">
    <cfRule type="cellIs" dxfId="20785" priority="626" operator="greaterThan">
      <formula>$E$26</formula>
    </cfRule>
    <cfRule type="cellIs" dxfId="20784" priority="627" operator="greaterThan">
      <formula>$G$26</formula>
    </cfRule>
  </conditionalFormatting>
  <conditionalFormatting sqref="M25">
    <cfRule type="cellIs" dxfId="20783" priority="624" operator="greaterThan">
      <formula>$E$25</formula>
    </cfRule>
    <cfRule type="cellIs" dxfId="20782" priority="625" operator="greaterThan">
      <formula>$G$25</formula>
    </cfRule>
  </conditionalFormatting>
  <conditionalFormatting sqref="M27">
    <cfRule type="cellIs" dxfId="20781" priority="622" operator="greaterThan">
      <formula>$E$27</formula>
    </cfRule>
    <cfRule type="cellIs" dxfId="20780" priority="623" operator="greaterThan">
      <formula>$G$27</formula>
    </cfRule>
  </conditionalFormatting>
  <conditionalFormatting sqref="M28">
    <cfRule type="cellIs" dxfId="20779" priority="620" operator="greaterThan">
      <formula>$E$28</formula>
    </cfRule>
    <cfRule type="cellIs" dxfId="20778" priority="621" operator="greaterThan">
      <formula>$G$28</formula>
    </cfRule>
  </conditionalFormatting>
  <conditionalFormatting sqref="M29">
    <cfRule type="cellIs" dxfId="20777" priority="595" operator="greaterThan">
      <formula>$E$29</formula>
    </cfRule>
  </conditionalFormatting>
  <conditionalFormatting sqref="M30">
    <cfRule type="expression" priority="1" stopIfTrue="1">
      <formula>$N$30="U"</formula>
    </cfRule>
    <cfRule type="cellIs" dxfId="20776" priority="617" operator="greaterThan">
      <formula>$E$30</formula>
    </cfRule>
    <cfRule type="cellIs" dxfId="20775" priority="618" operator="greaterThan">
      <formula>$G$30</formula>
    </cfRule>
  </conditionalFormatting>
  <conditionalFormatting sqref="M31">
    <cfRule type="cellIs" dxfId="20774" priority="616" operator="greaterThan">
      <formula>$E$31</formula>
    </cfRule>
  </conditionalFormatting>
  <conditionalFormatting sqref="M32">
    <cfRule type="cellIs" dxfId="20773" priority="614" operator="greaterThan">
      <formula>$E$32</formula>
    </cfRule>
    <cfRule type="cellIs" dxfId="20772" priority="615" operator="greaterThan">
      <formula>$G$32</formula>
    </cfRule>
  </conditionalFormatting>
  <conditionalFormatting sqref="M33">
    <cfRule type="cellIs" dxfId="20771" priority="612" operator="greaterThan">
      <formula>$E$33</formula>
    </cfRule>
    <cfRule type="cellIs" dxfId="20770" priority="613" operator="greaterThan">
      <formula>$G$33</formula>
    </cfRule>
  </conditionalFormatting>
  <conditionalFormatting sqref="M34">
    <cfRule type="cellIs" dxfId="20769" priority="609" operator="greaterThan">
      <formula>$E$34</formula>
    </cfRule>
    <cfRule type="cellIs" dxfId="20768" priority="610" operator="greaterThan">
      <formula>$G$34</formula>
    </cfRule>
    <cfRule type="cellIs" dxfId="20767" priority="611" operator="greaterThan">
      <formula>$F$34</formula>
    </cfRule>
  </conditionalFormatting>
  <conditionalFormatting sqref="M35">
    <cfRule type="cellIs" dxfId="20766" priority="607" operator="greaterThan">
      <formula>$E$35</formula>
    </cfRule>
    <cfRule type="cellIs" dxfId="20765" priority="608" operator="greaterThan">
      <formula>$G$35</formula>
    </cfRule>
  </conditionalFormatting>
  <conditionalFormatting sqref="M36">
    <cfRule type="cellIs" dxfId="20764" priority="605" operator="greaterThan">
      <formula>$E$36</formula>
    </cfRule>
    <cfRule type="cellIs" dxfId="20763" priority="606" operator="greaterThan">
      <formula>$G$36</formula>
    </cfRule>
  </conditionalFormatting>
  <conditionalFormatting sqref="M37">
    <cfRule type="cellIs" dxfId="20762" priority="604" operator="greaterThan">
      <formula>$E$37</formula>
    </cfRule>
  </conditionalFormatting>
  <conditionalFormatting sqref="M38">
    <cfRule type="cellIs" dxfId="20761" priority="602" operator="greaterThan">
      <formula>$E$38</formula>
    </cfRule>
    <cfRule type="cellIs" dxfId="20760" priority="603" operator="greaterThan">
      <formula>$G$38</formula>
    </cfRule>
  </conditionalFormatting>
  <conditionalFormatting sqref="M39">
    <cfRule type="cellIs" dxfId="20759" priority="600" operator="greaterThan">
      <formula>$E$39</formula>
    </cfRule>
    <cfRule type="cellIs" dxfId="20758" priority="601" operator="greaterThan">
      <formula>$G$39</formula>
    </cfRule>
  </conditionalFormatting>
  <conditionalFormatting sqref="M41">
    <cfRule type="cellIs" dxfId="20757" priority="596" operator="greaterThan">
      <formula>$E$41</formula>
    </cfRule>
    <cfRule type="cellIs" dxfId="20756" priority="597" operator="greaterThan">
      <formula>$G$41</formula>
    </cfRule>
  </conditionalFormatting>
  <conditionalFormatting sqref="M29">
    <cfRule type="cellIs" dxfId="20755" priority="619" operator="greaterThan">
      <formula>$G$29</formula>
    </cfRule>
  </conditionalFormatting>
  <conditionalFormatting sqref="M37">
    <cfRule type="cellIs" dxfId="20754" priority="594" operator="greaterThan">
      <formula>$G$37</formula>
    </cfRule>
  </conditionalFormatting>
  <conditionalFormatting sqref="W26 R26">
    <cfRule type="cellIs" dxfId="20753" priority="592" operator="greaterThan">
      <formula>$E$26</formula>
    </cfRule>
    <cfRule type="cellIs" dxfId="20752" priority="593" operator="greaterThan">
      <formula>$G$26</formula>
    </cfRule>
  </conditionalFormatting>
  <conditionalFormatting sqref="W25 R25">
    <cfRule type="cellIs" dxfId="20751" priority="590" operator="greaterThan">
      <formula>$E$25</formula>
    </cfRule>
    <cfRule type="cellIs" dxfId="20750" priority="591" operator="greaterThan">
      <formula>$G$25</formula>
    </cfRule>
  </conditionalFormatting>
  <conditionalFormatting sqref="W27 R27">
    <cfRule type="cellIs" dxfId="20749" priority="588" operator="greaterThan">
      <formula>$E$27</formula>
    </cfRule>
    <cfRule type="cellIs" dxfId="20748" priority="589" operator="greaterThan">
      <formula>$G$27</formula>
    </cfRule>
  </conditionalFormatting>
  <conditionalFormatting sqref="W28 R28">
    <cfRule type="cellIs" dxfId="20747" priority="586" operator="greaterThan">
      <formula>$E$28</formula>
    </cfRule>
    <cfRule type="cellIs" dxfId="20746" priority="587" operator="greaterThan">
      <formula>$G$28</formula>
    </cfRule>
  </conditionalFormatting>
  <conditionalFormatting sqref="W29 R29">
    <cfRule type="cellIs" dxfId="20745" priority="561" operator="greaterThan">
      <formula>$E$29</formula>
    </cfRule>
  </conditionalFormatting>
  <conditionalFormatting sqref="W30 R30">
    <cfRule type="cellIs" dxfId="20744" priority="583" operator="greaterThan">
      <formula>$E$30</formula>
    </cfRule>
    <cfRule type="cellIs" dxfId="20743" priority="584" operator="greaterThan">
      <formula>$G$30</formula>
    </cfRule>
  </conditionalFormatting>
  <conditionalFormatting sqref="W31 R31">
    <cfRule type="cellIs" dxfId="20742" priority="582" operator="greaterThan">
      <formula>$E$31</formula>
    </cfRule>
  </conditionalFormatting>
  <conditionalFormatting sqref="W32 R32">
    <cfRule type="cellIs" dxfId="20741" priority="580" operator="greaterThan">
      <formula>$E$32</formula>
    </cfRule>
    <cfRule type="cellIs" dxfId="20740" priority="581" operator="greaterThan">
      <formula>$G$32</formula>
    </cfRule>
  </conditionalFormatting>
  <conditionalFormatting sqref="W33 R33">
    <cfRule type="cellIs" dxfId="20739" priority="578" operator="greaterThan">
      <formula>$E$33</formula>
    </cfRule>
    <cfRule type="cellIs" dxfId="20738" priority="579" operator="greaterThan">
      <formula>$G$33</formula>
    </cfRule>
  </conditionalFormatting>
  <conditionalFormatting sqref="W34 R34">
    <cfRule type="cellIs" dxfId="20737" priority="575" operator="greaterThan">
      <formula>$E$34</formula>
    </cfRule>
    <cfRule type="cellIs" dxfId="20736" priority="576" operator="greaterThan">
      <formula>$G$34</formula>
    </cfRule>
    <cfRule type="cellIs" dxfId="20735" priority="577" operator="greaterThan">
      <formula>$F$34</formula>
    </cfRule>
  </conditionalFormatting>
  <conditionalFormatting sqref="W35 R35">
    <cfRule type="cellIs" dxfId="20734" priority="573" operator="greaterThan">
      <formula>$E$35</formula>
    </cfRule>
    <cfRule type="cellIs" dxfId="20733" priority="574" operator="greaterThan">
      <formula>$G$35</formula>
    </cfRule>
  </conditionalFormatting>
  <conditionalFormatting sqref="W36 R36">
    <cfRule type="cellIs" dxfId="20732" priority="571" operator="greaterThan">
      <formula>$E$36</formula>
    </cfRule>
    <cfRule type="cellIs" dxfId="20731" priority="572" operator="greaterThan">
      <formula>$G$36</formula>
    </cfRule>
  </conditionalFormatting>
  <conditionalFormatting sqref="W37 R37">
    <cfRule type="cellIs" dxfId="20730" priority="570" operator="greaterThan">
      <formula>$E$37</formula>
    </cfRule>
  </conditionalFormatting>
  <conditionalFormatting sqref="W38 R38">
    <cfRule type="cellIs" dxfId="20729" priority="568" operator="greaterThan">
      <formula>$E$38</formula>
    </cfRule>
    <cfRule type="cellIs" dxfId="20728" priority="569" operator="greaterThan">
      <formula>$G$38</formula>
    </cfRule>
  </conditionalFormatting>
  <conditionalFormatting sqref="W39 R39">
    <cfRule type="cellIs" dxfId="20727" priority="566" operator="greaterThan">
      <formula>$E$39</formula>
    </cfRule>
    <cfRule type="cellIs" dxfId="20726" priority="567" operator="greaterThan">
      <formula>$G$39</formula>
    </cfRule>
  </conditionalFormatting>
  <conditionalFormatting sqref="AL41 W41 R41">
    <cfRule type="cellIs" dxfId="20725" priority="562" operator="greaterThan">
      <formula>$E$41</formula>
    </cfRule>
    <cfRule type="cellIs" dxfId="20724" priority="563" operator="greaterThan">
      <formula>$G$41</formula>
    </cfRule>
  </conditionalFormatting>
  <conditionalFormatting sqref="W29 R29">
    <cfRule type="cellIs" dxfId="20723" priority="585" operator="greaterThan">
      <formula>$G$29</formula>
    </cfRule>
  </conditionalFormatting>
  <conditionalFormatting sqref="W37 R37">
    <cfRule type="cellIs" dxfId="20722" priority="560" operator="greaterThan">
      <formula>$G$37</formula>
    </cfRule>
  </conditionalFormatting>
  <conditionalFormatting sqref="AG10">
    <cfRule type="cellIs" dxfId="20721" priority="559" operator="greaterThan">
      <formula>$E$10</formula>
    </cfRule>
  </conditionalFormatting>
  <conditionalFormatting sqref="AG11">
    <cfRule type="cellIs" dxfId="20720" priority="558" operator="greaterThan">
      <formula>$E$11</formula>
    </cfRule>
  </conditionalFormatting>
  <conditionalFormatting sqref="AG12">
    <cfRule type="cellIs" dxfId="20719" priority="557" operator="greaterThan">
      <formula>$E$12</formula>
    </cfRule>
  </conditionalFormatting>
  <conditionalFormatting sqref="AG13">
    <cfRule type="cellIs" dxfId="20718" priority="555" operator="greaterThan">
      <formula>$E$13</formula>
    </cfRule>
    <cfRule type="cellIs" dxfId="20717" priority="556" operator="greaterThan">
      <formula>$G$13</formula>
    </cfRule>
  </conditionalFormatting>
  <conditionalFormatting sqref="AG14">
    <cfRule type="cellIs" dxfId="20716" priority="553" operator="greaterThan">
      <formula>$E$14</formula>
    </cfRule>
    <cfRule type="cellIs" dxfId="20715" priority="554" operator="greaterThan">
      <formula>$G$14</formula>
    </cfRule>
  </conditionalFormatting>
  <conditionalFormatting sqref="AG15">
    <cfRule type="cellIs" dxfId="20714" priority="552" operator="greaterThan">
      <formula>$E$15</formula>
    </cfRule>
  </conditionalFormatting>
  <conditionalFormatting sqref="AG16">
    <cfRule type="cellIs" dxfId="20713" priority="551" operator="greaterThan">
      <formula>$E$16</formula>
    </cfRule>
  </conditionalFormatting>
  <conditionalFormatting sqref="AG16">
    <cfRule type="cellIs" dxfId="20712" priority="550" operator="greaterThan">
      <formula>$G$16</formula>
    </cfRule>
  </conditionalFormatting>
  <conditionalFormatting sqref="AG17">
    <cfRule type="cellIs" dxfId="20711" priority="548" operator="greaterThan">
      <formula>$E$17</formula>
    </cfRule>
  </conditionalFormatting>
  <conditionalFormatting sqref="AG17">
    <cfRule type="cellIs" dxfId="20710" priority="549" operator="greaterThan">
      <formula>$G$17</formula>
    </cfRule>
  </conditionalFormatting>
  <conditionalFormatting sqref="AG19">
    <cfRule type="cellIs" dxfId="20709" priority="547" operator="greaterThan">
      <formula>$E$19</formula>
    </cfRule>
  </conditionalFormatting>
  <conditionalFormatting sqref="AG20">
    <cfRule type="cellIs" dxfId="20708" priority="545" operator="greaterThan">
      <formula>$E$20</formula>
    </cfRule>
    <cfRule type="cellIs" dxfId="20707" priority="546" operator="greaterThan">
      <formula>$G$20</formula>
    </cfRule>
  </conditionalFormatting>
  <conditionalFormatting sqref="AG21">
    <cfRule type="cellIs" dxfId="20706" priority="543" operator="greaterThan">
      <formula>$E$21</formula>
    </cfRule>
    <cfRule type="cellIs" dxfId="20705" priority="544" operator="greaterThan">
      <formula>$G$21</formula>
    </cfRule>
  </conditionalFormatting>
  <conditionalFormatting sqref="AG22">
    <cfRule type="cellIs" dxfId="20704" priority="541" operator="greaterThan">
      <formula>$E$22</formula>
    </cfRule>
    <cfRule type="cellIs" dxfId="20703" priority="542" operator="greaterThan">
      <formula>$G$22</formula>
    </cfRule>
  </conditionalFormatting>
  <conditionalFormatting sqref="AG23">
    <cfRule type="cellIs" dxfId="20702" priority="540" operator="greaterThan">
      <formula>$E$23</formula>
    </cfRule>
  </conditionalFormatting>
  <conditionalFormatting sqref="AG9">
    <cfRule type="cellIs" dxfId="20701" priority="539" operator="greaterThan">
      <formula>$E$9</formula>
    </cfRule>
  </conditionalFormatting>
  <conditionalFormatting sqref="AG18">
    <cfRule type="cellIs" dxfId="20700" priority="535" operator="lessThan">
      <formula>$AS$18</formula>
    </cfRule>
    <cfRule type="cellIs" dxfId="20699" priority="536" operator="greaterThan">
      <formula>$AT$18</formula>
    </cfRule>
    <cfRule type="cellIs" dxfId="20698" priority="537" operator="lessThan">
      <formula>$AQ$18</formula>
    </cfRule>
    <cfRule type="cellIs" dxfId="20697" priority="538" operator="greaterThan">
      <formula>$AR$18</formula>
    </cfRule>
  </conditionalFormatting>
  <conditionalFormatting sqref="H18">
    <cfRule type="cellIs" dxfId="20696" priority="531" operator="lessThan">
      <formula>$AS$18</formula>
    </cfRule>
    <cfRule type="cellIs" dxfId="20695" priority="532" operator="greaterThan">
      <formula>$AT$18</formula>
    </cfRule>
    <cfRule type="cellIs" dxfId="20694" priority="533" operator="lessThan">
      <formula>$AQ$18</formula>
    </cfRule>
    <cfRule type="cellIs" dxfId="20693" priority="534" operator="greaterThan">
      <formula>$AR$18</formula>
    </cfRule>
  </conditionalFormatting>
  <conditionalFormatting sqref="H10">
    <cfRule type="cellIs" dxfId="20692" priority="530" operator="greaterThan">
      <formula>$E$10</formula>
    </cfRule>
  </conditionalFormatting>
  <conditionalFormatting sqref="H11">
    <cfRule type="cellIs" dxfId="20691" priority="529" operator="greaterThan">
      <formula>$E$11</formula>
    </cfRule>
  </conditionalFormatting>
  <conditionalFormatting sqref="H12">
    <cfRule type="cellIs" dxfId="20690" priority="528" operator="greaterThan">
      <formula>$E$12</formula>
    </cfRule>
  </conditionalFormatting>
  <conditionalFormatting sqref="H13">
    <cfRule type="cellIs" dxfId="20689" priority="526" operator="greaterThan">
      <formula>$E$13</formula>
    </cfRule>
    <cfRule type="cellIs" dxfId="20688" priority="527" operator="greaterThan">
      <formula>$G$13</formula>
    </cfRule>
  </conditionalFormatting>
  <conditionalFormatting sqref="H14">
    <cfRule type="cellIs" dxfId="20687" priority="524" operator="greaterThan">
      <formula>$E$14</formula>
    </cfRule>
    <cfRule type="cellIs" dxfId="20686" priority="525" operator="greaterThan">
      <formula>$G$14</formula>
    </cfRule>
  </conditionalFormatting>
  <conditionalFormatting sqref="H15">
    <cfRule type="cellIs" dxfId="20685" priority="523" operator="greaterThan">
      <formula>$E$15</formula>
    </cfRule>
  </conditionalFormatting>
  <conditionalFormatting sqref="H16">
    <cfRule type="cellIs" dxfId="20684" priority="522" operator="greaterThan">
      <formula>$E$16</formula>
    </cfRule>
  </conditionalFormatting>
  <conditionalFormatting sqref="H16">
    <cfRule type="cellIs" dxfId="20683" priority="521" operator="greaterThan">
      <formula>$G$16</formula>
    </cfRule>
  </conditionalFormatting>
  <conditionalFormatting sqref="H17">
    <cfRule type="cellIs" dxfId="20682" priority="519" operator="greaterThan">
      <formula>$E$17</formula>
    </cfRule>
  </conditionalFormatting>
  <conditionalFormatting sqref="H17">
    <cfRule type="cellIs" dxfId="20681" priority="520" operator="greaterThan">
      <formula>$G$17</formula>
    </cfRule>
  </conditionalFormatting>
  <conditionalFormatting sqref="H19">
    <cfRule type="cellIs" dxfId="20680" priority="518" operator="greaterThan">
      <formula>$E$19</formula>
    </cfRule>
  </conditionalFormatting>
  <conditionalFormatting sqref="H20">
    <cfRule type="cellIs" dxfId="20679" priority="516" operator="greaterThan">
      <formula>$E$20</formula>
    </cfRule>
    <cfRule type="cellIs" dxfId="20678" priority="517" operator="greaterThan">
      <formula>$G$20</formula>
    </cfRule>
  </conditionalFormatting>
  <conditionalFormatting sqref="H21">
    <cfRule type="cellIs" dxfId="20677" priority="514" operator="greaterThan">
      <formula>$E$21</formula>
    </cfRule>
    <cfRule type="cellIs" dxfId="20676" priority="515" operator="greaterThan">
      <formula>$G$21</formula>
    </cfRule>
  </conditionalFormatting>
  <conditionalFormatting sqref="H22">
    <cfRule type="cellIs" dxfId="20675" priority="512" operator="greaterThan">
      <formula>$E$22</formula>
    </cfRule>
    <cfRule type="cellIs" dxfId="20674" priority="513" operator="greaterThan">
      <formula>$G$22</formula>
    </cfRule>
  </conditionalFormatting>
  <conditionalFormatting sqref="H23">
    <cfRule type="cellIs" dxfId="20673" priority="511" operator="greaterThan">
      <formula>$E$23</formula>
    </cfRule>
  </conditionalFormatting>
  <conditionalFormatting sqref="H8">
    <cfRule type="cellIs" dxfId="20672" priority="510" operator="greaterThan">
      <formula>$E$8</formula>
    </cfRule>
  </conditionalFormatting>
  <conditionalFormatting sqref="H9">
    <cfRule type="cellIs" dxfId="20671" priority="509" operator="greaterThan">
      <formula>$E$9</formula>
    </cfRule>
  </conditionalFormatting>
  <conditionalFormatting sqref="H26">
    <cfRule type="cellIs" dxfId="20670" priority="507" operator="greaterThan">
      <formula>$E$26</formula>
    </cfRule>
    <cfRule type="cellIs" dxfId="20669" priority="508" operator="greaterThan">
      <formula>$G$26</formula>
    </cfRule>
  </conditionalFormatting>
  <conditionalFormatting sqref="H25">
    <cfRule type="cellIs" dxfId="20668" priority="505" operator="greaterThan">
      <formula>$E$25</formula>
    </cfRule>
    <cfRule type="cellIs" dxfId="20667" priority="506" operator="greaterThan">
      <formula>$G$25</formula>
    </cfRule>
  </conditionalFormatting>
  <conditionalFormatting sqref="H27">
    <cfRule type="cellIs" dxfId="20666" priority="503" operator="greaterThan">
      <formula>$E$27</formula>
    </cfRule>
    <cfRule type="cellIs" dxfId="20665" priority="504" operator="greaterThan">
      <formula>$G$27</formula>
    </cfRule>
  </conditionalFormatting>
  <conditionalFormatting sqref="H28">
    <cfRule type="cellIs" dxfId="20664" priority="501" operator="greaterThan">
      <formula>$E$28</formula>
    </cfRule>
    <cfRule type="cellIs" dxfId="20663" priority="502" operator="greaterThan">
      <formula>$G$28</formula>
    </cfRule>
  </conditionalFormatting>
  <conditionalFormatting sqref="H29">
    <cfRule type="cellIs" dxfId="20662" priority="476" operator="greaterThan">
      <formula>$E$29</formula>
    </cfRule>
  </conditionalFormatting>
  <conditionalFormatting sqref="H30">
    <cfRule type="expression" priority="2" stopIfTrue="1">
      <formula>$I$30="U"</formula>
    </cfRule>
    <cfRule type="cellIs" dxfId="20661" priority="498" operator="greaterThan">
      <formula>$E$30</formula>
    </cfRule>
    <cfRule type="cellIs" dxfId="20660" priority="499" operator="greaterThan">
      <formula>$G$30</formula>
    </cfRule>
  </conditionalFormatting>
  <conditionalFormatting sqref="H31">
    <cfRule type="cellIs" dxfId="20659" priority="497" operator="greaterThan">
      <formula>$E$31</formula>
    </cfRule>
  </conditionalFormatting>
  <conditionalFormatting sqref="H32">
    <cfRule type="cellIs" dxfId="20658" priority="495" operator="greaterThan">
      <formula>$E$32</formula>
    </cfRule>
    <cfRule type="cellIs" dxfId="20657" priority="496" operator="greaterThan">
      <formula>$G$32</formula>
    </cfRule>
  </conditionalFormatting>
  <conditionalFormatting sqref="H33">
    <cfRule type="cellIs" dxfId="20656" priority="493" operator="greaterThan">
      <formula>$E$33</formula>
    </cfRule>
    <cfRule type="cellIs" dxfId="20655" priority="494" operator="greaterThan">
      <formula>$G$33</formula>
    </cfRule>
  </conditionalFormatting>
  <conditionalFormatting sqref="H34">
    <cfRule type="cellIs" dxfId="20654" priority="490" operator="greaterThan">
      <formula>$E$34</formula>
    </cfRule>
    <cfRule type="cellIs" dxfId="20653" priority="491" operator="greaterThan">
      <formula>$G$34</formula>
    </cfRule>
    <cfRule type="cellIs" dxfId="20652" priority="492" operator="greaterThan">
      <formula>$F$34</formula>
    </cfRule>
  </conditionalFormatting>
  <conditionalFormatting sqref="H35">
    <cfRule type="cellIs" dxfId="20651" priority="488" operator="greaterThan">
      <formula>$E$35</formula>
    </cfRule>
    <cfRule type="cellIs" dxfId="20650" priority="489" operator="greaterThan">
      <formula>$G$35</formula>
    </cfRule>
  </conditionalFormatting>
  <conditionalFormatting sqref="H36">
    <cfRule type="cellIs" dxfId="20649" priority="486" operator="greaterThan">
      <formula>$E$36</formula>
    </cfRule>
    <cfRule type="cellIs" dxfId="20648" priority="487" operator="greaterThan">
      <formula>$G$36</formula>
    </cfRule>
  </conditionalFormatting>
  <conditionalFormatting sqref="H37">
    <cfRule type="cellIs" dxfId="20647" priority="485" operator="greaterThan">
      <formula>$E$37</formula>
    </cfRule>
  </conditionalFormatting>
  <conditionalFormatting sqref="H38">
    <cfRule type="cellIs" dxfId="20646" priority="483" operator="greaterThan">
      <formula>$E$38</formula>
    </cfRule>
    <cfRule type="cellIs" dxfId="20645" priority="484" operator="greaterThan">
      <formula>$G$38</formula>
    </cfRule>
  </conditionalFormatting>
  <conditionalFormatting sqref="H39">
    <cfRule type="cellIs" dxfId="20644" priority="481" operator="greaterThan">
      <formula>$E$39</formula>
    </cfRule>
    <cfRule type="cellIs" dxfId="20643" priority="482" operator="greaterThan">
      <formula>$G$39</formula>
    </cfRule>
  </conditionalFormatting>
  <conditionalFormatting sqref="H41">
    <cfRule type="cellIs" dxfId="20642" priority="477" operator="greaterThan">
      <formula>$E$41</formula>
    </cfRule>
    <cfRule type="cellIs" dxfId="20641" priority="478" operator="greaterThan">
      <formula>$G$41</formula>
    </cfRule>
  </conditionalFormatting>
  <conditionalFormatting sqref="H29">
    <cfRule type="cellIs" dxfId="20640" priority="500" operator="greaterThan">
      <formula>$G$29</formula>
    </cfRule>
  </conditionalFormatting>
  <conditionalFormatting sqref="H37">
    <cfRule type="cellIs" dxfId="20639" priority="475" operator="greaterThan">
      <formula>$G$37</formula>
    </cfRule>
  </conditionalFormatting>
  <conditionalFormatting sqref="AG26">
    <cfRule type="cellIs" dxfId="20638" priority="473" operator="greaterThan">
      <formula>$E$26</formula>
    </cfRule>
    <cfRule type="cellIs" dxfId="20637" priority="474" operator="greaterThan">
      <formula>$G$26</formula>
    </cfRule>
  </conditionalFormatting>
  <conditionalFormatting sqref="AG27">
    <cfRule type="cellIs" dxfId="20636" priority="471" operator="greaterThan">
      <formula>$E$27</formula>
    </cfRule>
    <cfRule type="cellIs" dxfId="20635" priority="472" operator="greaterThan">
      <formula>$G$27</formula>
    </cfRule>
  </conditionalFormatting>
  <conditionalFormatting sqref="AG28">
    <cfRule type="cellIs" dxfId="20634" priority="469" operator="greaterThan">
      <formula>$E$28</formula>
    </cfRule>
    <cfRule type="cellIs" dxfId="20633" priority="470" operator="greaterThan">
      <formula>$G$28</formula>
    </cfRule>
  </conditionalFormatting>
  <conditionalFormatting sqref="AG30">
    <cfRule type="cellIs" dxfId="20632" priority="467" operator="greaterThan">
      <formula>$E$30</formula>
    </cfRule>
    <cfRule type="cellIs" dxfId="20631" priority="468" operator="greaterThan">
      <formula>$G$30</formula>
    </cfRule>
  </conditionalFormatting>
  <conditionalFormatting sqref="AG31">
    <cfRule type="cellIs" dxfId="20630" priority="466" operator="greaterThan">
      <formula>$E$31</formula>
    </cfRule>
  </conditionalFormatting>
  <conditionalFormatting sqref="AG32">
    <cfRule type="cellIs" dxfId="20629" priority="464" operator="greaterThan">
      <formula>$E$32</formula>
    </cfRule>
    <cfRule type="cellIs" dxfId="20628" priority="465" operator="greaterThan">
      <formula>$G$32</formula>
    </cfRule>
  </conditionalFormatting>
  <conditionalFormatting sqref="AG33">
    <cfRule type="cellIs" dxfId="20627" priority="462" operator="greaterThan">
      <formula>$E$33</formula>
    </cfRule>
    <cfRule type="cellIs" dxfId="20626" priority="463" operator="greaterThan">
      <formula>$G$33</formula>
    </cfRule>
  </conditionalFormatting>
  <conditionalFormatting sqref="AG34">
    <cfRule type="cellIs" dxfId="20625" priority="459" operator="greaterThan">
      <formula>$E$34</formula>
    </cfRule>
    <cfRule type="cellIs" dxfId="20624" priority="460" operator="greaterThan">
      <formula>$G$34</formula>
    </cfRule>
    <cfRule type="cellIs" dxfId="20623" priority="461" operator="greaterThan">
      <formula>$F$34</formula>
    </cfRule>
  </conditionalFormatting>
  <conditionalFormatting sqref="AG35">
    <cfRule type="cellIs" dxfId="20622" priority="457" operator="greaterThan">
      <formula>$E$35</formula>
    </cfRule>
    <cfRule type="cellIs" dxfId="20621" priority="458" operator="greaterThan">
      <formula>$G$35</formula>
    </cfRule>
  </conditionalFormatting>
  <conditionalFormatting sqref="AG36">
    <cfRule type="cellIs" dxfId="20620" priority="455" operator="greaterThan">
      <formula>$E$36</formula>
    </cfRule>
    <cfRule type="cellIs" dxfId="20619" priority="456" operator="greaterThan">
      <formula>$G$36</formula>
    </cfRule>
  </conditionalFormatting>
  <conditionalFormatting sqref="AG37">
    <cfRule type="cellIs" dxfId="20618" priority="454" operator="greaterThan">
      <formula>$E$37</formula>
    </cfRule>
  </conditionalFormatting>
  <conditionalFormatting sqref="AG38">
    <cfRule type="cellIs" dxfId="20617" priority="452" operator="greaterThan">
      <formula>$E$38</formula>
    </cfRule>
    <cfRule type="cellIs" dxfId="20616" priority="453" operator="greaterThan">
      <formula>$G$38</formula>
    </cfRule>
  </conditionalFormatting>
  <conditionalFormatting sqref="AG39">
    <cfRule type="cellIs" dxfId="20615" priority="450" operator="greaterThan">
      <formula>$E$39</formula>
    </cfRule>
    <cfRule type="cellIs" dxfId="20614" priority="451" operator="greaterThan">
      <formula>$G$39</formula>
    </cfRule>
  </conditionalFormatting>
  <conditionalFormatting sqref="AG40">
    <cfRule type="cellIs" dxfId="20613" priority="448" operator="greaterThan">
      <formula>$E$40</formula>
    </cfRule>
    <cfRule type="cellIs" dxfId="20612" priority="449" operator="greaterThan">
      <formula>$G$40</formula>
    </cfRule>
  </conditionalFormatting>
  <conditionalFormatting sqref="AG41">
    <cfRule type="cellIs" dxfId="20611" priority="446" operator="greaterThan">
      <formula>$E$41</formula>
    </cfRule>
    <cfRule type="cellIs" dxfId="20610" priority="447" operator="greaterThan">
      <formula>$G$41</formula>
    </cfRule>
  </conditionalFormatting>
  <conditionalFormatting sqref="AG37">
    <cfRule type="cellIs" dxfId="20609" priority="445" operator="greaterThan">
      <formula>$G$37</formula>
    </cfRule>
  </conditionalFormatting>
  <conditionalFormatting sqref="AG72">
    <cfRule type="cellIs" dxfId="20608" priority="444" operator="greaterThan">
      <formula>$F$72</formula>
    </cfRule>
  </conditionalFormatting>
  <conditionalFormatting sqref="AG55">
    <cfRule type="cellIs" dxfId="20607" priority="443" operator="greaterThan">
      <formula>$G$55</formula>
    </cfRule>
  </conditionalFormatting>
  <conditionalFormatting sqref="AG60">
    <cfRule type="cellIs" dxfId="20606" priority="442" operator="greaterThan">
      <formula>$G$60</formula>
    </cfRule>
  </conditionalFormatting>
  <conditionalFormatting sqref="AG63">
    <cfRule type="cellIs" dxfId="20605" priority="441" operator="greaterThan">
      <formula>$G$63</formula>
    </cfRule>
  </conditionalFormatting>
  <conditionalFormatting sqref="AG66">
    <cfRule type="cellIs" dxfId="20604" priority="439" operator="greaterThan">
      <formula>$G$66</formula>
    </cfRule>
    <cfRule type="cellIs" dxfId="20603" priority="440" operator="greaterThan">
      <formula>$F$66</formula>
    </cfRule>
  </conditionalFormatting>
  <conditionalFormatting sqref="AG53">
    <cfRule type="cellIs" dxfId="20602" priority="438" operator="greaterThan">
      <formula>$F$53</formula>
    </cfRule>
  </conditionalFormatting>
  <conditionalFormatting sqref="AG52">
    <cfRule type="cellIs" dxfId="20601" priority="436" operator="greaterThan">
      <formula>$F$52</formula>
    </cfRule>
  </conditionalFormatting>
  <conditionalFormatting sqref="AG61">
    <cfRule type="cellIs" dxfId="20600" priority="433" operator="greaterThan">
      <formula>$F$61</formula>
    </cfRule>
  </conditionalFormatting>
  <conditionalFormatting sqref="AG62">
    <cfRule type="cellIs" dxfId="20599" priority="431" operator="greaterThan">
      <formula>$G$62</formula>
    </cfRule>
  </conditionalFormatting>
  <conditionalFormatting sqref="AG54">
    <cfRule type="cellIs" dxfId="20598" priority="434" operator="greaterThan">
      <formula>$G$54</formula>
    </cfRule>
    <cfRule type="cellIs" dxfId="20597" priority="435" operator="greaterThan">
      <formula>$F$54</formula>
    </cfRule>
  </conditionalFormatting>
  <conditionalFormatting sqref="AG61">
    <cfRule type="cellIs" dxfId="20596" priority="432" operator="greaterThan">
      <formula>$G$61</formula>
    </cfRule>
  </conditionalFormatting>
  <conditionalFormatting sqref="AG67">
    <cfRule type="cellIs" dxfId="20595" priority="430" operator="greaterThan">
      <formula>$F$67</formula>
    </cfRule>
  </conditionalFormatting>
  <conditionalFormatting sqref="AG68">
    <cfRule type="cellIs" dxfId="20594" priority="429" operator="greaterThan">
      <formula>$G$68</formula>
    </cfRule>
  </conditionalFormatting>
  <conditionalFormatting sqref="AG70">
    <cfRule type="cellIs" dxfId="20593" priority="428" operator="greaterThan">
      <formula>$G$70</formula>
    </cfRule>
  </conditionalFormatting>
  <conditionalFormatting sqref="AG73">
    <cfRule type="cellIs" dxfId="20592" priority="427" operator="greaterThan">
      <formula>$G$73</formula>
    </cfRule>
  </conditionalFormatting>
  <conditionalFormatting sqref="AG75">
    <cfRule type="cellIs" dxfId="20591" priority="426" operator="greaterThan">
      <formula>$F$75</formula>
    </cfRule>
  </conditionalFormatting>
  <conditionalFormatting sqref="AG76">
    <cfRule type="cellIs" dxfId="20590" priority="425" operator="greaterThan">
      <formula>$F$76</formula>
    </cfRule>
  </conditionalFormatting>
  <conditionalFormatting sqref="AG78">
    <cfRule type="cellIs" dxfId="20589" priority="424" operator="greaterThan">
      <formula>$G$78</formula>
    </cfRule>
  </conditionalFormatting>
  <conditionalFormatting sqref="AG80">
    <cfRule type="cellIs" dxfId="20588" priority="423" operator="greaterThan">
      <formula>$F$80</formula>
    </cfRule>
  </conditionalFormatting>
  <conditionalFormatting sqref="AG82">
    <cfRule type="cellIs" dxfId="20587" priority="422" operator="greaterThan">
      <formula>$F$82</formula>
    </cfRule>
  </conditionalFormatting>
  <conditionalFormatting sqref="AG81">
    <cfRule type="cellIs" dxfId="20586" priority="420" operator="greaterThan">
      <formula>$G$81</formula>
    </cfRule>
    <cfRule type="cellIs" dxfId="20585" priority="421" operator="greaterThan">
      <formula>$F$81</formula>
    </cfRule>
  </conditionalFormatting>
  <conditionalFormatting sqref="AG84">
    <cfRule type="cellIs" dxfId="20584" priority="419" operator="greaterThan">
      <formula>$G$84</formula>
    </cfRule>
  </conditionalFormatting>
  <conditionalFormatting sqref="AG86">
    <cfRule type="cellIs" dxfId="20583" priority="417" operator="greaterThan">
      <formula>$G$86</formula>
    </cfRule>
    <cfRule type="cellIs" dxfId="20582" priority="418" operator="greaterThan">
      <formula>$F$86</formula>
    </cfRule>
  </conditionalFormatting>
  <conditionalFormatting sqref="AG89">
    <cfRule type="cellIs" dxfId="20581" priority="415" operator="greaterThan">
      <formula>$G$89</formula>
    </cfRule>
    <cfRule type="cellIs" dxfId="20580" priority="416" operator="greaterThan">
      <formula>$F$89</formula>
    </cfRule>
  </conditionalFormatting>
  <conditionalFormatting sqref="AG53">
    <cfRule type="cellIs" dxfId="20579" priority="437" operator="greaterThan">
      <formula>$G$53</formula>
    </cfRule>
  </conditionalFormatting>
  <conditionalFormatting sqref="R48">
    <cfRule type="cellIs" dxfId="20578" priority="384" operator="greaterThan">
      <formula>$F$48</formula>
    </cfRule>
  </conditionalFormatting>
  <conditionalFormatting sqref="R72">
    <cfRule type="cellIs" dxfId="20577" priority="414" operator="greaterThan">
      <formula>$F$72</formula>
    </cfRule>
  </conditionalFormatting>
  <conditionalFormatting sqref="R55">
    <cfRule type="cellIs" dxfId="20576" priority="413" operator="greaterThan">
      <formula>$G$55</formula>
    </cfRule>
  </conditionalFormatting>
  <conditionalFormatting sqref="R60">
    <cfRule type="cellIs" dxfId="20575" priority="412" operator="greaterThan">
      <formula>$G$60</formula>
    </cfRule>
  </conditionalFormatting>
  <conditionalFormatting sqref="R63">
    <cfRule type="cellIs" dxfId="20574" priority="411" operator="greaterThan">
      <formula>$G$63</formula>
    </cfRule>
  </conditionalFormatting>
  <conditionalFormatting sqref="R66">
    <cfRule type="cellIs" dxfId="20573" priority="409" operator="greaterThan">
      <formula>$G$66</formula>
    </cfRule>
    <cfRule type="cellIs" dxfId="20572" priority="410" operator="greaterThan">
      <formula>$F$66</formula>
    </cfRule>
  </conditionalFormatting>
  <conditionalFormatting sqref="R53">
    <cfRule type="cellIs" dxfId="20571" priority="408" operator="greaterThan">
      <formula>$F$53</formula>
    </cfRule>
  </conditionalFormatting>
  <conditionalFormatting sqref="R52">
    <cfRule type="cellIs" dxfId="20570" priority="406" operator="greaterThan">
      <formula>$F$52</formula>
    </cfRule>
  </conditionalFormatting>
  <conditionalFormatting sqref="R61">
    <cfRule type="cellIs" dxfId="20569" priority="403" operator="greaterThan">
      <formula>$F$61</formula>
    </cfRule>
  </conditionalFormatting>
  <conditionalFormatting sqref="R62">
    <cfRule type="cellIs" dxfId="20568" priority="401" operator="greaterThan">
      <formula>$G$62</formula>
    </cfRule>
  </conditionalFormatting>
  <conditionalFormatting sqref="R54">
    <cfRule type="cellIs" dxfId="20567" priority="404" operator="greaterThan">
      <formula>$G$54</formula>
    </cfRule>
    <cfRule type="cellIs" dxfId="20566" priority="405" operator="greaterThan">
      <formula>$F$54</formula>
    </cfRule>
  </conditionalFormatting>
  <conditionalFormatting sqref="R61">
    <cfRule type="cellIs" dxfId="20565" priority="402" operator="greaterThan">
      <formula>$G$61</formula>
    </cfRule>
  </conditionalFormatting>
  <conditionalFormatting sqref="R67">
    <cfRule type="cellIs" dxfId="20564" priority="400" operator="greaterThan">
      <formula>$F$67</formula>
    </cfRule>
  </conditionalFormatting>
  <conditionalFormatting sqref="R68">
    <cfRule type="cellIs" dxfId="20563" priority="399" operator="greaterThan">
      <formula>$G$68</formula>
    </cfRule>
  </conditionalFormatting>
  <conditionalFormatting sqref="R70">
    <cfRule type="cellIs" dxfId="20562" priority="398" operator="greaterThan">
      <formula>$G$70</formula>
    </cfRule>
  </conditionalFormatting>
  <conditionalFormatting sqref="R73">
    <cfRule type="cellIs" dxfId="20561" priority="397" operator="greaterThan">
      <formula>$G$73</formula>
    </cfRule>
  </conditionalFormatting>
  <conditionalFormatting sqref="R75">
    <cfRule type="cellIs" dxfId="20560" priority="396" operator="greaterThan">
      <formula>$F$75</formula>
    </cfRule>
  </conditionalFormatting>
  <conditionalFormatting sqref="R76">
    <cfRule type="cellIs" dxfId="20559" priority="395" operator="greaterThan">
      <formula>$F$76</formula>
    </cfRule>
  </conditionalFormatting>
  <conditionalFormatting sqref="R78">
    <cfRule type="cellIs" dxfId="20558" priority="394" operator="greaterThan">
      <formula>$G$78</formula>
    </cfRule>
  </conditionalFormatting>
  <conditionalFormatting sqref="R80">
    <cfRule type="cellIs" dxfId="20557" priority="393" operator="greaterThan">
      <formula>$F$80</formula>
    </cfRule>
  </conditionalFormatting>
  <conditionalFormatting sqref="R82">
    <cfRule type="cellIs" dxfId="20556" priority="392" operator="greaterThan">
      <formula>$F$82</formula>
    </cfRule>
  </conditionalFormatting>
  <conditionalFormatting sqref="R81">
    <cfRule type="cellIs" dxfId="20555" priority="390" operator="greaterThan">
      <formula>$G$81</formula>
    </cfRule>
    <cfRule type="cellIs" dxfId="20554" priority="391" operator="greaterThan">
      <formula>$F$81</formula>
    </cfRule>
  </conditionalFormatting>
  <conditionalFormatting sqref="R84">
    <cfRule type="cellIs" dxfId="20553" priority="389" operator="greaterThan">
      <formula>$G$84</formula>
    </cfRule>
  </conditionalFormatting>
  <conditionalFormatting sqref="R86">
    <cfRule type="cellIs" dxfId="20552" priority="387" operator="greaterThan">
      <formula>$G$86</formula>
    </cfRule>
    <cfRule type="cellIs" dxfId="20551" priority="388" operator="greaterThan">
      <formula>$F$86</formula>
    </cfRule>
  </conditionalFormatting>
  <conditionalFormatting sqref="R89">
    <cfRule type="cellIs" dxfId="20550" priority="385" operator="greaterThan">
      <formula>$G$89</formula>
    </cfRule>
    <cfRule type="cellIs" dxfId="20549" priority="386" operator="greaterThan">
      <formula>$F$89</formula>
    </cfRule>
  </conditionalFormatting>
  <conditionalFormatting sqref="R53">
    <cfRule type="cellIs" dxfId="20548" priority="407" operator="greaterThan">
      <formula>$G$53</formula>
    </cfRule>
  </conditionalFormatting>
  <conditionalFormatting sqref="W48">
    <cfRule type="cellIs" dxfId="20547" priority="352" operator="greaterThan">
      <formula>$F$48</formula>
    </cfRule>
  </conditionalFormatting>
  <conditionalFormatting sqref="W72">
    <cfRule type="cellIs" dxfId="20546" priority="383" operator="greaterThan">
      <formula>$F$72</formula>
    </cfRule>
  </conditionalFormatting>
  <conditionalFormatting sqref="W55">
    <cfRule type="cellIs" dxfId="20545" priority="382" operator="greaterThan">
      <formula>$G$55</formula>
    </cfRule>
  </conditionalFormatting>
  <conditionalFormatting sqref="W60">
    <cfRule type="cellIs" dxfId="20544" priority="380" operator="greaterThan">
      <formula>$G$60</formula>
    </cfRule>
  </conditionalFormatting>
  <conditionalFormatting sqref="W63">
    <cfRule type="cellIs" dxfId="20543" priority="379" operator="greaterThan">
      <formula>$G$63</formula>
    </cfRule>
  </conditionalFormatting>
  <conditionalFormatting sqref="W66">
    <cfRule type="cellIs" dxfId="20542" priority="377" operator="greaterThan">
      <formula>$G$66</formula>
    </cfRule>
    <cfRule type="cellIs" dxfId="20541" priority="378" operator="greaterThan">
      <formula>$F$66</formula>
    </cfRule>
  </conditionalFormatting>
  <conditionalFormatting sqref="W53">
    <cfRule type="cellIs" dxfId="20540" priority="376" operator="greaterThan">
      <formula>$F$53</formula>
    </cfRule>
  </conditionalFormatting>
  <conditionalFormatting sqref="W52">
    <cfRule type="cellIs" dxfId="20539" priority="374" operator="greaterThan">
      <formula>$F$52</formula>
    </cfRule>
  </conditionalFormatting>
  <conditionalFormatting sqref="W61">
    <cfRule type="cellIs" dxfId="20538" priority="371" operator="greaterThan">
      <formula>$F$61</formula>
    </cfRule>
  </conditionalFormatting>
  <conditionalFormatting sqref="W62">
    <cfRule type="cellIs" dxfId="20537" priority="369" operator="greaterThan">
      <formula>$G$62</formula>
    </cfRule>
  </conditionalFormatting>
  <conditionalFormatting sqref="W54">
    <cfRule type="cellIs" dxfId="20536" priority="372" operator="greaterThan">
      <formula>$G$54</formula>
    </cfRule>
    <cfRule type="cellIs" dxfId="20535" priority="373" operator="greaterThan">
      <formula>$F$54</formula>
    </cfRule>
  </conditionalFormatting>
  <conditionalFormatting sqref="W61">
    <cfRule type="cellIs" dxfId="20534" priority="370" operator="greaterThan">
      <formula>$G$61</formula>
    </cfRule>
  </conditionalFormatting>
  <conditionalFormatting sqref="W67">
    <cfRule type="cellIs" dxfId="20533" priority="368" operator="greaterThan">
      <formula>$F$67</formula>
    </cfRule>
  </conditionalFormatting>
  <conditionalFormatting sqref="W68">
    <cfRule type="cellIs" dxfId="20532" priority="367" operator="greaterThan">
      <formula>$G$68</formula>
    </cfRule>
  </conditionalFormatting>
  <conditionalFormatting sqref="W70">
    <cfRule type="cellIs" dxfId="20531" priority="366" operator="greaterThan">
      <formula>$G$70</formula>
    </cfRule>
  </conditionalFormatting>
  <conditionalFormatting sqref="W73">
    <cfRule type="cellIs" dxfId="20530" priority="365" operator="greaterThan">
      <formula>$G$73</formula>
    </cfRule>
  </conditionalFormatting>
  <conditionalFormatting sqref="W75">
    <cfRule type="cellIs" dxfId="20529" priority="364" operator="greaterThan">
      <formula>$F$75</formula>
    </cfRule>
  </conditionalFormatting>
  <conditionalFormatting sqref="W76">
    <cfRule type="cellIs" dxfId="20528" priority="363" operator="greaterThan">
      <formula>$F$76</formula>
    </cfRule>
  </conditionalFormatting>
  <conditionalFormatting sqref="W78">
    <cfRule type="cellIs" dxfId="20527" priority="362" operator="greaterThan">
      <formula>$G$78</formula>
    </cfRule>
  </conditionalFormatting>
  <conditionalFormatting sqref="W80">
    <cfRule type="cellIs" dxfId="20526" priority="361" operator="greaterThan">
      <formula>$F$80</formula>
    </cfRule>
  </conditionalFormatting>
  <conditionalFormatting sqref="W82">
    <cfRule type="cellIs" dxfId="20525" priority="360" operator="greaterThan">
      <formula>$F$82</formula>
    </cfRule>
  </conditionalFormatting>
  <conditionalFormatting sqref="W81">
    <cfRule type="cellIs" dxfId="20524" priority="358" operator="greaterThan">
      <formula>$G$81</formula>
    </cfRule>
    <cfRule type="cellIs" dxfId="20523" priority="359" operator="greaterThan">
      <formula>$F$81</formula>
    </cfRule>
  </conditionalFormatting>
  <conditionalFormatting sqref="W84">
    <cfRule type="cellIs" dxfId="20522" priority="357" operator="greaterThan">
      <formula>$G$84</formula>
    </cfRule>
  </conditionalFormatting>
  <conditionalFormatting sqref="W86">
    <cfRule type="cellIs" dxfId="20521" priority="355" operator="greaterThan">
      <formula>$G$86</formula>
    </cfRule>
    <cfRule type="cellIs" dxfId="20520" priority="356" operator="greaterThan">
      <formula>$F$86</formula>
    </cfRule>
  </conditionalFormatting>
  <conditionalFormatting sqref="W89">
    <cfRule type="cellIs" dxfId="20519" priority="353" operator="greaterThan">
      <formula>$G$89</formula>
    </cfRule>
    <cfRule type="cellIs" dxfId="20518" priority="354" operator="greaterThan">
      <formula>$F$89</formula>
    </cfRule>
  </conditionalFormatting>
  <conditionalFormatting sqref="W53">
    <cfRule type="cellIs" dxfId="20517" priority="375" operator="greaterThan">
      <formula>$G$53</formula>
    </cfRule>
  </conditionalFormatting>
  <conditionalFormatting sqref="M48">
    <cfRule type="cellIs" dxfId="20516" priority="320" operator="greaterThan">
      <formula>$F$48</formula>
    </cfRule>
  </conditionalFormatting>
  <conditionalFormatting sqref="M72">
    <cfRule type="cellIs" dxfId="20515" priority="350" operator="greaterThan">
      <formula>$F$72</formula>
    </cfRule>
  </conditionalFormatting>
  <conditionalFormatting sqref="M55">
    <cfRule type="cellIs" dxfId="20514" priority="349" operator="greaterThan">
      <formula>$G$55</formula>
    </cfRule>
  </conditionalFormatting>
  <conditionalFormatting sqref="M60">
    <cfRule type="cellIs" dxfId="20513" priority="348" operator="greaterThan">
      <formula>$G$60</formula>
    </cfRule>
  </conditionalFormatting>
  <conditionalFormatting sqref="M63">
    <cfRule type="cellIs" dxfId="20512" priority="347" operator="greaterThan">
      <formula>$G$63</formula>
    </cfRule>
  </conditionalFormatting>
  <conditionalFormatting sqref="M66">
    <cfRule type="cellIs" dxfId="20511" priority="345" operator="greaterThan">
      <formula>$G$66</formula>
    </cfRule>
    <cfRule type="cellIs" dxfId="20510" priority="346" operator="greaterThan">
      <formula>$F$66</formula>
    </cfRule>
  </conditionalFormatting>
  <conditionalFormatting sqref="M53">
    <cfRule type="cellIs" dxfId="20509" priority="344" operator="greaterThan">
      <formula>$F$53</formula>
    </cfRule>
  </conditionalFormatting>
  <conditionalFormatting sqref="M52">
    <cfRule type="cellIs" dxfId="20508" priority="342" operator="greaterThan">
      <formula>$F$52</formula>
    </cfRule>
  </conditionalFormatting>
  <conditionalFormatting sqref="M61">
    <cfRule type="cellIs" dxfId="20507" priority="339" operator="greaterThan">
      <formula>$F$61</formula>
    </cfRule>
  </conditionalFormatting>
  <conditionalFormatting sqref="M62">
    <cfRule type="cellIs" dxfId="20506" priority="337" operator="greaterThan">
      <formula>$G$62</formula>
    </cfRule>
  </conditionalFormatting>
  <conditionalFormatting sqref="M54">
    <cfRule type="cellIs" dxfId="20505" priority="340" operator="greaterThan">
      <formula>$G$54</formula>
    </cfRule>
    <cfRule type="cellIs" dxfId="20504" priority="341" operator="greaterThan">
      <formula>$F$54</formula>
    </cfRule>
  </conditionalFormatting>
  <conditionalFormatting sqref="M61">
    <cfRule type="cellIs" dxfId="20503" priority="338" operator="greaterThan">
      <formula>$G$61</formula>
    </cfRule>
  </conditionalFormatting>
  <conditionalFormatting sqref="M67">
    <cfRule type="cellIs" dxfId="20502" priority="336" operator="greaterThan">
      <formula>$F$67</formula>
    </cfRule>
  </conditionalFormatting>
  <conditionalFormatting sqref="M68">
    <cfRule type="cellIs" dxfId="20501" priority="335" operator="greaterThan">
      <formula>$G$68</formula>
    </cfRule>
  </conditionalFormatting>
  <conditionalFormatting sqref="M70">
    <cfRule type="cellIs" dxfId="20500" priority="334" operator="greaterThan">
      <formula>$G$70</formula>
    </cfRule>
  </conditionalFormatting>
  <conditionalFormatting sqref="M73">
    <cfRule type="cellIs" dxfId="20499" priority="333" operator="greaterThan">
      <formula>$G$73</formula>
    </cfRule>
  </conditionalFormatting>
  <conditionalFormatting sqref="M75">
    <cfRule type="cellIs" dxfId="20498" priority="332" operator="greaterThan">
      <formula>$F$75</formula>
    </cfRule>
  </conditionalFormatting>
  <conditionalFormatting sqref="M76">
    <cfRule type="cellIs" dxfId="20497" priority="331" operator="greaterThan">
      <formula>$F$76</formula>
    </cfRule>
  </conditionalFormatting>
  <conditionalFormatting sqref="M78">
    <cfRule type="cellIs" dxfId="20496" priority="330" operator="greaterThan">
      <formula>$G$78</formula>
    </cfRule>
  </conditionalFormatting>
  <conditionalFormatting sqref="M80">
    <cfRule type="cellIs" dxfId="20495" priority="329" operator="greaterThan">
      <formula>$F$80</formula>
    </cfRule>
  </conditionalFormatting>
  <conditionalFormatting sqref="M82">
    <cfRule type="cellIs" dxfId="20494" priority="328" operator="greaterThan">
      <formula>$F$82</formula>
    </cfRule>
  </conditionalFormatting>
  <conditionalFormatting sqref="M81">
    <cfRule type="cellIs" dxfId="20493" priority="326" operator="greaterThan">
      <formula>$G$81</formula>
    </cfRule>
    <cfRule type="cellIs" dxfId="20492" priority="327" operator="greaterThan">
      <formula>$F$81</formula>
    </cfRule>
  </conditionalFormatting>
  <conditionalFormatting sqref="M84">
    <cfRule type="cellIs" dxfId="20491" priority="325" operator="greaterThan">
      <formula>$G$84</formula>
    </cfRule>
  </conditionalFormatting>
  <conditionalFormatting sqref="M86">
    <cfRule type="cellIs" dxfId="20490" priority="323" operator="greaterThan">
      <formula>$G$86</formula>
    </cfRule>
    <cfRule type="cellIs" dxfId="20489" priority="324" operator="greaterThan">
      <formula>$F$86</formula>
    </cfRule>
  </conditionalFormatting>
  <conditionalFormatting sqref="M89">
    <cfRule type="cellIs" dxfId="20488" priority="321" operator="greaterThan">
      <formula>$G$89</formula>
    </cfRule>
    <cfRule type="cellIs" dxfId="20487" priority="322" operator="greaterThan">
      <formula>$F$89</formula>
    </cfRule>
  </conditionalFormatting>
  <conditionalFormatting sqref="M53">
    <cfRule type="cellIs" dxfId="20486" priority="343" operator="greaterThan">
      <formula>$G$53</formula>
    </cfRule>
  </conditionalFormatting>
  <conditionalFormatting sqref="H43">
    <cfRule type="cellIs" dxfId="20485" priority="319" operator="greaterThan">
      <formula>$G$43</formula>
    </cfRule>
  </conditionalFormatting>
  <conditionalFormatting sqref="H45">
    <cfRule type="cellIs" dxfId="20484" priority="318" operator="greaterThan">
      <formula>$F$45</formula>
    </cfRule>
  </conditionalFormatting>
  <conditionalFormatting sqref="H46">
    <cfRule type="cellIs" dxfId="20483" priority="317" operator="greaterThan">
      <formula>$G$46</formula>
    </cfRule>
  </conditionalFormatting>
  <conditionalFormatting sqref="H48">
    <cfRule type="cellIs" dxfId="20482" priority="285" operator="greaterThan">
      <formula>$F$48</formula>
    </cfRule>
  </conditionalFormatting>
  <conditionalFormatting sqref="H72">
    <cfRule type="cellIs" dxfId="20481" priority="316" operator="greaterThan">
      <formula>$F$72</formula>
    </cfRule>
  </conditionalFormatting>
  <conditionalFormatting sqref="H55">
    <cfRule type="cellIs" dxfId="20480" priority="315" operator="greaterThan">
      <formula>$G$55</formula>
    </cfRule>
  </conditionalFormatting>
  <conditionalFormatting sqref="H60">
    <cfRule type="cellIs" dxfId="20479" priority="313" operator="greaterThan">
      <formula>$G$60</formula>
    </cfRule>
  </conditionalFormatting>
  <conditionalFormatting sqref="H63">
    <cfRule type="cellIs" dxfId="20478" priority="312" operator="greaterThan">
      <formula>$G$63</formula>
    </cfRule>
  </conditionalFormatting>
  <conditionalFormatting sqref="H66">
    <cfRule type="cellIs" dxfId="20477" priority="310" operator="greaterThan">
      <formula>$G$66</formula>
    </cfRule>
    <cfRule type="cellIs" dxfId="20476" priority="311" operator="greaterThan">
      <formula>$F$66</formula>
    </cfRule>
  </conditionalFormatting>
  <conditionalFormatting sqref="H53">
    <cfRule type="cellIs" dxfId="20475" priority="309" operator="greaterThan">
      <formula>$F$53</formula>
    </cfRule>
  </conditionalFormatting>
  <conditionalFormatting sqref="H52">
    <cfRule type="cellIs" dxfId="20474" priority="307" operator="greaterThan">
      <formula>$F$52</formula>
    </cfRule>
  </conditionalFormatting>
  <conditionalFormatting sqref="H61">
    <cfRule type="cellIs" dxfId="20473" priority="304" operator="greaterThan">
      <formula>$F$61</formula>
    </cfRule>
  </conditionalFormatting>
  <conditionalFormatting sqref="H62">
    <cfRule type="cellIs" dxfId="20472" priority="302" operator="greaterThan">
      <formula>$G$62</formula>
    </cfRule>
  </conditionalFormatting>
  <conditionalFormatting sqref="H54">
    <cfRule type="cellIs" dxfId="20471" priority="305" operator="greaterThan">
      <formula>$G$54</formula>
    </cfRule>
    <cfRule type="cellIs" dxfId="20470" priority="306" operator="greaterThan">
      <formula>$F$54</formula>
    </cfRule>
  </conditionalFormatting>
  <conditionalFormatting sqref="H61">
    <cfRule type="cellIs" dxfId="20469" priority="303" operator="greaterThan">
      <formula>$G$61</formula>
    </cfRule>
  </conditionalFormatting>
  <conditionalFormatting sqref="H67">
    <cfRule type="cellIs" dxfId="20468" priority="301" operator="greaterThan">
      <formula>$F$67</formula>
    </cfRule>
  </conditionalFormatting>
  <conditionalFormatting sqref="H68">
    <cfRule type="cellIs" dxfId="20467" priority="300" operator="greaterThan">
      <formula>$G$68</formula>
    </cfRule>
  </conditionalFormatting>
  <conditionalFormatting sqref="H70">
    <cfRule type="cellIs" dxfId="20466" priority="299" operator="greaterThan">
      <formula>$G$70</formula>
    </cfRule>
  </conditionalFormatting>
  <conditionalFormatting sqref="H73">
    <cfRule type="cellIs" dxfId="20465" priority="298" operator="greaterThan">
      <formula>$G$73</formula>
    </cfRule>
  </conditionalFormatting>
  <conditionalFormatting sqref="H75">
    <cfRule type="cellIs" dxfId="20464" priority="297" operator="greaterThan">
      <formula>$F$75</formula>
    </cfRule>
  </conditionalFormatting>
  <conditionalFormatting sqref="H76">
    <cfRule type="cellIs" dxfId="20463" priority="296" operator="greaterThan">
      <formula>$F$76</formula>
    </cfRule>
  </conditionalFormatting>
  <conditionalFormatting sqref="H78">
    <cfRule type="cellIs" dxfId="20462" priority="295" operator="greaterThan">
      <formula>$G$78</formula>
    </cfRule>
  </conditionalFormatting>
  <conditionalFormatting sqref="H80">
    <cfRule type="cellIs" dxfId="20461" priority="294" operator="greaterThan">
      <formula>$F$80</formula>
    </cfRule>
  </conditionalFormatting>
  <conditionalFormatting sqref="H82">
    <cfRule type="cellIs" dxfId="20460" priority="293" operator="greaterThan">
      <formula>$F$82</formula>
    </cfRule>
  </conditionalFormatting>
  <conditionalFormatting sqref="H81">
    <cfRule type="cellIs" dxfId="20459" priority="291" operator="greaterThan">
      <formula>$G$81</formula>
    </cfRule>
    <cfRule type="cellIs" dxfId="20458" priority="292" operator="greaterThan">
      <formula>$F$81</formula>
    </cfRule>
  </conditionalFormatting>
  <conditionalFormatting sqref="H84">
    <cfRule type="cellIs" dxfId="20457" priority="290" operator="greaterThan">
      <formula>$G$84</formula>
    </cfRule>
  </conditionalFormatting>
  <conditionalFormatting sqref="H86">
    <cfRule type="cellIs" dxfId="20456" priority="288" operator="greaterThan">
      <formula>$G$86</formula>
    </cfRule>
    <cfRule type="cellIs" dxfId="20455" priority="289" operator="greaterThan">
      <formula>$F$86</formula>
    </cfRule>
  </conditionalFormatting>
  <conditionalFormatting sqref="H89">
    <cfRule type="cellIs" dxfId="20454" priority="286" operator="greaterThan">
      <formula>$G$89</formula>
    </cfRule>
    <cfRule type="cellIs" dxfId="20453" priority="287" operator="greaterThan">
      <formula>$F$89</formula>
    </cfRule>
  </conditionalFormatting>
  <conditionalFormatting sqref="H53">
    <cfRule type="cellIs" dxfId="20452" priority="308" operator="greaterThan">
      <formula>$G$53</formula>
    </cfRule>
  </conditionalFormatting>
  <conditionalFormatting sqref="AG29">
    <cfRule type="cellIs" dxfId="20451" priority="282" operator="greaterThan">
      <formula>$E$29</formula>
    </cfRule>
  </conditionalFormatting>
  <conditionalFormatting sqref="AG29">
    <cfRule type="cellIs" dxfId="20450" priority="283" operator="greaterThan">
      <formula>$G$29</formula>
    </cfRule>
  </conditionalFormatting>
  <conditionalFormatting sqref="AG44">
    <cfRule type="cellIs" dxfId="20449" priority="270" operator="greaterThan">
      <formula>$E$26</formula>
    </cfRule>
    <cfRule type="cellIs" dxfId="20448" priority="271" operator="greaterThan">
      <formula>$G$26</formula>
    </cfRule>
  </conditionalFormatting>
  <conditionalFormatting sqref="AG45">
    <cfRule type="cellIs" dxfId="20447" priority="268" operator="greaterThan">
      <formula>$E$27</formula>
    </cfRule>
    <cfRule type="cellIs" dxfId="20446" priority="269" operator="greaterThan">
      <formula>$G$27</formula>
    </cfRule>
  </conditionalFormatting>
  <conditionalFormatting sqref="AG46">
    <cfRule type="cellIs" dxfId="20445" priority="266" operator="greaterThan">
      <formula>$E$28</formula>
    </cfRule>
    <cfRule type="cellIs" dxfId="20444" priority="267" operator="greaterThan">
      <formula>$G$28</formula>
    </cfRule>
  </conditionalFormatting>
  <conditionalFormatting sqref="AG49">
    <cfRule type="cellIs" dxfId="20443" priority="264" operator="greaterThan">
      <formula>$E$26</formula>
    </cfRule>
    <cfRule type="cellIs" dxfId="20442" priority="265" operator="greaterThan">
      <formula>$G$26</formula>
    </cfRule>
  </conditionalFormatting>
  <conditionalFormatting sqref="R43 M43">
    <cfRule type="cellIs" dxfId="20441" priority="262" operator="greaterThan">
      <formula>$G$43</formula>
    </cfRule>
  </conditionalFormatting>
  <conditionalFormatting sqref="R45 M45">
    <cfRule type="cellIs" dxfId="20440" priority="261" operator="greaterThan">
      <formula>$F$45</formula>
    </cfRule>
  </conditionalFormatting>
  <conditionalFormatting sqref="R46 M46">
    <cfRule type="cellIs" dxfId="20439" priority="260" operator="greaterThan">
      <formula>$G$46</formula>
    </cfRule>
  </conditionalFormatting>
  <conditionalFormatting sqref="W43">
    <cfRule type="cellIs" dxfId="20438" priority="259" operator="greaterThan">
      <formula>$G$43</formula>
    </cfRule>
  </conditionalFormatting>
  <conditionalFormatting sqref="W45">
    <cfRule type="cellIs" dxfId="20437" priority="258" operator="greaterThan">
      <formula>$F$45</formula>
    </cfRule>
  </conditionalFormatting>
  <conditionalFormatting sqref="W46">
    <cfRule type="cellIs" dxfId="20436" priority="257" operator="greaterThan">
      <formula>$G$46</formula>
    </cfRule>
  </conditionalFormatting>
  <conditionalFormatting sqref="AL27">
    <cfRule type="cellIs" dxfId="20435" priority="253" operator="greaterThan">
      <formula>$E$10</formula>
    </cfRule>
  </conditionalFormatting>
  <conditionalFormatting sqref="AL28">
    <cfRule type="cellIs" dxfId="20434" priority="252" operator="greaterThan">
      <formula>$E$11</formula>
    </cfRule>
  </conditionalFormatting>
  <conditionalFormatting sqref="AL29">
    <cfRule type="cellIs" dxfId="20433" priority="251" operator="greaterThan">
      <formula>$E$12</formula>
    </cfRule>
  </conditionalFormatting>
  <conditionalFormatting sqref="AL30">
    <cfRule type="cellIs" dxfId="20432" priority="249" operator="greaterThan">
      <formula>$E$13</formula>
    </cfRule>
    <cfRule type="cellIs" dxfId="20431" priority="250" operator="greaterThan">
      <formula>$G$13</formula>
    </cfRule>
  </conditionalFormatting>
  <conditionalFormatting sqref="AL31">
    <cfRule type="cellIs" dxfId="20430" priority="247" operator="greaterThan">
      <formula>$E$14</formula>
    </cfRule>
    <cfRule type="cellIs" dxfId="20429" priority="248" operator="greaterThan">
      <formula>$G$14</formula>
    </cfRule>
  </conditionalFormatting>
  <conditionalFormatting sqref="AL32">
    <cfRule type="cellIs" dxfId="20428" priority="246" operator="greaterThan">
      <formula>$E$15</formula>
    </cfRule>
  </conditionalFormatting>
  <conditionalFormatting sqref="AL33">
    <cfRule type="cellIs" dxfId="20427" priority="245" operator="greaterThan">
      <formula>$E$16</formula>
    </cfRule>
  </conditionalFormatting>
  <conditionalFormatting sqref="AL33">
    <cfRule type="cellIs" dxfId="20426" priority="244" operator="greaterThan">
      <formula>$G$16</formula>
    </cfRule>
  </conditionalFormatting>
  <conditionalFormatting sqref="AL34">
    <cfRule type="cellIs" dxfId="20425" priority="242" operator="greaterThan">
      <formula>$E$17</formula>
    </cfRule>
  </conditionalFormatting>
  <conditionalFormatting sqref="AL34">
    <cfRule type="cellIs" dxfId="20424" priority="243" operator="greaterThan">
      <formula>$G$17</formula>
    </cfRule>
  </conditionalFormatting>
  <conditionalFormatting sqref="AL36">
    <cfRule type="cellIs" dxfId="20423" priority="241" operator="greaterThan">
      <formula>$E$19</formula>
    </cfRule>
  </conditionalFormatting>
  <conditionalFormatting sqref="AL37">
    <cfRule type="cellIs" dxfId="20422" priority="239" operator="greaterThan">
      <formula>$E$20</formula>
    </cfRule>
    <cfRule type="cellIs" dxfId="20421" priority="240" operator="greaterThan">
      <formula>$G$20</formula>
    </cfRule>
  </conditionalFormatting>
  <conditionalFormatting sqref="AL38">
    <cfRule type="cellIs" dxfId="20420" priority="237" operator="greaterThan">
      <formula>$E$21</formula>
    </cfRule>
    <cfRule type="cellIs" dxfId="20419" priority="238" operator="greaterThan">
      <formula>$G$21</formula>
    </cfRule>
  </conditionalFormatting>
  <conditionalFormatting sqref="AL39">
    <cfRule type="cellIs" dxfId="20418" priority="235" operator="greaterThan">
      <formula>$E$22</formula>
    </cfRule>
    <cfRule type="cellIs" dxfId="20417" priority="236" operator="greaterThan">
      <formula>$G$22</formula>
    </cfRule>
  </conditionalFormatting>
  <conditionalFormatting sqref="AL40">
    <cfRule type="cellIs" dxfId="20416" priority="234" operator="greaterThan">
      <formula>$E$23</formula>
    </cfRule>
  </conditionalFormatting>
  <conditionalFormatting sqref="AL35">
    <cfRule type="cellIs" dxfId="20415" priority="230" operator="lessThan">
      <formula>$AS$18</formula>
    </cfRule>
    <cfRule type="cellIs" dxfId="20414" priority="231" operator="greaterThan">
      <formula>$AT$18</formula>
    </cfRule>
    <cfRule type="cellIs" dxfId="20413" priority="232" operator="lessThan">
      <formula>$AQ$18</formula>
    </cfRule>
    <cfRule type="cellIs" dxfId="20412" priority="233" operator="greaterThan">
      <formula>$AR$18</formula>
    </cfRule>
  </conditionalFormatting>
  <conditionalFormatting sqref="AL45">
    <cfRule type="cellIs" dxfId="20411" priority="228" operator="greaterThan">
      <formula>$E$27</formula>
    </cfRule>
    <cfRule type="cellIs" dxfId="20410" priority="229" operator="greaterThan">
      <formula>$G$27</formula>
    </cfRule>
  </conditionalFormatting>
  <conditionalFormatting sqref="AL46">
    <cfRule type="cellIs" dxfId="20409" priority="226" operator="greaterThan">
      <formula>$E$28</formula>
    </cfRule>
    <cfRule type="cellIs" dxfId="20408" priority="227" operator="greaterThan">
      <formula>$G$28</formula>
    </cfRule>
  </conditionalFormatting>
  <conditionalFormatting sqref="AL72">
    <cfRule type="cellIs" dxfId="20407" priority="225" operator="greaterThan">
      <formula>$F$72</formula>
    </cfRule>
  </conditionalFormatting>
  <conditionalFormatting sqref="AL55">
    <cfRule type="cellIs" dxfId="20406" priority="224" operator="greaterThan">
      <formula>$G$55</formula>
    </cfRule>
  </conditionalFormatting>
  <conditionalFormatting sqref="AL60">
    <cfRule type="cellIs" dxfId="20405" priority="223" operator="greaterThan">
      <formula>$G$60</formula>
    </cfRule>
  </conditionalFormatting>
  <conditionalFormatting sqref="AL63">
    <cfRule type="cellIs" dxfId="20404" priority="222" operator="greaterThan">
      <formula>$G$63</formula>
    </cfRule>
  </conditionalFormatting>
  <conditionalFormatting sqref="AL66">
    <cfRule type="cellIs" dxfId="20403" priority="220" operator="greaterThan">
      <formula>$G$66</formula>
    </cfRule>
    <cfRule type="cellIs" dxfId="20402" priority="221" operator="greaterThan">
      <formula>$F$66</formula>
    </cfRule>
  </conditionalFormatting>
  <conditionalFormatting sqref="AL53">
    <cfRule type="cellIs" dxfId="20401" priority="219" operator="greaterThan">
      <formula>$F$53</formula>
    </cfRule>
  </conditionalFormatting>
  <conditionalFormatting sqref="AL52">
    <cfRule type="cellIs" dxfId="20400" priority="217" operator="greaterThan">
      <formula>$F$52</formula>
    </cfRule>
  </conditionalFormatting>
  <conditionalFormatting sqref="AL61">
    <cfRule type="cellIs" dxfId="20399" priority="214" operator="greaterThan">
      <formula>$F$61</formula>
    </cfRule>
  </conditionalFormatting>
  <conditionalFormatting sqref="AL62">
    <cfRule type="cellIs" dxfId="20398" priority="212" operator="greaterThan">
      <formula>$G$62</formula>
    </cfRule>
  </conditionalFormatting>
  <conditionalFormatting sqref="AL54">
    <cfRule type="cellIs" dxfId="20397" priority="215" operator="greaterThan">
      <formula>$G$54</formula>
    </cfRule>
    <cfRule type="cellIs" dxfId="20396" priority="216" operator="greaterThan">
      <formula>$F$54</formula>
    </cfRule>
  </conditionalFormatting>
  <conditionalFormatting sqref="AL61">
    <cfRule type="cellIs" dxfId="20395" priority="213" operator="greaterThan">
      <formula>$G$61</formula>
    </cfRule>
  </conditionalFormatting>
  <conditionalFormatting sqref="AL67">
    <cfRule type="cellIs" dxfId="20394" priority="211" operator="greaterThan">
      <formula>$F$67</formula>
    </cfRule>
  </conditionalFormatting>
  <conditionalFormatting sqref="AL68">
    <cfRule type="cellIs" dxfId="20393" priority="210" operator="greaterThan">
      <formula>$G$68</formula>
    </cfRule>
  </conditionalFormatting>
  <conditionalFormatting sqref="AL70">
    <cfRule type="cellIs" dxfId="20392" priority="209" operator="greaterThan">
      <formula>$G$70</formula>
    </cfRule>
  </conditionalFormatting>
  <conditionalFormatting sqref="AL73">
    <cfRule type="cellIs" dxfId="20391" priority="208" operator="greaterThan">
      <formula>$G$73</formula>
    </cfRule>
  </conditionalFormatting>
  <conditionalFormatting sqref="AL75">
    <cfRule type="cellIs" dxfId="20390" priority="207" operator="greaterThan">
      <formula>$F$75</formula>
    </cfRule>
  </conditionalFormatting>
  <conditionalFormatting sqref="AL76">
    <cfRule type="cellIs" dxfId="20389" priority="206" operator="greaterThan">
      <formula>$F$76</formula>
    </cfRule>
  </conditionalFormatting>
  <conditionalFormatting sqref="AL78">
    <cfRule type="cellIs" dxfId="20388" priority="205" operator="greaterThan">
      <formula>$G$78</formula>
    </cfRule>
  </conditionalFormatting>
  <conditionalFormatting sqref="AL80">
    <cfRule type="cellIs" dxfId="20387" priority="204" operator="greaterThan">
      <formula>$F$80</formula>
    </cfRule>
  </conditionalFormatting>
  <conditionalFormatting sqref="AL82">
    <cfRule type="cellIs" dxfId="20386" priority="203" operator="greaterThan">
      <formula>$F$82</formula>
    </cfRule>
  </conditionalFormatting>
  <conditionalFormatting sqref="AL81">
    <cfRule type="cellIs" dxfId="20385" priority="201" operator="greaterThan">
      <formula>$G$81</formula>
    </cfRule>
    <cfRule type="cellIs" dxfId="20384" priority="202" operator="greaterThan">
      <formula>$F$81</formula>
    </cfRule>
  </conditionalFormatting>
  <conditionalFormatting sqref="AL84">
    <cfRule type="cellIs" dxfId="20383" priority="200" operator="greaterThan">
      <formula>$G$84</formula>
    </cfRule>
  </conditionalFormatting>
  <conditionalFormatting sqref="AL86">
    <cfRule type="cellIs" dxfId="20382" priority="198" operator="greaterThan">
      <formula>$G$86</formula>
    </cfRule>
    <cfRule type="cellIs" dxfId="20381" priority="199" operator="greaterThan">
      <formula>$F$86</formula>
    </cfRule>
  </conditionalFormatting>
  <conditionalFormatting sqref="AL89">
    <cfRule type="cellIs" dxfId="20380" priority="196" operator="greaterThan">
      <formula>$G$89</formula>
    </cfRule>
    <cfRule type="cellIs" dxfId="20379" priority="197" operator="greaterThan">
      <formula>$F$89</formula>
    </cfRule>
  </conditionalFormatting>
  <conditionalFormatting sqref="AL53">
    <cfRule type="cellIs" dxfId="20378" priority="218" operator="greaterThan">
      <formula>$G$53</formula>
    </cfRule>
  </conditionalFormatting>
  <conditionalFormatting sqref="AB18">
    <cfRule type="cellIs" dxfId="20377" priority="98" operator="lessThan">
      <formula>$AS$18</formula>
    </cfRule>
    <cfRule type="cellIs" dxfId="20376" priority="99" operator="greaterThan">
      <formula>$AT$18</formula>
    </cfRule>
    <cfRule type="cellIs" dxfId="20375" priority="100" operator="lessThan">
      <formula>$AQ$18</formula>
    </cfRule>
    <cfRule type="cellIs" dxfId="20374" priority="101" operator="greaterThan">
      <formula>$AR$18</formula>
    </cfRule>
  </conditionalFormatting>
  <conditionalFormatting sqref="AB10">
    <cfRule type="cellIs" dxfId="20373" priority="97" operator="greaterThan">
      <formula>$E$10</formula>
    </cfRule>
  </conditionalFormatting>
  <conditionalFormatting sqref="AB11">
    <cfRule type="cellIs" dxfId="20372" priority="96" operator="greaterThan">
      <formula>$E$11</formula>
    </cfRule>
  </conditionalFormatting>
  <conditionalFormatting sqref="AB12">
    <cfRule type="cellIs" dxfId="20371" priority="95" operator="greaterThan">
      <formula>$E$12</formula>
    </cfRule>
  </conditionalFormatting>
  <conditionalFormatting sqref="AB13">
    <cfRule type="cellIs" dxfId="20370" priority="93" operator="greaterThan">
      <formula>$E$13</formula>
    </cfRule>
    <cfRule type="cellIs" dxfId="20369" priority="94" operator="greaterThan">
      <formula>$G$13</formula>
    </cfRule>
  </conditionalFormatting>
  <conditionalFormatting sqref="AB14">
    <cfRule type="cellIs" dxfId="20368" priority="91" operator="greaterThan">
      <formula>$E$14</formula>
    </cfRule>
    <cfRule type="cellIs" dxfId="20367" priority="92" operator="greaterThan">
      <formula>$G$14</formula>
    </cfRule>
  </conditionalFormatting>
  <conditionalFormatting sqref="AB15">
    <cfRule type="cellIs" dxfId="20366" priority="90" operator="greaterThan">
      <formula>$E$15</formula>
    </cfRule>
  </conditionalFormatting>
  <conditionalFormatting sqref="AB16">
    <cfRule type="cellIs" dxfId="20365" priority="89" operator="greaterThan">
      <formula>$E$16</formula>
    </cfRule>
  </conditionalFormatting>
  <conditionalFormatting sqref="AB16">
    <cfRule type="cellIs" dxfId="20364" priority="88" operator="greaterThan">
      <formula>$G$16</formula>
    </cfRule>
  </conditionalFormatting>
  <conditionalFormatting sqref="AB17">
    <cfRule type="cellIs" dxfId="20363" priority="86" operator="greaterThan">
      <formula>$E$17</formula>
    </cfRule>
  </conditionalFormatting>
  <conditionalFormatting sqref="AB17">
    <cfRule type="cellIs" dxfId="20362" priority="87" operator="greaterThan">
      <formula>$G$17</formula>
    </cfRule>
  </conditionalFormatting>
  <conditionalFormatting sqref="AB19">
    <cfRule type="cellIs" dxfId="20361" priority="85" operator="greaterThan">
      <formula>$E$19</formula>
    </cfRule>
  </conditionalFormatting>
  <conditionalFormatting sqref="AB20">
    <cfRule type="cellIs" dxfId="20360" priority="83" operator="greaterThan">
      <formula>$E$20</formula>
    </cfRule>
    <cfRule type="cellIs" dxfId="20359" priority="84" operator="greaterThan">
      <formula>$G$20</formula>
    </cfRule>
  </conditionalFormatting>
  <conditionalFormatting sqref="AB21">
    <cfRule type="cellIs" dxfId="20358" priority="81" operator="greaterThan">
      <formula>$E$21</formula>
    </cfRule>
    <cfRule type="cellIs" dxfId="20357" priority="82" operator="greaterThan">
      <formula>$G$21</formula>
    </cfRule>
  </conditionalFormatting>
  <conditionalFormatting sqref="AB22">
    <cfRule type="cellIs" dxfId="20356" priority="79" operator="greaterThan">
      <formula>$E$22</formula>
    </cfRule>
    <cfRule type="cellIs" dxfId="20355" priority="80" operator="greaterThan">
      <formula>$G$22</formula>
    </cfRule>
  </conditionalFormatting>
  <conditionalFormatting sqref="AB23">
    <cfRule type="cellIs" dxfId="20354" priority="78" operator="greaterThan">
      <formula>$E$23</formula>
    </cfRule>
  </conditionalFormatting>
  <conditionalFormatting sqref="AB27">
    <cfRule type="cellIs" dxfId="20353" priority="71" operator="greaterThan">
      <formula>$E$27</formula>
    </cfRule>
    <cfRule type="cellIs" dxfId="20352" priority="72" operator="greaterThan">
      <formula>$G$27</formula>
    </cfRule>
  </conditionalFormatting>
  <conditionalFormatting sqref="AB28">
    <cfRule type="cellIs" dxfId="20351" priority="69" operator="greaterThan">
      <formula>$E$28</formula>
    </cfRule>
    <cfRule type="cellIs" dxfId="20350" priority="70" operator="greaterThan">
      <formula>$G$28</formula>
    </cfRule>
  </conditionalFormatting>
  <conditionalFormatting sqref="AB29">
    <cfRule type="cellIs" dxfId="20349" priority="44" operator="greaterThan">
      <formula>$E$29</formula>
    </cfRule>
  </conditionalFormatting>
  <conditionalFormatting sqref="AB30">
    <cfRule type="cellIs" dxfId="20348" priority="66" operator="greaterThan">
      <formula>$E$30</formula>
    </cfRule>
    <cfRule type="cellIs" dxfId="20347" priority="67" operator="greaterThan">
      <formula>$G$30</formula>
    </cfRule>
  </conditionalFormatting>
  <conditionalFormatting sqref="AB31">
    <cfRule type="cellIs" dxfId="20346" priority="65" operator="greaterThan">
      <formula>$E$31</formula>
    </cfRule>
  </conditionalFormatting>
  <conditionalFormatting sqref="AB32">
    <cfRule type="cellIs" dxfId="20345" priority="63" operator="greaterThan">
      <formula>$E$32</formula>
    </cfRule>
    <cfRule type="cellIs" dxfId="20344" priority="64" operator="greaterThan">
      <formula>$G$32</formula>
    </cfRule>
  </conditionalFormatting>
  <conditionalFormatting sqref="AB33">
    <cfRule type="cellIs" dxfId="20343" priority="61" operator="greaterThan">
      <formula>$E$33</formula>
    </cfRule>
    <cfRule type="cellIs" dxfId="20342" priority="62" operator="greaterThan">
      <formula>$G$33</formula>
    </cfRule>
  </conditionalFormatting>
  <conditionalFormatting sqref="AB34">
    <cfRule type="cellIs" dxfId="20341" priority="58" operator="greaterThan">
      <formula>$E$34</formula>
    </cfRule>
    <cfRule type="cellIs" dxfId="20340" priority="59" operator="greaterThan">
      <formula>$G$34</formula>
    </cfRule>
    <cfRule type="cellIs" dxfId="20339" priority="60" operator="greaterThan">
      <formula>$F$34</formula>
    </cfRule>
  </conditionalFormatting>
  <conditionalFormatting sqref="AB35">
    <cfRule type="cellIs" dxfId="20338" priority="56" operator="greaterThan">
      <formula>$E$35</formula>
    </cfRule>
    <cfRule type="cellIs" dxfId="20337" priority="57" operator="greaterThan">
      <formula>$G$35</formula>
    </cfRule>
  </conditionalFormatting>
  <conditionalFormatting sqref="AB36">
    <cfRule type="cellIs" dxfId="20336" priority="54" operator="greaterThan">
      <formula>$E$36</formula>
    </cfRule>
    <cfRule type="cellIs" dxfId="20335" priority="55" operator="greaterThan">
      <formula>$G$36</formula>
    </cfRule>
  </conditionalFormatting>
  <conditionalFormatting sqref="AB37">
    <cfRule type="cellIs" dxfId="20334" priority="53" operator="greaterThan">
      <formula>$E$37</formula>
    </cfRule>
  </conditionalFormatting>
  <conditionalFormatting sqref="AB38">
    <cfRule type="cellIs" dxfId="20333" priority="51" operator="greaterThan">
      <formula>$E$38</formula>
    </cfRule>
    <cfRule type="cellIs" dxfId="20332" priority="52" operator="greaterThan">
      <formula>$G$38</formula>
    </cfRule>
  </conditionalFormatting>
  <conditionalFormatting sqref="AB39">
    <cfRule type="cellIs" dxfId="20331" priority="49" operator="greaterThan">
      <formula>$E$39</formula>
    </cfRule>
    <cfRule type="cellIs" dxfId="20330" priority="50" operator="greaterThan">
      <formula>$G$39</formula>
    </cfRule>
  </conditionalFormatting>
  <conditionalFormatting sqref="AB41">
    <cfRule type="cellIs" dxfId="20329" priority="45" operator="greaterThan">
      <formula>$E$41</formula>
    </cfRule>
    <cfRule type="cellIs" dxfId="20328" priority="46" operator="greaterThan">
      <formula>$G$41</formula>
    </cfRule>
  </conditionalFormatting>
  <conditionalFormatting sqref="AB29">
    <cfRule type="cellIs" dxfId="20327" priority="68" operator="greaterThan">
      <formula>$G$29</formula>
    </cfRule>
  </conditionalFormatting>
  <conditionalFormatting sqref="AB37">
    <cfRule type="cellIs" dxfId="20326" priority="43" operator="greaterThan">
      <formula>$G$37</formula>
    </cfRule>
  </conditionalFormatting>
  <conditionalFormatting sqref="AB45">
    <cfRule type="cellIs" dxfId="20325" priority="41" operator="greaterThan">
      <formula>$F$45</formula>
    </cfRule>
  </conditionalFormatting>
  <conditionalFormatting sqref="AB46">
    <cfRule type="cellIs" dxfId="20324" priority="40" operator="greaterThan">
      <formula>$G$46</formula>
    </cfRule>
  </conditionalFormatting>
  <conditionalFormatting sqref="AB72">
    <cfRule type="cellIs" dxfId="20323" priority="39" operator="greaterThan">
      <formula>$F$72</formula>
    </cfRule>
  </conditionalFormatting>
  <conditionalFormatting sqref="AB55">
    <cfRule type="cellIs" dxfId="20322" priority="38" operator="greaterThan">
      <formula>$G$55</formula>
    </cfRule>
  </conditionalFormatting>
  <conditionalFormatting sqref="AB60">
    <cfRule type="cellIs" dxfId="20321" priority="37" operator="greaterThan">
      <formula>$G$60</formula>
    </cfRule>
  </conditionalFormatting>
  <conditionalFormatting sqref="AB63">
    <cfRule type="cellIs" dxfId="20320" priority="36" operator="greaterThan">
      <formula>$G$63</formula>
    </cfRule>
  </conditionalFormatting>
  <conditionalFormatting sqref="AB66">
    <cfRule type="cellIs" dxfId="20319" priority="34" operator="greaterThan">
      <formula>$G$66</formula>
    </cfRule>
    <cfRule type="cellIs" dxfId="20318" priority="35" operator="greaterThan">
      <formula>$F$66</formula>
    </cfRule>
  </conditionalFormatting>
  <conditionalFormatting sqref="AB53">
    <cfRule type="cellIs" dxfId="20317" priority="33" operator="greaterThan">
      <formula>$F$53</formula>
    </cfRule>
  </conditionalFormatting>
  <conditionalFormatting sqref="AB52">
    <cfRule type="cellIs" dxfId="20316" priority="31" operator="greaterThan">
      <formula>$F$52</formula>
    </cfRule>
  </conditionalFormatting>
  <conditionalFormatting sqref="AB61">
    <cfRule type="cellIs" dxfId="20315" priority="28" operator="greaterThan">
      <formula>$F$61</formula>
    </cfRule>
  </conditionalFormatting>
  <conditionalFormatting sqref="AB62">
    <cfRule type="cellIs" dxfId="20314" priority="26" operator="greaterThan">
      <formula>$G$62</formula>
    </cfRule>
  </conditionalFormatting>
  <conditionalFormatting sqref="AB54">
    <cfRule type="cellIs" dxfId="20313" priority="29" operator="greaterThan">
      <formula>$G$54</formula>
    </cfRule>
    <cfRule type="cellIs" dxfId="20312" priority="30" operator="greaterThan">
      <formula>$F$54</formula>
    </cfRule>
  </conditionalFormatting>
  <conditionalFormatting sqref="AB61">
    <cfRule type="cellIs" dxfId="20311" priority="27" operator="greaterThan">
      <formula>$G$61</formula>
    </cfRule>
  </conditionalFormatting>
  <conditionalFormatting sqref="AB67">
    <cfRule type="cellIs" dxfId="20310" priority="25" operator="greaterThan">
      <formula>$F$67</formula>
    </cfRule>
  </conditionalFormatting>
  <conditionalFormatting sqref="AB68">
    <cfRule type="cellIs" dxfId="20309" priority="24" operator="greaterThan">
      <formula>$G$68</formula>
    </cfRule>
  </conditionalFormatting>
  <conditionalFormatting sqref="AB70">
    <cfRule type="cellIs" dxfId="20308" priority="23" operator="greaterThan">
      <formula>$G$70</formula>
    </cfRule>
  </conditionalFormatting>
  <conditionalFormatting sqref="AB73">
    <cfRule type="cellIs" dxfId="20307" priority="22" operator="greaterThan">
      <formula>$G$73</formula>
    </cfRule>
  </conditionalFormatting>
  <conditionalFormatting sqref="AB75">
    <cfRule type="cellIs" dxfId="20306" priority="21" operator="greaterThan">
      <formula>$F$75</formula>
    </cfRule>
  </conditionalFormatting>
  <conditionalFormatting sqref="AB76">
    <cfRule type="cellIs" dxfId="20305" priority="20" operator="greaterThan">
      <formula>$F$76</formula>
    </cfRule>
  </conditionalFormatting>
  <conditionalFormatting sqref="AB78">
    <cfRule type="cellIs" dxfId="20304" priority="19" operator="greaterThan">
      <formula>$G$78</formula>
    </cfRule>
  </conditionalFormatting>
  <conditionalFormatting sqref="AB80">
    <cfRule type="cellIs" dxfId="20303" priority="18" operator="greaterThan">
      <formula>$F$80</formula>
    </cfRule>
  </conditionalFormatting>
  <conditionalFormatting sqref="AB82">
    <cfRule type="cellIs" dxfId="20302" priority="17" operator="greaterThan">
      <formula>$F$82</formula>
    </cfRule>
  </conditionalFormatting>
  <conditionalFormatting sqref="AB81">
    <cfRule type="cellIs" dxfId="20301" priority="15" operator="greaterThan">
      <formula>$G$81</formula>
    </cfRule>
    <cfRule type="cellIs" dxfId="20300" priority="16" operator="greaterThan">
      <formula>$F$81</formula>
    </cfRule>
  </conditionalFormatting>
  <conditionalFormatting sqref="AB84">
    <cfRule type="cellIs" dxfId="20299" priority="14" operator="greaterThan">
      <formula>$G$84</formula>
    </cfRule>
  </conditionalFormatting>
  <conditionalFormatting sqref="AB86">
    <cfRule type="cellIs" dxfId="20298" priority="12" operator="greaterThan">
      <formula>$G$86</formula>
    </cfRule>
    <cfRule type="cellIs" dxfId="20297" priority="13" operator="greaterThan">
      <formula>$F$86</formula>
    </cfRule>
  </conditionalFormatting>
  <conditionalFormatting sqref="AB89">
    <cfRule type="cellIs" dxfId="20296" priority="10" operator="greaterThan">
      <formula>$G$89</formula>
    </cfRule>
    <cfRule type="cellIs" dxfId="20295" priority="11" operator="greaterThan">
      <formula>$F$89</formula>
    </cfRule>
  </conditionalFormatting>
  <conditionalFormatting sqref="AB53">
    <cfRule type="cellIs" dxfId="20294" priority="32" operator="greaterThan">
      <formula>$G$53</formula>
    </cfRule>
  </conditionalFormatting>
  <conditionalFormatting sqref="H40">
    <cfRule type="expression" priority="7" stopIfTrue="1">
      <formula>I40="U"</formula>
    </cfRule>
    <cfRule type="cellIs" dxfId="20293" priority="8" operator="greaterThan">
      <formula>$E$40</formula>
    </cfRule>
  </conditionalFormatting>
  <conditionalFormatting sqref="AB40 W40 R40 M40">
    <cfRule type="expression" priority="5" stopIfTrue="1">
      <formula>N40="U"</formula>
    </cfRule>
    <cfRule type="cellIs" dxfId="20292" priority="6" operator="greaterThan">
      <formula>$E$40</formula>
    </cfRule>
  </conditionalFormatting>
  <conditionalFormatting sqref="W8">
    <cfRule type="cellIs" dxfId="20291" priority="4" operator="greaterThan">
      <formula>$E$8</formula>
    </cfRule>
  </conditionalFormatting>
  <printOptions horizontalCentered="1"/>
  <pageMargins left="1" right="1" top="0.6" bottom="0.6" header="0.3" footer="0.3"/>
  <pageSetup paperSize="17" scale="80" orientation="landscape" r:id="rId1"/>
  <headerFooter>
    <oddFooter>&amp;L&amp;8&amp;Z&amp;F&amp;RPage &amp;P of &amp;N</oddFooter>
  </headerFooter>
  <rowBreaks count="1" manualBreakCount="1">
    <brk id="46" max="4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N1048558"/>
  <sheetViews>
    <sheetView view="pageBreakPreview" topLeftCell="A4" zoomScaleNormal="145" zoomScaleSheetLayoutView="100" workbookViewId="0">
      <pane ySplit="1230" activePane="bottomLeft"/>
      <selection activeCell="R13" activeCellId="1" sqref="W13 R13"/>
      <selection pane="bottomLeft" activeCell="R13" activeCellId="1" sqref="W13 R13"/>
    </sheetView>
  </sheetViews>
  <sheetFormatPr defaultRowHeight="15" x14ac:dyDescent="0.25"/>
  <cols>
    <col min="1" max="1" width="32.85546875" customWidth="1"/>
    <col min="2" max="2" width="9.7109375" customWidth="1"/>
    <col min="3" max="4" width="9.7109375" hidden="1" customWidth="1"/>
    <col min="5" max="5" width="9.7109375" customWidth="1"/>
    <col min="6" max="6" width="9.7109375" style="213" customWidth="1"/>
    <col min="7" max="7" width="9.7109375" style="214" customWidth="1"/>
    <col min="8" max="8" width="8.7109375" style="214" customWidth="1"/>
    <col min="9" max="12" width="3.28515625" style="214" customWidth="1"/>
    <col min="13" max="13" width="8.7109375" style="214" customWidth="1"/>
    <col min="14" max="17" width="3.28515625" style="214" customWidth="1"/>
    <col min="18" max="18" width="8.7109375" style="214" customWidth="1"/>
    <col min="19" max="22" width="3.28515625" style="214" customWidth="1"/>
    <col min="23" max="23" width="8.7109375" style="214" customWidth="1"/>
    <col min="24" max="27" width="3.28515625" style="214" customWidth="1"/>
    <col min="28" max="28" width="8.7109375" style="214" customWidth="1"/>
    <col min="29" max="32" width="3.28515625" style="214" customWidth="1"/>
    <col min="33" max="33" width="8.7109375" style="214" customWidth="1"/>
    <col min="34" max="37" width="3.28515625" style="214" customWidth="1"/>
    <col min="38" max="38" width="8.7109375" style="214" customWidth="1"/>
    <col min="39" max="42" width="3.28515625" style="214" customWidth="1"/>
    <col min="43" max="43" width="8.7109375" style="214" customWidth="1"/>
    <col min="44" max="47" width="3.28515625" style="214" customWidth="1"/>
    <col min="48" max="48" width="8.7109375" style="214" customWidth="1"/>
    <col min="49" max="52" width="3.28515625" style="214" customWidth="1"/>
  </cols>
  <sheetData>
    <row r="1" spans="1:57" ht="15.75" x14ac:dyDescent="0.25">
      <c r="A1" s="483" t="s">
        <v>220</v>
      </c>
      <c r="B1" s="483"/>
      <c r="C1" s="483"/>
      <c r="D1" s="483"/>
      <c r="E1" s="483"/>
      <c r="F1" s="483"/>
      <c r="G1" s="483"/>
      <c r="H1" s="483"/>
      <c r="I1" s="483"/>
      <c r="J1" s="483"/>
      <c r="K1" s="483"/>
      <c r="L1" s="483"/>
      <c r="M1" s="483"/>
      <c r="N1" s="483"/>
      <c r="O1" s="483"/>
      <c r="P1" s="483"/>
      <c r="Q1" s="483"/>
      <c r="R1" s="483"/>
      <c r="S1" s="483"/>
      <c r="T1" s="483"/>
      <c r="U1" s="483"/>
      <c r="V1" s="483"/>
      <c r="W1" s="483"/>
      <c r="X1" s="483"/>
      <c r="Y1" s="483"/>
      <c r="Z1" s="483"/>
      <c r="AA1" s="483"/>
      <c r="AB1" s="483"/>
      <c r="AC1" s="483"/>
      <c r="AD1" s="483"/>
      <c r="AE1" s="483"/>
      <c r="AF1" s="483"/>
      <c r="AG1" s="483"/>
      <c r="AH1" s="483"/>
      <c r="AI1" s="483"/>
      <c r="AJ1" s="483"/>
      <c r="AK1" s="483"/>
      <c r="AL1" s="483"/>
      <c r="AM1" s="483"/>
      <c r="AN1" s="483"/>
      <c r="AO1" s="483"/>
      <c r="AP1" s="483"/>
      <c r="AQ1" s="483"/>
      <c r="AR1" s="483"/>
      <c r="AS1" s="483"/>
      <c r="AT1" s="483"/>
      <c r="AU1" s="483"/>
      <c r="AV1" s="483"/>
      <c r="AW1" s="483"/>
      <c r="AX1" s="483"/>
      <c r="AY1" s="483"/>
      <c r="AZ1" s="483"/>
    </row>
    <row r="2" spans="1:57" ht="15.75" x14ac:dyDescent="0.25">
      <c r="A2" s="483" t="s">
        <v>215</v>
      </c>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row>
    <row r="3" spans="1:57" ht="15.75" thickBot="1" x14ac:dyDescent="0.3"/>
    <row r="4" spans="1:57" ht="15.75" thickBot="1" x14ac:dyDescent="0.3">
      <c r="A4" s="215"/>
      <c r="B4" s="484" t="s">
        <v>183</v>
      </c>
      <c r="C4" s="484" t="s">
        <v>184</v>
      </c>
      <c r="D4" s="484" t="s">
        <v>185</v>
      </c>
      <c r="E4" s="484" t="s">
        <v>186</v>
      </c>
      <c r="F4" s="484" t="s">
        <v>187</v>
      </c>
      <c r="G4" s="487" t="s">
        <v>188</v>
      </c>
      <c r="H4" s="490" t="s">
        <v>217</v>
      </c>
      <c r="I4" s="491"/>
      <c r="J4" s="491"/>
      <c r="K4" s="491"/>
      <c r="L4" s="491"/>
      <c r="M4" s="491"/>
      <c r="N4" s="491"/>
      <c r="O4" s="491"/>
      <c r="P4" s="491"/>
      <c r="Q4" s="491"/>
      <c r="R4" s="491"/>
      <c r="S4" s="491"/>
      <c r="T4" s="491"/>
      <c r="U4" s="491"/>
      <c r="V4" s="491"/>
      <c r="W4" s="491"/>
      <c r="X4" s="491"/>
      <c r="Y4" s="491"/>
      <c r="Z4" s="491"/>
      <c r="AA4" s="491"/>
      <c r="AB4" s="491"/>
      <c r="AC4" s="491"/>
      <c r="AD4" s="491"/>
      <c r="AE4" s="491"/>
      <c r="AF4" s="491"/>
      <c r="AG4" s="491"/>
      <c r="AH4" s="491"/>
      <c r="AI4" s="491"/>
      <c r="AJ4" s="491"/>
      <c r="AK4" s="491"/>
      <c r="AL4" s="491"/>
      <c r="AM4" s="491"/>
      <c r="AN4" s="491"/>
      <c r="AO4" s="491"/>
      <c r="AP4" s="491"/>
      <c r="AQ4" s="490" t="s">
        <v>189</v>
      </c>
      <c r="AR4" s="491"/>
      <c r="AS4" s="491"/>
      <c r="AT4" s="491"/>
      <c r="AU4" s="491"/>
      <c r="AV4" s="491"/>
      <c r="AW4" s="491"/>
      <c r="AX4" s="491"/>
      <c r="AY4" s="491"/>
      <c r="AZ4" s="492"/>
    </row>
    <row r="5" spans="1:57" x14ac:dyDescent="0.25">
      <c r="A5" s="216"/>
      <c r="B5" s="485"/>
      <c r="C5" s="485"/>
      <c r="D5" s="485"/>
      <c r="E5" s="485"/>
      <c r="F5" s="485"/>
      <c r="G5" s="488"/>
      <c r="H5" s="496" t="s">
        <v>116</v>
      </c>
      <c r="I5" s="497"/>
      <c r="J5" s="497"/>
      <c r="K5" s="497"/>
      <c r="L5" s="498"/>
      <c r="M5" s="496" t="s">
        <v>117</v>
      </c>
      <c r="N5" s="497"/>
      <c r="O5" s="497"/>
      <c r="P5" s="497"/>
      <c r="Q5" s="498"/>
      <c r="R5" s="496" t="s">
        <v>118</v>
      </c>
      <c r="S5" s="497"/>
      <c r="T5" s="497"/>
      <c r="U5" s="497"/>
      <c r="V5" s="498"/>
      <c r="W5" s="496" t="s">
        <v>119</v>
      </c>
      <c r="X5" s="497"/>
      <c r="Y5" s="497"/>
      <c r="Z5" s="497"/>
      <c r="AA5" s="498"/>
      <c r="AB5" s="496" t="s">
        <v>120</v>
      </c>
      <c r="AC5" s="497"/>
      <c r="AD5" s="497"/>
      <c r="AE5" s="497"/>
      <c r="AF5" s="498"/>
      <c r="AG5" s="496" t="s">
        <v>121</v>
      </c>
      <c r="AH5" s="497"/>
      <c r="AI5" s="497"/>
      <c r="AJ5" s="497"/>
      <c r="AK5" s="498"/>
      <c r="AL5" s="496" t="s">
        <v>122</v>
      </c>
      <c r="AM5" s="497"/>
      <c r="AN5" s="497"/>
      <c r="AO5" s="497"/>
      <c r="AP5" s="498"/>
      <c r="AQ5" s="499" t="s">
        <v>123</v>
      </c>
      <c r="AR5" s="497"/>
      <c r="AS5" s="497"/>
      <c r="AT5" s="500"/>
      <c r="AU5" s="498"/>
      <c r="AV5" s="499" t="s">
        <v>124</v>
      </c>
      <c r="AW5" s="497"/>
      <c r="AX5" s="497"/>
      <c r="AY5" s="500"/>
      <c r="AZ5" s="498"/>
    </row>
    <row r="6" spans="1:57" ht="15.75" thickBot="1" x14ac:dyDescent="0.3">
      <c r="A6" s="217"/>
      <c r="B6" s="486"/>
      <c r="C6" s="486"/>
      <c r="D6" s="486"/>
      <c r="E6" s="486"/>
      <c r="F6" s="486"/>
      <c r="G6" s="489"/>
      <c r="H6" s="218">
        <v>42633</v>
      </c>
      <c r="I6" s="219" t="s">
        <v>15</v>
      </c>
      <c r="J6" s="219" t="s">
        <v>16</v>
      </c>
      <c r="K6" s="219" t="s">
        <v>190</v>
      </c>
      <c r="L6" s="220" t="s">
        <v>191</v>
      </c>
      <c r="M6" s="218">
        <v>42633</v>
      </c>
      <c r="N6" s="219" t="s">
        <v>15</v>
      </c>
      <c r="O6" s="219" t="s">
        <v>16</v>
      </c>
      <c r="P6" s="219" t="s">
        <v>190</v>
      </c>
      <c r="Q6" s="220" t="s">
        <v>191</v>
      </c>
      <c r="R6" s="218">
        <v>42633</v>
      </c>
      <c r="S6" s="219" t="s">
        <v>15</v>
      </c>
      <c r="T6" s="219" t="s">
        <v>16</v>
      </c>
      <c r="U6" s="219" t="s">
        <v>190</v>
      </c>
      <c r="V6" s="220" t="s">
        <v>191</v>
      </c>
      <c r="W6" s="218">
        <v>42633</v>
      </c>
      <c r="X6" s="219" t="s">
        <v>15</v>
      </c>
      <c r="Y6" s="219" t="s">
        <v>16</v>
      </c>
      <c r="Z6" s="219" t="s">
        <v>190</v>
      </c>
      <c r="AA6" s="220" t="s">
        <v>191</v>
      </c>
      <c r="AB6" s="218">
        <v>42633</v>
      </c>
      <c r="AC6" s="219" t="s">
        <v>15</v>
      </c>
      <c r="AD6" s="219" t="s">
        <v>16</v>
      </c>
      <c r="AE6" s="219" t="s">
        <v>190</v>
      </c>
      <c r="AF6" s="220" t="s">
        <v>191</v>
      </c>
      <c r="AG6" s="218">
        <v>42634</v>
      </c>
      <c r="AH6" s="219" t="s">
        <v>15</v>
      </c>
      <c r="AI6" s="219" t="s">
        <v>16</v>
      </c>
      <c r="AJ6" s="219" t="s">
        <v>190</v>
      </c>
      <c r="AK6" s="220" t="s">
        <v>191</v>
      </c>
      <c r="AL6" s="218">
        <v>42634</v>
      </c>
      <c r="AM6" s="219" t="s">
        <v>15</v>
      </c>
      <c r="AN6" s="219" t="s">
        <v>16</v>
      </c>
      <c r="AO6" s="219" t="s">
        <v>190</v>
      </c>
      <c r="AP6" s="220" t="s">
        <v>191</v>
      </c>
      <c r="AQ6" s="218"/>
      <c r="AR6" s="219" t="s">
        <v>15</v>
      </c>
      <c r="AS6" s="219" t="s">
        <v>16</v>
      </c>
      <c r="AT6" s="219" t="s">
        <v>190</v>
      </c>
      <c r="AU6" s="220" t="s">
        <v>191</v>
      </c>
      <c r="AV6" s="218">
        <v>42634</v>
      </c>
      <c r="AW6" s="219" t="s">
        <v>15</v>
      </c>
      <c r="AX6" s="219" t="s">
        <v>16</v>
      </c>
      <c r="AY6" s="219" t="s">
        <v>190</v>
      </c>
      <c r="AZ6" s="220" t="s">
        <v>191</v>
      </c>
    </row>
    <row r="7" spans="1:57" ht="15.75" thickBot="1" x14ac:dyDescent="0.3">
      <c r="A7" s="501" t="s">
        <v>130</v>
      </c>
      <c r="B7" s="502"/>
      <c r="C7" s="502"/>
      <c r="D7" s="502"/>
      <c r="E7" s="502"/>
      <c r="F7" s="502"/>
      <c r="G7" s="502"/>
      <c r="H7" s="502"/>
      <c r="I7" s="502"/>
      <c r="J7" s="502"/>
      <c r="K7" s="502"/>
      <c r="L7" s="502"/>
      <c r="M7" s="502"/>
      <c r="N7" s="502"/>
      <c r="O7" s="502"/>
      <c r="P7" s="502"/>
      <c r="Q7" s="502"/>
      <c r="R7" s="502"/>
      <c r="S7" s="502"/>
      <c r="T7" s="502"/>
      <c r="U7" s="502"/>
      <c r="V7" s="502"/>
      <c r="W7" s="502"/>
      <c r="X7" s="502"/>
      <c r="Y7" s="502"/>
      <c r="Z7" s="502"/>
      <c r="AA7" s="502"/>
      <c r="AB7" s="502"/>
      <c r="AC7" s="502"/>
      <c r="AD7" s="502"/>
      <c r="AE7" s="502"/>
      <c r="AF7" s="502"/>
      <c r="AG7" s="502"/>
      <c r="AH7" s="502"/>
      <c r="AI7" s="502"/>
      <c r="AJ7" s="502"/>
      <c r="AK7" s="502"/>
      <c r="AL7" s="502"/>
      <c r="AM7" s="502"/>
      <c r="AN7" s="502"/>
      <c r="AO7" s="502"/>
      <c r="AP7" s="502"/>
      <c r="AQ7" s="502"/>
      <c r="AR7" s="502"/>
      <c r="AS7" s="502"/>
      <c r="AT7" s="502"/>
      <c r="AU7" s="502"/>
      <c r="AV7" s="502"/>
      <c r="AW7" s="502"/>
      <c r="AX7" s="502"/>
      <c r="AY7" s="502"/>
      <c r="AZ7" s="503"/>
    </row>
    <row r="8" spans="1:57" s="214" customFormat="1" ht="15" customHeight="1" x14ac:dyDescent="0.25">
      <c r="A8" s="221" t="s">
        <v>20</v>
      </c>
      <c r="B8" s="222" t="s">
        <v>24</v>
      </c>
      <c r="C8" s="223"/>
      <c r="D8" s="223"/>
      <c r="E8" s="324">
        <v>170</v>
      </c>
      <c r="F8" s="224" t="s">
        <v>22</v>
      </c>
      <c r="G8" s="225" t="s">
        <v>22</v>
      </c>
      <c r="H8" s="226">
        <v>82</v>
      </c>
      <c r="I8" s="223"/>
      <c r="J8" s="223"/>
      <c r="K8" s="223"/>
      <c r="L8" s="227"/>
      <c r="M8" s="226">
        <v>60</v>
      </c>
      <c r="N8" s="223"/>
      <c r="O8" s="223"/>
      <c r="P8" s="223"/>
      <c r="Q8" s="227"/>
      <c r="R8" s="226">
        <v>300</v>
      </c>
      <c r="S8" s="223"/>
      <c r="T8" s="223"/>
      <c r="U8" s="223"/>
      <c r="V8" s="227"/>
      <c r="W8" s="226">
        <v>100</v>
      </c>
      <c r="X8" s="223"/>
      <c r="Y8" s="223"/>
      <c r="Z8" s="223"/>
      <c r="AA8" s="227"/>
      <c r="AB8" s="226">
        <v>720</v>
      </c>
      <c r="AC8" s="223"/>
      <c r="AD8" s="223"/>
      <c r="AE8" s="223"/>
      <c r="AF8" s="227"/>
      <c r="AG8" s="226">
        <v>100</v>
      </c>
      <c r="AH8" s="223"/>
      <c r="AI8" s="223"/>
      <c r="AJ8" s="223"/>
      <c r="AK8" s="227"/>
      <c r="AL8" s="226">
        <v>96</v>
      </c>
      <c r="AM8" s="223"/>
      <c r="AN8" s="223"/>
      <c r="AO8" s="223"/>
      <c r="AP8" s="227"/>
      <c r="AQ8" s="504" t="s">
        <v>205</v>
      </c>
      <c r="AR8" s="505"/>
      <c r="AS8" s="505"/>
      <c r="AT8" s="505"/>
      <c r="AU8" s="506"/>
      <c r="AV8" s="226">
        <v>100</v>
      </c>
      <c r="AW8" s="223"/>
      <c r="AX8" s="223"/>
      <c r="AY8" s="223"/>
      <c r="AZ8" s="227"/>
      <c r="BE8" s="20" t="s">
        <v>20</v>
      </c>
    </row>
    <row r="9" spans="1:57" s="214" customFormat="1" x14ac:dyDescent="0.25">
      <c r="A9" s="228" t="s">
        <v>23</v>
      </c>
      <c r="B9" s="222" t="s">
        <v>24</v>
      </c>
      <c r="C9" s="229"/>
      <c r="D9" s="229"/>
      <c r="E9" s="325">
        <v>0.1</v>
      </c>
      <c r="F9" s="230" t="s">
        <v>22</v>
      </c>
      <c r="G9" s="231" t="s">
        <v>22</v>
      </c>
      <c r="H9" s="232">
        <v>5.0000000000000001E-3</v>
      </c>
      <c r="I9" s="229" t="s">
        <v>25</v>
      </c>
      <c r="J9" s="229"/>
      <c r="K9" s="223"/>
      <c r="L9" s="233"/>
      <c r="M9" s="234">
        <v>5.0000000000000001E-3</v>
      </c>
      <c r="N9" s="229" t="s">
        <v>25</v>
      </c>
      <c r="O9" s="229"/>
      <c r="P9" s="229"/>
      <c r="Q9" s="233"/>
      <c r="R9" s="232">
        <v>4.1000000000000002E-2</v>
      </c>
      <c r="S9" s="229"/>
      <c r="T9" s="229"/>
      <c r="U9" s="229"/>
      <c r="V9" s="233"/>
      <c r="W9" s="237">
        <v>15.6</v>
      </c>
      <c r="X9" s="229"/>
      <c r="Y9" s="229"/>
      <c r="Z9" s="229"/>
      <c r="AA9" s="233"/>
      <c r="AB9" s="232">
        <v>3.5999999999999997E-2</v>
      </c>
      <c r="AC9" s="229"/>
      <c r="AD9" s="229"/>
      <c r="AE9" s="229"/>
      <c r="AF9" s="233"/>
      <c r="AG9" s="232">
        <v>5.0000000000000001E-3</v>
      </c>
      <c r="AH9" s="229" t="s">
        <v>25</v>
      </c>
      <c r="AI9" s="229"/>
      <c r="AJ9" s="229"/>
      <c r="AK9" s="233"/>
      <c r="AL9" s="232">
        <v>5.0000000000000001E-3</v>
      </c>
      <c r="AM9" s="229" t="s">
        <v>25</v>
      </c>
      <c r="AN9" s="229"/>
      <c r="AO9" s="229"/>
      <c r="AP9" s="233"/>
      <c r="AQ9" s="301"/>
      <c r="AR9" s="298"/>
      <c r="AS9" s="298"/>
      <c r="AT9" s="298"/>
      <c r="AU9" s="299"/>
      <c r="AV9" s="232">
        <v>5.0000000000000001E-3</v>
      </c>
      <c r="AW9" s="229" t="s">
        <v>25</v>
      </c>
      <c r="AX9" s="229"/>
      <c r="AY9" s="229"/>
      <c r="AZ9" s="233"/>
      <c r="BE9" s="33" t="s">
        <v>23</v>
      </c>
    </row>
    <row r="10" spans="1:57" s="214" customFormat="1" x14ac:dyDescent="0.25">
      <c r="A10" s="228" t="s">
        <v>26</v>
      </c>
      <c r="B10" s="222" t="s">
        <v>24</v>
      </c>
      <c r="C10" s="223"/>
      <c r="D10" s="223"/>
      <c r="E10" s="326">
        <v>170</v>
      </c>
      <c r="F10" s="235" t="s">
        <v>22</v>
      </c>
      <c r="G10" s="231" t="s">
        <v>22</v>
      </c>
      <c r="H10" s="236">
        <v>82</v>
      </c>
      <c r="I10" s="229"/>
      <c r="J10" s="229"/>
      <c r="K10" s="229"/>
      <c r="L10" s="233"/>
      <c r="M10" s="236">
        <v>60</v>
      </c>
      <c r="N10" s="229"/>
      <c r="O10" s="229"/>
      <c r="P10" s="229"/>
      <c r="Q10" s="233"/>
      <c r="R10" s="236">
        <v>300</v>
      </c>
      <c r="S10" s="229"/>
      <c r="T10" s="229"/>
      <c r="U10" s="229"/>
      <c r="V10" s="233"/>
      <c r="W10" s="236">
        <v>100</v>
      </c>
      <c r="X10" s="229"/>
      <c r="Y10" s="229"/>
      <c r="Z10" s="229"/>
      <c r="AA10" s="233"/>
      <c r="AB10" s="236">
        <v>720</v>
      </c>
      <c r="AC10" s="229"/>
      <c r="AD10" s="229"/>
      <c r="AE10" s="229"/>
      <c r="AF10" s="233"/>
      <c r="AG10" s="236">
        <v>100</v>
      </c>
      <c r="AH10" s="229"/>
      <c r="AI10" s="229"/>
      <c r="AJ10" s="229"/>
      <c r="AK10" s="233"/>
      <c r="AL10" s="236">
        <v>96</v>
      </c>
      <c r="AM10" s="229"/>
      <c r="AN10" s="229"/>
      <c r="AO10" s="229"/>
      <c r="AP10" s="233"/>
      <c r="AQ10" s="297"/>
      <c r="AR10" s="298"/>
      <c r="AS10" s="298"/>
      <c r="AT10" s="298"/>
      <c r="AU10" s="299"/>
      <c r="AV10" s="236">
        <v>100</v>
      </c>
      <c r="AW10" s="229"/>
      <c r="AX10" s="229"/>
      <c r="AY10" s="229"/>
      <c r="AZ10" s="233"/>
      <c r="BE10" s="33" t="s">
        <v>26</v>
      </c>
    </row>
    <row r="11" spans="1:57" s="214" customFormat="1" x14ac:dyDescent="0.25">
      <c r="A11" s="228" t="s">
        <v>27</v>
      </c>
      <c r="B11" s="222" t="s">
        <v>21</v>
      </c>
      <c r="C11" s="229"/>
      <c r="D11" s="229"/>
      <c r="E11" s="325">
        <v>32.699199999999998</v>
      </c>
      <c r="F11" s="230" t="s">
        <v>22</v>
      </c>
      <c r="G11" s="231" t="s">
        <v>22</v>
      </c>
      <c r="H11" s="237">
        <v>17.7</v>
      </c>
      <c r="I11" s="229"/>
      <c r="J11" s="229"/>
      <c r="K11" s="229"/>
      <c r="L11" s="233"/>
      <c r="M11" s="237">
        <v>15.2</v>
      </c>
      <c r="N11" s="229"/>
      <c r="O11" s="229"/>
      <c r="P11" s="229"/>
      <c r="Q11" s="233"/>
      <c r="R11" s="237">
        <v>49.3</v>
      </c>
      <c r="S11" s="229"/>
      <c r="T11" s="229"/>
      <c r="U11" s="229"/>
      <c r="V11" s="233"/>
      <c r="W11" s="237">
        <v>10.4</v>
      </c>
      <c r="X11" s="229"/>
      <c r="Y11" s="229"/>
      <c r="Z11" s="229"/>
      <c r="AA11" s="233"/>
      <c r="AB11" s="237">
        <v>99.2</v>
      </c>
      <c r="AC11" s="229"/>
      <c r="AD11" s="229"/>
      <c r="AE11" s="229"/>
      <c r="AF11" s="233"/>
      <c r="AG11" s="237">
        <v>17.5</v>
      </c>
      <c r="AH11" s="229"/>
      <c r="AI11" s="229"/>
      <c r="AJ11" s="229"/>
      <c r="AK11" s="233"/>
      <c r="AL11" s="237">
        <v>19.100000000000001</v>
      </c>
      <c r="AM11" s="229"/>
      <c r="AN11" s="229"/>
      <c r="AO11" s="229"/>
      <c r="AP11" s="233"/>
      <c r="AQ11" s="300"/>
      <c r="AR11" s="298"/>
      <c r="AS11" s="298"/>
      <c r="AT11" s="298"/>
      <c r="AU11" s="299"/>
      <c r="AV11" s="237">
        <v>19.600000000000001</v>
      </c>
      <c r="AW11" s="229"/>
      <c r="AX11" s="229"/>
      <c r="AY11" s="229"/>
      <c r="AZ11" s="233"/>
      <c r="BE11" s="33" t="s">
        <v>27</v>
      </c>
    </row>
    <row r="12" spans="1:57" s="214" customFormat="1" x14ac:dyDescent="0.25">
      <c r="A12" s="238" t="s">
        <v>28</v>
      </c>
      <c r="B12" s="222" t="s">
        <v>24</v>
      </c>
      <c r="C12" s="229"/>
      <c r="D12" s="229"/>
      <c r="E12" s="325">
        <v>28</v>
      </c>
      <c r="F12" s="230" t="s">
        <v>22</v>
      </c>
      <c r="G12" s="231" t="s">
        <v>22</v>
      </c>
      <c r="H12" s="236">
        <v>11</v>
      </c>
      <c r="I12" s="229"/>
      <c r="J12" s="229"/>
      <c r="K12" s="229"/>
      <c r="L12" s="233"/>
      <c r="M12" s="236">
        <v>13</v>
      </c>
      <c r="N12" s="229"/>
      <c r="O12" s="229"/>
      <c r="P12" s="229"/>
      <c r="Q12" s="233"/>
      <c r="R12" s="236">
        <v>13</v>
      </c>
      <c r="S12" s="229"/>
      <c r="T12" s="229"/>
      <c r="U12" s="229"/>
      <c r="V12" s="233"/>
      <c r="W12" s="236">
        <v>18</v>
      </c>
      <c r="X12" s="229"/>
      <c r="Y12" s="229"/>
      <c r="Z12" s="229"/>
      <c r="AA12" s="233"/>
      <c r="AB12" s="236">
        <v>28</v>
      </c>
      <c r="AC12" s="229"/>
      <c r="AD12" s="229"/>
      <c r="AE12" s="229"/>
      <c r="AF12" s="233"/>
      <c r="AG12" s="236">
        <v>10</v>
      </c>
      <c r="AH12" s="229" t="s">
        <v>25</v>
      </c>
      <c r="AI12" s="229"/>
      <c r="AJ12" s="229"/>
      <c r="AK12" s="233"/>
      <c r="AL12" s="236">
        <v>10</v>
      </c>
      <c r="AM12" s="229" t="s">
        <v>25</v>
      </c>
      <c r="AN12" s="229"/>
      <c r="AO12" s="229"/>
      <c r="AP12" s="233"/>
      <c r="AQ12" s="297"/>
      <c r="AR12" s="298"/>
      <c r="AS12" s="298"/>
      <c r="AT12" s="298"/>
      <c r="AU12" s="299"/>
      <c r="AV12" s="236">
        <v>10</v>
      </c>
      <c r="AW12" s="229" t="s">
        <v>25</v>
      </c>
      <c r="AX12" s="229"/>
      <c r="AY12" s="229"/>
      <c r="AZ12" s="233"/>
      <c r="BE12" s="50" t="s">
        <v>28</v>
      </c>
    </row>
    <row r="13" spans="1:57" s="214" customFormat="1" x14ac:dyDescent="0.25">
      <c r="A13" s="228" t="s">
        <v>29</v>
      </c>
      <c r="B13" s="222" t="s">
        <v>21</v>
      </c>
      <c r="C13" s="229"/>
      <c r="D13" s="229"/>
      <c r="E13" s="325">
        <v>14.0162</v>
      </c>
      <c r="F13" s="239">
        <v>250</v>
      </c>
      <c r="G13" s="231">
        <v>250</v>
      </c>
      <c r="H13" s="234">
        <v>8.6199999999999992</v>
      </c>
      <c r="I13" s="229"/>
      <c r="J13" s="229"/>
      <c r="K13" s="229"/>
      <c r="L13" s="233"/>
      <c r="M13" s="237">
        <v>10.1</v>
      </c>
      <c r="N13" s="229"/>
      <c r="O13" s="229"/>
      <c r="P13" s="229"/>
      <c r="Q13" s="233"/>
      <c r="R13" s="237">
        <v>6.9</v>
      </c>
      <c r="S13" s="229"/>
      <c r="T13" s="229"/>
      <c r="U13" s="229"/>
      <c r="V13" s="233"/>
      <c r="W13" s="237">
        <v>4.8</v>
      </c>
      <c r="X13" s="229"/>
      <c r="Y13" s="229"/>
      <c r="Z13" s="229"/>
      <c r="AA13" s="233"/>
      <c r="AB13" s="237">
        <v>12.3</v>
      </c>
      <c r="AC13" s="229"/>
      <c r="AD13" s="229"/>
      <c r="AE13" s="229"/>
      <c r="AF13" s="233"/>
      <c r="AG13" s="237">
        <v>8.5</v>
      </c>
      <c r="AH13" s="229"/>
      <c r="AI13" s="229"/>
      <c r="AJ13" s="229"/>
      <c r="AK13" s="233"/>
      <c r="AL13" s="237">
        <v>5.65</v>
      </c>
      <c r="AM13" s="229"/>
      <c r="AN13" s="229"/>
      <c r="AO13" s="229"/>
      <c r="AP13" s="233"/>
      <c r="AQ13" s="300"/>
      <c r="AR13" s="298"/>
      <c r="AS13" s="298"/>
      <c r="AT13" s="298"/>
      <c r="AU13" s="299"/>
      <c r="AV13" s="234">
        <v>8.8699999999999992</v>
      </c>
      <c r="AW13" s="229"/>
      <c r="AX13" s="229"/>
      <c r="AY13" s="229"/>
      <c r="AZ13" s="233"/>
      <c r="BE13" s="33" t="s">
        <v>29</v>
      </c>
    </row>
    <row r="14" spans="1:57" s="214" customFormat="1" x14ac:dyDescent="0.25">
      <c r="A14" s="228" t="s">
        <v>31</v>
      </c>
      <c r="B14" s="222" t="s">
        <v>21</v>
      </c>
      <c r="C14" s="223"/>
      <c r="D14" s="223"/>
      <c r="E14" s="325">
        <v>427.35919999999999</v>
      </c>
      <c r="F14" s="230" t="s">
        <v>22</v>
      </c>
      <c r="G14" s="240">
        <v>700</v>
      </c>
      <c r="H14" s="236">
        <v>230</v>
      </c>
      <c r="I14" s="229"/>
      <c r="J14" s="229"/>
      <c r="K14" s="229"/>
      <c r="L14" s="233"/>
      <c r="M14" s="236">
        <v>160</v>
      </c>
      <c r="N14" s="229"/>
      <c r="O14" s="229"/>
      <c r="P14" s="229"/>
      <c r="Q14" s="233"/>
      <c r="R14" s="236">
        <v>520</v>
      </c>
      <c r="S14" s="229"/>
      <c r="T14" s="229"/>
      <c r="U14" s="229"/>
      <c r="V14" s="233"/>
      <c r="W14" s="236">
        <v>240</v>
      </c>
      <c r="X14" s="229"/>
      <c r="Y14" s="229"/>
      <c r="Z14" s="229"/>
      <c r="AA14" s="233"/>
      <c r="AB14" s="236">
        <v>1100</v>
      </c>
      <c r="AC14" s="229"/>
      <c r="AD14" s="229"/>
      <c r="AE14" s="229"/>
      <c r="AF14" s="233"/>
      <c r="AG14" s="236">
        <v>210</v>
      </c>
      <c r="AH14" s="229"/>
      <c r="AI14" s="229"/>
      <c r="AJ14" s="229"/>
      <c r="AK14" s="233"/>
      <c r="AL14" s="236">
        <v>190</v>
      </c>
      <c r="AM14" s="229"/>
      <c r="AN14" s="229"/>
      <c r="AO14" s="229"/>
      <c r="AP14" s="233"/>
      <c r="AQ14" s="297"/>
      <c r="AR14" s="298"/>
      <c r="AS14" s="298"/>
      <c r="AT14" s="298"/>
      <c r="AU14" s="299"/>
      <c r="AV14" s="236">
        <v>240</v>
      </c>
      <c r="AW14" s="229"/>
      <c r="AX14" s="229"/>
      <c r="AY14" s="229"/>
      <c r="AZ14" s="233"/>
      <c r="BE14" s="33" t="s">
        <v>31</v>
      </c>
    </row>
    <row r="15" spans="1:57" s="214" customFormat="1" x14ac:dyDescent="0.25">
      <c r="A15" s="228" t="s">
        <v>32</v>
      </c>
      <c r="B15" s="222" t="s">
        <v>21</v>
      </c>
      <c r="C15" s="229"/>
      <c r="D15" s="229"/>
      <c r="E15" s="325">
        <v>28.908300000000001</v>
      </c>
      <c r="F15" s="230" t="s">
        <v>22</v>
      </c>
      <c r="G15" s="231" t="s">
        <v>22</v>
      </c>
      <c r="H15" s="237">
        <v>16.100000000000001</v>
      </c>
      <c r="I15" s="229"/>
      <c r="J15" s="229"/>
      <c r="K15" s="229"/>
      <c r="L15" s="233"/>
      <c r="M15" s="234">
        <v>7.34</v>
      </c>
      <c r="N15" s="229"/>
      <c r="O15" s="229"/>
      <c r="P15" s="229"/>
      <c r="Q15" s="233"/>
      <c r="R15" s="237">
        <v>37.4</v>
      </c>
      <c r="S15" s="229"/>
      <c r="T15" s="229"/>
      <c r="U15" s="229"/>
      <c r="V15" s="233"/>
      <c r="W15" s="234">
        <v>7.96</v>
      </c>
      <c r="X15" s="229"/>
      <c r="Y15" s="229"/>
      <c r="Z15" s="229"/>
      <c r="AA15" s="233"/>
      <c r="AB15" s="237">
        <v>94.2</v>
      </c>
      <c r="AC15" s="229"/>
      <c r="AD15" s="229"/>
      <c r="AE15" s="229"/>
      <c r="AF15" s="233"/>
      <c r="AG15" s="237">
        <v>16.600000000000001</v>
      </c>
      <c r="AH15" s="229"/>
      <c r="AI15" s="229"/>
      <c r="AJ15" s="229"/>
      <c r="AK15" s="233"/>
      <c r="AL15" s="237">
        <v>17.5</v>
      </c>
      <c r="AM15" s="229"/>
      <c r="AN15" s="229"/>
      <c r="AO15" s="229"/>
      <c r="AP15" s="233"/>
      <c r="AQ15" s="300"/>
      <c r="AR15" s="298"/>
      <c r="AS15" s="298"/>
      <c r="AT15" s="298"/>
      <c r="AU15" s="299"/>
      <c r="AV15" s="237">
        <v>18.5</v>
      </c>
      <c r="AW15" s="229"/>
      <c r="AX15" s="229"/>
      <c r="AY15" s="229"/>
      <c r="AZ15" s="233"/>
      <c r="BE15" s="33" t="s">
        <v>32</v>
      </c>
    </row>
    <row r="16" spans="1:57" s="214" customFormat="1" x14ac:dyDescent="0.25">
      <c r="A16" s="228" t="s">
        <v>33</v>
      </c>
      <c r="B16" s="222" t="s">
        <v>30</v>
      </c>
      <c r="C16" s="229"/>
      <c r="D16" s="229"/>
      <c r="E16" s="325">
        <v>5.2244000000000002</v>
      </c>
      <c r="F16" s="239">
        <v>10</v>
      </c>
      <c r="G16" s="240">
        <v>10</v>
      </c>
      <c r="H16" s="237">
        <v>2.8</v>
      </c>
      <c r="I16" s="229"/>
      <c r="J16" s="229"/>
      <c r="K16" s="229"/>
      <c r="L16" s="233"/>
      <c r="M16" s="234">
        <v>0.52</v>
      </c>
      <c r="N16" s="229"/>
      <c r="O16" s="229"/>
      <c r="P16" s="229"/>
      <c r="Q16" s="233"/>
      <c r="R16" s="234">
        <v>0.01</v>
      </c>
      <c r="S16" s="229" t="s">
        <v>25</v>
      </c>
      <c r="T16" s="229"/>
      <c r="U16" s="229"/>
      <c r="V16" s="233"/>
      <c r="W16" s="234">
        <v>0.01</v>
      </c>
      <c r="X16" s="229" t="s">
        <v>25</v>
      </c>
      <c r="Y16" s="229"/>
      <c r="Z16" s="229"/>
      <c r="AA16" s="233"/>
      <c r="AB16" s="234">
        <v>0.01</v>
      </c>
      <c r="AC16" s="229" t="s">
        <v>25</v>
      </c>
      <c r="AD16" s="229"/>
      <c r="AE16" s="229"/>
      <c r="AF16" s="233"/>
      <c r="AG16" s="237">
        <v>0.5</v>
      </c>
      <c r="AH16" s="229"/>
      <c r="AI16" s="229"/>
      <c r="AJ16" s="229"/>
      <c r="AK16" s="233"/>
      <c r="AL16" s="237">
        <v>0.4</v>
      </c>
      <c r="AM16" s="229"/>
      <c r="AN16" s="229"/>
      <c r="AO16" s="229"/>
      <c r="AP16" s="233"/>
      <c r="AQ16" s="300"/>
      <c r="AR16" s="298"/>
      <c r="AS16" s="298"/>
      <c r="AT16" s="298"/>
      <c r="AU16" s="299"/>
      <c r="AV16" s="237">
        <v>2.8</v>
      </c>
      <c r="AW16" s="229"/>
      <c r="AX16" s="229"/>
      <c r="AY16" s="229"/>
      <c r="AZ16" s="233"/>
      <c r="BE16" s="33" t="s">
        <v>33</v>
      </c>
    </row>
    <row r="17" spans="1:57" s="214" customFormat="1" x14ac:dyDescent="0.25">
      <c r="A17" s="228" t="s">
        <v>34</v>
      </c>
      <c r="B17" s="222" t="s">
        <v>24</v>
      </c>
      <c r="C17" s="229"/>
      <c r="D17" s="229"/>
      <c r="E17" s="325">
        <v>2E-3</v>
      </c>
      <c r="F17" s="239">
        <v>1</v>
      </c>
      <c r="G17" s="240">
        <v>1</v>
      </c>
      <c r="H17" s="232">
        <v>1E-3</v>
      </c>
      <c r="I17" s="229" t="s">
        <v>25</v>
      </c>
      <c r="J17" s="229"/>
      <c r="K17" s="229"/>
      <c r="L17" s="233"/>
      <c r="M17" s="232">
        <v>2E-3</v>
      </c>
      <c r="N17" s="229"/>
      <c r="O17" s="229"/>
      <c r="P17" s="229"/>
      <c r="Q17" s="233"/>
      <c r="R17" s="232">
        <v>3.0000000000000001E-3</v>
      </c>
      <c r="S17" s="229"/>
      <c r="T17" s="229"/>
      <c r="U17" s="229"/>
      <c r="V17" s="233"/>
      <c r="W17" s="232">
        <v>1E-3</v>
      </c>
      <c r="X17" s="229" t="s">
        <v>25</v>
      </c>
      <c r="Y17" s="229"/>
      <c r="Z17" s="229"/>
      <c r="AA17" s="233"/>
      <c r="AB17" s="232">
        <v>1E-3</v>
      </c>
      <c r="AC17" s="229" t="s">
        <v>25</v>
      </c>
      <c r="AD17" s="229"/>
      <c r="AE17" s="229"/>
      <c r="AF17" s="233"/>
      <c r="AG17" s="232">
        <v>3.0000000000000001E-3</v>
      </c>
      <c r="AH17" s="229"/>
      <c r="AI17" s="229"/>
      <c r="AJ17" s="229"/>
      <c r="AK17" s="233"/>
      <c r="AL17" s="232">
        <v>2E-3</v>
      </c>
      <c r="AM17" s="229"/>
      <c r="AN17" s="229"/>
      <c r="AO17" s="229"/>
      <c r="AP17" s="233"/>
      <c r="AQ17" s="301"/>
      <c r="AR17" s="298"/>
      <c r="AS17" s="298"/>
      <c r="AT17" s="298"/>
      <c r="AU17" s="299"/>
      <c r="AV17" s="232">
        <v>1E-3</v>
      </c>
      <c r="AW17" s="229" t="s">
        <v>25</v>
      </c>
      <c r="AX17" s="229"/>
      <c r="AY17" s="229"/>
      <c r="AZ17" s="233"/>
      <c r="BE17" s="33" t="s">
        <v>34</v>
      </c>
    </row>
    <row r="18" spans="1:57" s="214" customFormat="1" x14ac:dyDescent="0.25">
      <c r="A18" s="228" t="s">
        <v>35</v>
      </c>
      <c r="B18" s="222" t="s">
        <v>21</v>
      </c>
      <c r="C18" s="229"/>
      <c r="D18" s="229"/>
      <c r="E18" s="325" t="s">
        <v>219</v>
      </c>
      <c r="F18" s="239" t="s">
        <v>37</v>
      </c>
      <c r="G18" s="240" t="s">
        <v>37</v>
      </c>
      <c r="H18" s="234">
        <v>6.89</v>
      </c>
      <c r="I18" s="229"/>
      <c r="J18" s="229"/>
      <c r="K18" s="229"/>
      <c r="L18" s="233"/>
      <c r="M18" s="234">
        <v>6.06</v>
      </c>
      <c r="N18" s="229"/>
      <c r="O18" s="229"/>
      <c r="P18" s="229"/>
      <c r="Q18" s="233"/>
      <c r="R18" s="234">
        <v>6.75</v>
      </c>
      <c r="S18" s="229"/>
      <c r="T18" s="229"/>
      <c r="U18" s="229"/>
      <c r="V18" s="233"/>
      <c r="W18" s="234">
        <v>6.87</v>
      </c>
      <c r="X18" s="229"/>
      <c r="Y18" s="229"/>
      <c r="Z18" s="229"/>
      <c r="AA18" s="233"/>
      <c r="AB18" s="234">
        <v>6.53</v>
      </c>
      <c r="AC18" s="229"/>
      <c r="AD18" s="229"/>
      <c r="AE18" s="229"/>
      <c r="AF18" s="233"/>
      <c r="AG18" s="234">
        <v>6.8</v>
      </c>
      <c r="AH18" s="229"/>
      <c r="AI18" s="229"/>
      <c r="AJ18" s="229"/>
      <c r="AK18" s="233"/>
      <c r="AL18" s="234">
        <v>6.8</v>
      </c>
      <c r="AM18" s="229"/>
      <c r="AN18" s="229"/>
      <c r="AO18" s="229"/>
      <c r="AP18" s="233"/>
      <c r="AQ18" s="300"/>
      <c r="AR18" s="298"/>
      <c r="AS18" s="298"/>
      <c r="AT18" s="298"/>
      <c r="AU18" s="299"/>
      <c r="AV18" s="234">
        <v>7.03</v>
      </c>
      <c r="AW18" s="229"/>
      <c r="AX18" s="229"/>
      <c r="AY18" s="229"/>
      <c r="AZ18" s="233"/>
      <c r="BA18" s="241">
        <v>6.5</v>
      </c>
      <c r="BB18" s="214">
        <v>8.5</v>
      </c>
      <c r="BC18" s="214">
        <v>6.41</v>
      </c>
      <c r="BD18" s="241">
        <v>8.26</v>
      </c>
      <c r="BE18" s="33" t="s">
        <v>35</v>
      </c>
    </row>
    <row r="19" spans="1:57" s="214" customFormat="1" x14ac:dyDescent="0.25">
      <c r="A19" s="228" t="s">
        <v>38</v>
      </c>
      <c r="B19" s="222" t="s">
        <v>21</v>
      </c>
      <c r="C19" s="229"/>
      <c r="D19" s="229"/>
      <c r="E19" s="325">
        <v>3.2938999999999998</v>
      </c>
      <c r="F19" s="230" t="s">
        <v>22</v>
      </c>
      <c r="G19" s="231" t="s">
        <v>22</v>
      </c>
      <c r="H19" s="234">
        <v>2.9</v>
      </c>
      <c r="I19" s="229"/>
      <c r="J19" s="229"/>
      <c r="K19" s="229"/>
      <c r="L19" s="233"/>
      <c r="M19" s="234">
        <v>1.0900000000000001</v>
      </c>
      <c r="N19" s="229"/>
      <c r="O19" s="229"/>
      <c r="P19" s="229"/>
      <c r="Q19" s="233"/>
      <c r="R19" s="234">
        <v>2.0099999999999998</v>
      </c>
      <c r="S19" s="229"/>
      <c r="T19" s="229"/>
      <c r="U19" s="229"/>
      <c r="V19" s="233"/>
      <c r="W19" s="234">
        <v>5.62</v>
      </c>
      <c r="X19" s="229"/>
      <c r="Y19" s="229"/>
      <c r="Z19" s="229"/>
      <c r="AA19" s="233"/>
      <c r="AB19" s="234">
        <v>4.43</v>
      </c>
      <c r="AC19" s="229"/>
      <c r="AD19" s="229"/>
      <c r="AE19" s="229"/>
      <c r="AF19" s="233"/>
      <c r="AG19" s="234">
        <v>1.69</v>
      </c>
      <c r="AH19" s="229"/>
      <c r="AI19" s="229"/>
      <c r="AJ19" s="229"/>
      <c r="AK19" s="233"/>
      <c r="AL19" s="234">
        <v>1.65</v>
      </c>
      <c r="AM19" s="229"/>
      <c r="AN19" s="229"/>
      <c r="AO19" s="229"/>
      <c r="AP19" s="233"/>
      <c r="AQ19" s="300"/>
      <c r="AR19" s="298"/>
      <c r="AS19" s="298"/>
      <c r="AT19" s="298"/>
      <c r="AU19" s="299"/>
      <c r="AV19" s="234">
        <v>2.96</v>
      </c>
      <c r="AW19" s="229"/>
      <c r="AX19" s="229"/>
      <c r="AY19" s="229"/>
      <c r="AZ19" s="233"/>
      <c r="BE19" s="33" t="s">
        <v>38</v>
      </c>
    </row>
    <row r="20" spans="1:57" s="214" customFormat="1" x14ac:dyDescent="0.25">
      <c r="A20" s="228" t="s">
        <v>39</v>
      </c>
      <c r="B20" s="222" t="s">
        <v>21</v>
      </c>
      <c r="C20" s="229"/>
      <c r="D20" s="229"/>
      <c r="E20" s="325">
        <v>8.0953999999999997</v>
      </c>
      <c r="F20" s="230" t="s">
        <v>22</v>
      </c>
      <c r="G20" s="240">
        <v>20</v>
      </c>
      <c r="H20" s="234">
        <v>6.15</v>
      </c>
      <c r="I20" s="229"/>
      <c r="J20" s="229"/>
      <c r="K20" s="229"/>
      <c r="L20" s="233"/>
      <c r="M20" s="234">
        <v>8.93</v>
      </c>
      <c r="N20" s="229"/>
      <c r="O20" s="229"/>
      <c r="P20" s="229"/>
      <c r="Q20" s="233"/>
      <c r="R20" s="234">
        <v>8.1</v>
      </c>
      <c r="S20" s="229"/>
      <c r="T20" s="229"/>
      <c r="U20" s="229"/>
      <c r="V20" s="233"/>
      <c r="W20" s="237">
        <v>6.73</v>
      </c>
      <c r="X20" s="229"/>
      <c r="Y20" s="229"/>
      <c r="Z20" s="229"/>
      <c r="AA20" s="233"/>
      <c r="AB20" s="237">
        <v>25.1</v>
      </c>
      <c r="AC20" s="229"/>
      <c r="AD20" s="229"/>
      <c r="AE20" s="229"/>
      <c r="AF20" s="233"/>
      <c r="AG20" s="234">
        <v>7.35</v>
      </c>
      <c r="AH20" s="229"/>
      <c r="AI20" s="229"/>
      <c r="AJ20" s="229"/>
      <c r="AK20" s="233"/>
      <c r="AL20" s="234">
        <v>7.66</v>
      </c>
      <c r="AM20" s="229"/>
      <c r="AN20" s="229"/>
      <c r="AO20" s="229"/>
      <c r="AP20" s="233"/>
      <c r="AQ20" s="297"/>
      <c r="AR20" s="298"/>
      <c r="AS20" s="298"/>
      <c r="AT20" s="298"/>
      <c r="AU20" s="299"/>
      <c r="AV20" s="234">
        <v>7.08</v>
      </c>
      <c r="AW20" s="229"/>
      <c r="AX20" s="229"/>
      <c r="AY20" s="229"/>
      <c r="AZ20" s="233"/>
      <c r="BE20" s="33" t="s">
        <v>39</v>
      </c>
    </row>
    <row r="21" spans="1:57" s="214" customFormat="1" x14ac:dyDescent="0.25">
      <c r="A21" s="228" t="s">
        <v>40</v>
      </c>
      <c r="B21" s="222" t="s">
        <v>24</v>
      </c>
      <c r="C21" s="229"/>
      <c r="D21" s="229"/>
      <c r="E21" s="325">
        <v>28</v>
      </c>
      <c r="F21" s="239">
        <v>250</v>
      </c>
      <c r="G21" s="240">
        <v>250</v>
      </c>
      <c r="H21" s="234">
        <v>9.5299999999999994</v>
      </c>
      <c r="I21" s="229"/>
      <c r="J21" s="229"/>
      <c r="K21" s="229"/>
      <c r="L21" s="233"/>
      <c r="M21" s="234">
        <v>7.17</v>
      </c>
      <c r="N21" s="229"/>
      <c r="O21" s="229"/>
      <c r="P21" s="229"/>
      <c r="Q21" s="233"/>
      <c r="R21" s="234">
        <v>7.15</v>
      </c>
      <c r="S21" s="229"/>
      <c r="T21" s="229"/>
      <c r="U21" s="229"/>
      <c r="V21" s="233"/>
      <c r="W21" s="236">
        <v>11</v>
      </c>
      <c r="X21" s="229"/>
      <c r="Y21" s="229"/>
      <c r="Z21" s="229"/>
      <c r="AA21" s="233"/>
      <c r="AB21" s="234">
        <v>0.89</v>
      </c>
      <c r="AC21" s="229"/>
      <c r="AD21" s="229"/>
      <c r="AE21" s="229"/>
      <c r="AF21" s="233"/>
      <c r="AG21" s="234">
        <v>8.6199999999999992</v>
      </c>
      <c r="AH21" s="229"/>
      <c r="AI21" s="229"/>
      <c r="AJ21" s="229"/>
      <c r="AK21" s="233"/>
      <c r="AL21" s="234">
        <v>8.1300000000000008</v>
      </c>
      <c r="AM21" s="229"/>
      <c r="AN21" s="229"/>
      <c r="AO21" s="229"/>
      <c r="AP21" s="233"/>
      <c r="AQ21" s="300"/>
      <c r="AR21" s="298"/>
      <c r="AS21" s="298"/>
      <c r="AT21" s="298"/>
      <c r="AU21" s="299"/>
      <c r="AV21" s="237">
        <v>14.3</v>
      </c>
      <c r="AW21" s="229"/>
      <c r="AX21" s="229"/>
      <c r="AY21" s="229"/>
      <c r="AZ21" s="233"/>
      <c r="BE21" s="33" t="s">
        <v>40</v>
      </c>
    </row>
    <row r="22" spans="1:57" s="214" customFormat="1" x14ac:dyDescent="0.25">
      <c r="A22" s="228" t="s">
        <v>41</v>
      </c>
      <c r="B22" s="222" t="s">
        <v>21</v>
      </c>
      <c r="C22" s="229"/>
      <c r="D22" s="229"/>
      <c r="E22" s="330">
        <v>260.2962</v>
      </c>
      <c r="F22" s="242">
        <v>500</v>
      </c>
      <c r="G22" s="231">
        <v>500</v>
      </c>
      <c r="H22" s="236">
        <v>130</v>
      </c>
      <c r="I22" s="229"/>
      <c r="J22" s="229"/>
      <c r="K22" s="229"/>
      <c r="L22" s="233"/>
      <c r="M22" s="236">
        <v>100</v>
      </c>
      <c r="N22" s="229"/>
      <c r="O22" s="229"/>
      <c r="P22" s="229"/>
      <c r="Q22" s="233"/>
      <c r="R22" s="236">
        <v>350</v>
      </c>
      <c r="S22" s="229"/>
      <c r="T22" s="229"/>
      <c r="U22" s="229"/>
      <c r="V22" s="233"/>
      <c r="W22" s="236">
        <v>110</v>
      </c>
      <c r="X22" s="229"/>
      <c r="Y22" s="229"/>
      <c r="Z22" s="229"/>
      <c r="AA22" s="233"/>
      <c r="AB22" s="236">
        <v>940</v>
      </c>
      <c r="AC22" s="229"/>
      <c r="AD22" s="229"/>
      <c r="AE22" s="229"/>
      <c r="AF22" s="233"/>
      <c r="AG22" s="236">
        <v>130</v>
      </c>
      <c r="AH22" s="229"/>
      <c r="AI22" s="229"/>
      <c r="AJ22" s="229"/>
      <c r="AK22" s="233"/>
      <c r="AL22" s="236">
        <v>110</v>
      </c>
      <c r="AM22" s="229"/>
      <c r="AN22" s="229"/>
      <c r="AO22" s="229"/>
      <c r="AP22" s="233"/>
      <c r="AQ22" s="297"/>
      <c r="AR22" s="298"/>
      <c r="AS22" s="298"/>
      <c r="AT22" s="298"/>
      <c r="AU22" s="299"/>
      <c r="AV22" s="236">
        <v>120</v>
      </c>
      <c r="AW22" s="229"/>
      <c r="AX22" s="229"/>
      <c r="AY22" s="229"/>
      <c r="AZ22" s="233"/>
      <c r="BE22" s="33" t="s">
        <v>41</v>
      </c>
    </row>
    <row r="23" spans="1:57" s="214" customFormat="1" ht="15.75" thickBot="1" x14ac:dyDescent="0.3">
      <c r="A23" s="243" t="s">
        <v>42</v>
      </c>
      <c r="B23" s="222" t="s">
        <v>24</v>
      </c>
      <c r="C23" s="229"/>
      <c r="D23" s="244"/>
      <c r="E23" s="328">
        <v>27</v>
      </c>
      <c r="F23" s="245" t="s">
        <v>22</v>
      </c>
      <c r="G23" s="246" t="s">
        <v>22</v>
      </c>
      <c r="H23" s="247">
        <v>7.7</v>
      </c>
      <c r="I23" s="244"/>
      <c r="J23" s="244"/>
      <c r="K23" s="244"/>
      <c r="L23" s="248"/>
      <c r="M23" s="249">
        <v>13</v>
      </c>
      <c r="N23" s="244"/>
      <c r="O23" s="244"/>
      <c r="P23" s="244"/>
      <c r="Q23" s="248"/>
      <c r="R23" s="247">
        <v>4.8</v>
      </c>
      <c r="S23" s="244"/>
      <c r="T23" s="244"/>
      <c r="U23" s="244"/>
      <c r="V23" s="248"/>
      <c r="W23" s="249">
        <v>11</v>
      </c>
      <c r="X23" s="244"/>
      <c r="Y23" s="244"/>
      <c r="Z23" s="244"/>
      <c r="AA23" s="248"/>
      <c r="AB23" s="249">
        <v>31</v>
      </c>
      <c r="AC23" s="244"/>
      <c r="AD23" s="244"/>
      <c r="AE23" s="244"/>
      <c r="AF23" s="248"/>
      <c r="AG23" s="247">
        <v>7.6</v>
      </c>
      <c r="AH23" s="244"/>
      <c r="AI23" s="244"/>
      <c r="AJ23" s="244"/>
      <c r="AK23" s="248"/>
      <c r="AL23" s="247">
        <v>6</v>
      </c>
      <c r="AM23" s="244"/>
      <c r="AN23" s="244"/>
      <c r="AO23" s="244"/>
      <c r="AP23" s="248"/>
      <c r="AQ23" s="302"/>
      <c r="AR23" s="303"/>
      <c r="AS23" s="303"/>
      <c r="AT23" s="303"/>
      <c r="AU23" s="304"/>
      <c r="AV23" s="247">
        <v>4.9000000000000004</v>
      </c>
      <c r="AW23" s="244"/>
      <c r="AX23" s="244"/>
      <c r="AY23" s="244"/>
      <c r="AZ23" s="248"/>
      <c r="BE23" s="60" t="s">
        <v>42</v>
      </c>
    </row>
    <row r="24" spans="1:57" s="214" customFormat="1" ht="15.75" thickBot="1" x14ac:dyDescent="0.3">
      <c r="A24" s="493" t="s">
        <v>192</v>
      </c>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4"/>
      <c r="AN24" s="494"/>
      <c r="AO24" s="494"/>
      <c r="AP24" s="494"/>
      <c r="AQ24" s="494"/>
      <c r="AR24" s="494"/>
      <c r="AS24" s="494"/>
      <c r="AT24" s="494"/>
      <c r="AU24" s="494"/>
      <c r="AV24" s="494"/>
      <c r="AW24" s="494"/>
      <c r="AX24" s="494"/>
      <c r="AY24" s="494"/>
      <c r="AZ24" s="495"/>
    </row>
    <row r="25" spans="1:57" s="214" customFormat="1" ht="15" customHeight="1" x14ac:dyDescent="0.25">
      <c r="A25" s="221" t="s">
        <v>45</v>
      </c>
      <c r="B25" s="222" t="s">
        <v>24</v>
      </c>
      <c r="C25" s="223"/>
      <c r="D25" s="223"/>
      <c r="E25" s="324">
        <v>0.01</v>
      </c>
      <c r="F25" s="250">
        <v>6.0000000000000001E-3</v>
      </c>
      <c r="G25" s="225">
        <v>6.0000000000000001E-3</v>
      </c>
      <c r="H25" s="319">
        <v>2.0000000000000001E-4</v>
      </c>
      <c r="I25" s="223" t="s">
        <v>25</v>
      </c>
      <c r="J25" s="251"/>
      <c r="K25" s="251"/>
      <c r="L25" s="252"/>
      <c r="M25" s="253">
        <v>2.0000000000000001E-4</v>
      </c>
      <c r="N25" s="223" t="s">
        <v>25</v>
      </c>
      <c r="O25" s="223"/>
      <c r="P25" s="223"/>
      <c r="Q25" s="227"/>
      <c r="R25" s="253">
        <v>2.0000000000000001E-4</v>
      </c>
      <c r="S25" s="223" t="s">
        <v>25</v>
      </c>
      <c r="T25" s="223"/>
      <c r="U25" s="223"/>
      <c r="V25" s="227"/>
      <c r="W25" s="253">
        <v>2.0000000000000001E-4</v>
      </c>
      <c r="X25" s="223" t="s">
        <v>25</v>
      </c>
      <c r="Y25" s="223"/>
      <c r="Z25" s="223"/>
      <c r="AA25" s="227"/>
      <c r="AB25" s="253">
        <v>2.0000000000000001E-4</v>
      </c>
      <c r="AC25" s="223" t="s">
        <v>25</v>
      </c>
      <c r="AD25" s="223"/>
      <c r="AE25" s="223"/>
      <c r="AF25" s="227"/>
      <c r="AG25" s="253">
        <v>2.0000000000000001E-4</v>
      </c>
      <c r="AH25" s="223" t="s">
        <v>25</v>
      </c>
      <c r="AI25" s="223"/>
      <c r="AJ25" s="223"/>
      <c r="AK25" s="227"/>
      <c r="AL25" s="337">
        <v>7.2000000000000005E-4</v>
      </c>
      <c r="AM25" s="223"/>
      <c r="AN25" s="223"/>
      <c r="AO25" s="223"/>
      <c r="AP25" s="227"/>
      <c r="AQ25" s="504" t="s">
        <v>205</v>
      </c>
      <c r="AR25" s="505"/>
      <c r="AS25" s="505"/>
      <c r="AT25" s="505"/>
      <c r="AU25" s="506"/>
      <c r="AV25" s="253">
        <v>2.0000000000000001E-4</v>
      </c>
      <c r="AW25" s="229" t="s">
        <v>25</v>
      </c>
      <c r="AX25" s="223"/>
      <c r="AY25" s="223"/>
      <c r="AZ25" s="227"/>
      <c r="BE25" s="72" t="s">
        <v>45</v>
      </c>
    </row>
    <row r="26" spans="1:57" s="214" customFormat="1" x14ac:dyDescent="0.25">
      <c r="A26" s="228" t="s">
        <v>46</v>
      </c>
      <c r="B26" s="222" t="s">
        <v>24</v>
      </c>
      <c r="C26" s="229"/>
      <c r="D26" s="229"/>
      <c r="E26" s="325">
        <v>6.0000000000000001E-3</v>
      </c>
      <c r="F26" s="239">
        <v>0.01</v>
      </c>
      <c r="G26" s="231">
        <v>5.0000000000000002E-5</v>
      </c>
      <c r="H26" s="261">
        <v>1.74E-3</v>
      </c>
      <c r="I26" s="229"/>
      <c r="J26" s="229"/>
      <c r="K26" s="229"/>
      <c r="L26" s="233"/>
      <c r="M26" s="256">
        <v>3.1799999999999998E-4</v>
      </c>
      <c r="N26" s="229"/>
      <c r="O26" s="229"/>
      <c r="P26" s="229"/>
      <c r="Q26" s="233"/>
      <c r="R26" s="258">
        <v>2.1499999999999998E-2</v>
      </c>
      <c r="S26" s="229"/>
      <c r="T26" s="229"/>
      <c r="U26" s="229"/>
      <c r="V26" s="233"/>
      <c r="W26" s="255">
        <v>8.5000000000000006E-3</v>
      </c>
      <c r="X26" s="229"/>
      <c r="Y26" s="229"/>
      <c r="Z26" s="229"/>
      <c r="AA26" s="233"/>
      <c r="AB26" s="258">
        <v>1.84E-2</v>
      </c>
      <c r="AC26" s="229"/>
      <c r="AD26" s="229"/>
      <c r="AE26" s="229"/>
      <c r="AF26" s="233"/>
      <c r="AG26" s="256">
        <v>5.5800000000000001E-4</v>
      </c>
      <c r="AH26" s="229"/>
      <c r="AI26" s="229"/>
      <c r="AJ26" s="229"/>
      <c r="AK26" s="233"/>
      <c r="AL26" s="256">
        <v>5.1099999999999995E-4</v>
      </c>
      <c r="AM26" s="229"/>
      <c r="AN26" s="229"/>
      <c r="AO26" s="229"/>
      <c r="AP26" s="233"/>
      <c r="AQ26" s="301"/>
      <c r="AR26" s="298"/>
      <c r="AS26" s="298"/>
      <c r="AT26" s="298"/>
      <c r="AU26" s="299"/>
      <c r="AV26" s="255">
        <v>2.2899999999999999E-3</v>
      </c>
      <c r="AW26" s="229"/>
      <c r="AX26" s="229"/>
      <c r="AY26" s="229"/>
      <c r="AZ26" s="233"/>
      <c r="BE26" s="77" t="s">
        <v>46</v>
      </c>
    </row>
    <row r="27" spans="1:57" s="214" customFormat="1" x14ac:dyDescent="0.25">
      <c r="A27" s="228" t="s">
        <v>47</v>
      </c>
      <c r="B27" s="222" t="s">
        <v>24</v>
      </c>
      <c r="C27" s="229"/>
      <c r="D27" s="229"/>
      <c r="E27" s="325">
        <v>1.89E-2</v>
      </c>
      <c r="F27" s="239">
        <v>2</v>
      </c>
      <c r="G27" s="231">
        <v>1</v>
      </c>
      <c r="H27" s="257">
        <v>1.0200000000000001E-2</v>
      </c>
      <c r="I27" s="229"/>
      <c r="J27" s="229"/>
      <c r="K27" s="229"/>
      <c r="L27" s="233"/>
      <c r="M27" s="258">
        <v>1.04E-2</v>
      </c>
      <c r="N27" s="229"/>
      <c r="O27" s="229"/>
      <c r="P27" s="229"/>
      <c r="Q27" s="233"/>
      <c r="R27" s="258">
        <v>1.8599999999999998E-2</v>
      </c>
      <c r="S27" s="229"/>
      <c r="T27" s="229"/>
      <c r="U27" s="229"/>
      <c r="V27" s="233"/>
      <c r="W27" s="258">
        <v>2.1000000000000001E-2</v>
      </c>
      <c r="X27" s="229"/>
      <c r="Y27" s="229"/>
      <c r="Z27" s="229"/>
      <c r="AA27" s="233"/>
      <c r="AB27" s="258">
        <v>0.06</v>
      </c>
      <c r="AC27" s="229"/>
      <c r="AD27" s="229"/>
      <c r="AE27" s="229"/>
      <c r="AF27" s="233"/>
      <c r="AG27" s="259">
        <v>1.2E-2</v>
      </c>
      <c r="AH27" s="229"/>
      <c r="AI27" s="229"/>
      <c r="AJ27" s="229"/>
      <c r="AK27" s="233"/>
      <c r="AL27" s="258">
        <v>1.29E-2</v>
      </c>
      <c r="AM27" s="223"/>
      <c r="AN27" s="229"/>
      <c r="AO27" s="229"/>
      <c r="AP27" s="233"/>
      <c r="AQ27" s="306"/>
      <c r="AR27" s="298"/>
      <c r="AS27" s="298"/>
      <c r="AT27" s="298"/>
      <c r="AU27" s="299"/>
      <c r="AV27" s="258">
        <v>9.4000000000000004E-3</v>
      </c>
      <c r="AW27" s="229"/>
      <c r="AX27" s="229"/>
      <c r="AY27" s="229"/>
      <c r="AZ27" s="233"/>
      <c r="BE27" s="77" t="s">
        <v>47</v>
      </c>
    </row>
    <row r="28" spans="1:57" s="214" customFormat="1" x14ac:dyDescent="0.25">
      <c r="A28" s="228" t="s">
        <v>48</v>
      </c>
      <c r="B28" s="222" t="s">
        <v>24</v>
      </c>
      <c r="C28" s="229"/>
      <c r="D28" s="229"/>
      <c r="E28" s="325">
        <v>5.0000000000000001E-4</v>
      </c>
      <c r="F28" s="239">
        <v>4.0000000000000001E-3</v>
      </c>
      <c r="G28" s="231">
        <v>4.0000000000000001E-3</v>
      </c>
      <c r="H28" s="257">
        <v>2.9999999999999997E-4</v>
      </c>
      <c r="I28" s="223" t="s">
        <v>25</v>
      </c>
      <c r="J28" s="229"/>
      <c r="K28" s="229"/>
      <c r="L28" s="233"/>
      <c r="M28" s="258">
        <v>2.9999999999999997E-4</v>
      </c>
      <c r="N28" s="223" t="s">
        <v>25</v>
      </c>
      <c r="O28" s="229"/>
      <c r="P28" s="229"/>
      <c r="Q28" s="233"/>
      <c r="R28" s="258">
        <v>2.9999999999999997E-4</v>
      </c>
      <c r="S28" s="223" t="s">
        <v>25</v>
      </c>
      <c r="T28" s="229"/>
      <c r="U28" s="229"/>
      <c r="V28" s="233"/>
      <c r="W28" s="258">
        <v>2.9999999999999997E-4</v>
      </c>
      <c r="X28" s="223" t="s">
        <v>25</v>
      </c>
      <c r="Y28" s="229"/>
      <c r="Z28" s="229"/>
      <c r="AA28" s="233"/>
      <c r="AB28" s="258">
        <v>2.9999999999999997E-4</v>
      </c>
      <c r="AC28" s="229" t="s">
        <v>25</v>
      </c>
      <c r="AD28" s="229"/>
      <c r="AE28" s="229"/>
      <c r="AF28" s="233"/>
      <c r="AG28" s="258">
        <v>2.9999999999999997E-4</v>
      </c>
      <c r="AH28" s="229" t="s">
        <v>25</v>
      </c>
      <c r="AI28" s="229"/>
      <c r="AJ28" s="229"/>
      <c r="AK28" s="233"/>
      <c r="AL28" s="258">
        <v>2.9999999999999997E-4</v>
      </c>
      <c r="AM28" s="223" t="s">
        <v>25</v>
      </c>
      <c r="AN28" s="229"/>
      <c r="AO28" s="229"/>
      <c r="AP28" s="233"/>
      <c r="AQ28" s="306"/>
      <c r="AR28" s="298"/>
      <c r="AS28" s="298"/>
      <c r="AT28" s="298"/>
      <c r="AU28" s="299"/>
      <c r="AV28" s="258">
        <v>2.9999999999999997E-4</v>
      </c>
      <c r="AW28" s="229" t="s">
        <v>25</v>
      </c>
      <c r="AX28" s="229"/>
      <c r="AY28" s="229"/>
      <c r="AZ28" s="233"/>
      <c r="BE28" s="77" t="s">
        <v>48</v>
      </c>
    </row>
    <row r="29" spans="1:57" s="214" customFormat="1" x14ac:dyDescent="0.25">
      <c r="A29" s="228" t="s">
        <v>49</v>
      </c>
      <c r="B29" s="222" t="s">
        <v>24</v>
      </c>
      <c r="C29" s="229"/>
      <c r="D29" s="229"/>
      <c r="E29" s="325">
        <v>1E-4</v>
      </c>
      <c r="F29" s="230">
        <v>5.0000000000000001E-3</v>
      </c>
      <c r="G29" s="231">
        <v>5.0000000000000001E-3</v>
      </c>
      <c r="H29" s="254">
        <v>2.5000000000000001E-5</v>
      </c>
      <c r="I29" s="223" t="s">
        <v>25</v>
      </c>
      <c r="J29" s="229"/>
      <c r="K29" s="229"/>
      <c r="L29" s="233"/>
      <c r="M29" s="256">
        <v>2.5000000000000001E-5</v>
      </c>
      <c r="N29" s="223" t="s">
        <v>25</v>
      </c>
      <c r="O29" s="229"/>
      <c r="P29" s="229"/>
      <c r="Q29" s="233"/>
      <c r="R29" s="256">
        <v>2.5000000000000001E-5</v>
      </c>
      <c r="S29" s="223" t="s">
        <v>25</v>
      </c>
      <c r="T29" s="229"/>
      <c r="U29" s="229"/>
      <c r="V29" s="233"/>
      <c r="W29" s="256">
        <v>2.5000000000000001E-5</v>
      </c>
      <c r="X29" s="223" t="s">
        <v>25</v>
      </c>
      <c r="Y29" s="229"/>
      <c r="Z29" s="229"/>
      <c r="AA29" s="233"/>
      <c r="AB29" s="256">
        <v>2.5000000000000001E-5</v>
      </c>
      <c r="AC29" s="229" t="s">
        <v>25</v>
      </c>
      <c r="AD29" s="229"/>
      <c r="AE29" s="229"/>
      <c r="AF29" s="233"/>
      <c r="AG29" s="256">
        <v>2.5000000000000001E-5</v>
      </c>
      <c r="AH29" s="229" t="s">
        <v>25</v>
      </c>
      <c r="AI29" s="229"/>
      <c r="AJ29" s="229"/>
      <c r="AK29" s="233"/>
      <c r="AL29" s="256">
        <v>2.5000000000000001E-5</v>
      </c>
      <c r="AM29" s="223" t="s">
        <v>25</v>
      </c>
      <c r="AN29" s="229"/>
      <c r="AO29" s="229"/>
      <c r="AP29" s="233"/>
      <c r="AQ29" s="307"/>
      <c r="AR29" s="298"/>
      <c r="AS29" s="298"/>
      <c r="AT29" s="298"/>
      <c r="AU29" s="299"/>
      <c r="AV29" s="256">
        <v>2.5000000000000001E-5</v>
      </c>
      <c r="AW29" s="229" t="s">
        <v>25</v>
      </c>
      <c r="AX29" s="229"/>
      <c r="AY29" s="229"/>
      <c r="AZ29" s="233"/>
      <c r="BE29" s="77" t="s">
        <v>49</v>
      </c>
    </row>
    <row r="30" spans="1:57" s="214" customFormat="1" x14ac:dyDescent="0.25">
      <c r="A30" s="228" t="s">
        <v>50</v>
      </c>
      <c r="B30" s="222" t="s">
        <v>21</v>
      </c>
      <c r="C30" s="229"/>
      <c r="D30" s="229"/>
      <c r="E30" s="325">
        <v>7.1999999999999998E-3</v>
      </c>
      <c r="F30" s="239">
        <v>0.1</v>
      </c>
      <c r="G30" s="231">
        <v>0.05</v>
      </c>
      <c r="H30" s="232">
        <v>5.0000000000000001E-3</v>
      </c>
      <c r="I30" s="223" t="s">
        <v>25</v>
      </c>
      <c r="J30" s="229"/>
      <c r="K30" s="229"/>
      <c r="L30" s="233"/>
      <c r="M30" s="259">
        <v>5.0000000000000001E-3</v>
      </c>
      <c r="N30" s="223" t="s">
        <v>25</v>
      </c>
      <c r="O30" s="229"/>
      <c r="P30" s="229"/>
      <c r="Q30" s="233"/>
      <c r="R30" s="259">
        <v>5.0000000000000001E-3</v>
      </c>
      <c r="S30" s="223" t="s">
        <v>25</v>
      </c>
      <c r="T30" s="229"/>
      <c r="U30" s="229"/>
      <c r="V30" s="233"/>
      <c r="W30" s="259">
        <v>5.0000000000000001E-3</v>
      </c>
      <c r="X30" s="223" t="s">
        <v>25</v>
      </c>
      <c r="Y30" s="229"/>
      <c r="Z30" s="229"/>
      <c r="AA30" s="233"/>
      <c r="AB30" s="259">
        <v>5.0000000000000001E-3</v>
      </c>
      <c r="AC30" s="229" t="s">
        <v>25</v>
      </c>
      <c r="AD30" s="229"/>
      <c r="AE30" s="229"/>
      <c r="AF30" s="233"/>
      <c r="AG30" s="259">
        <v>5.0000000000000001E-3</v>
      </c>
      <c r="AH30" s="229" t="s">
        <v>25</v>
      </c>
      <c r="AI30" s="229"/>
      <c r="AJ30" s="229"/>
      <c r="AK30" s="233"/>
      <c r="AL30" s="259">
        <v>5.0000000000000001E-3</v>
      </c>
      <c r="AM30" s="223" t="s">
        <v>25</v>
      </c>
      <c r="AN30" s="229"/>
      <c r="AO30" s="229"/>
      <c r="AP30" s="233"/>
      <c r="AQ30" s="306"/>
      <c r="AR30" s="298"/>
      <c r="AS30" s="298"/>
      <c r="AT30" s="298"/>
      <c r="AU30" s="299"/>
      <c r="AV30" s="259">
        <v>5.0000000000000001E-3</v>
      </c>
      <c r="AW30" s="229" t="s">
        <v>25</v>
      </c>
      <c r="AX30" s="229"/>
      <c r="AY30" s="229"/>
      <c r="AZ30" s="233"/>
      <c r="BE30" s="77" t="s">
        <v>50</v>
      </c>
    </row>
    <row r="31" spans="1:57" s="214" customFormat="1" x14ac:dyDescent="0.25">
      <c r="A31" s="228" t="s">
        <v>51</v>
      </c>
      <c r="B31" s="222" t="s">
        <v>24</v>
      </c>
      <c r="C31" s="229"/>
      <c r="D31" s="229"/>
      <c r="E31" s="325">
        <v>6.0000000000000001E-3</v>
      </c>
      <c r="F31" s="239" t="s">
        <v>22</v>
      </c>
      <c r="G31" s="231" t="s">
        <v>22</v>
      </c>
      <c r="H31" s="232">
        <v>5.0000000000000001E-3</v>
      </c>
      <c r="I31" s="223" t="s">
        <v>25</v>
      </c>
      <c r="J31" s="229"/>
      <c r="K31" s="229"/>
      <c r="L31" s="233"/>
      <c r="M31" s="259">
        <v>5.0000000000000001E-3</v>
      </c>
      <c r="N31" s="223" t="s">
        <v>25</v>
      </c>
      <c r="O31" s="229"/>
      <c r="P31" s="229"/>
      <c r="Q31" s="233"/>
      <c r="R31" s="259">
        <v>5.0000000000000001E-3</v>
      </c>
      <c r="S31" s="223" t="s">
        <v>25</v>
      </c>
      <c r="T31" s="229"/>
      <c r="U31" s="229"/>
      <c r="V31" s="233"/>
      <c r="W31" s="259">
        <v>5.0000000000000001E-3</v>
      </c>
      <c r="X31" s="223" t="s">
        <v>25</v>
      </c>
      <c r="Y31" s="229"/>
      <c r="Z31" s="229"/>
      <c r="AA31" s="233"/>
      <c r="AB31" s="259">
        <v>5.0000000000000001E-3</v>
      </c>
      <c r="AC31" s="229" t="s">
        <v>25</v>
      </c>
      <c r="AD31" s="229"/>
      <c r="AE31" s="229"/>
      <c r="AF31" s="233"/>
      <c r="AG31" s="259">
        <v>5.0000000000000001E-3</v>
      </c>
      <c r="AH31" s="229" t="s">
        <v>25</v>
      </c>
      <c r="AI31" s="229"/>
      <c r="AJ31" s="229"/>
      <c r="AK31" s="233"/>
      <c r="AL31" s="259">
        <v>5.0000000000000001E-3</v>
      </c>
      <c r="AM31" s="223" t="s">
        <v>25</v>
      </c>
      <c r="AN31" s="229"/>
      <c r="AO31" s="229"/>
      <c r="AP31" s="233"/>
      <c r="AQ31" s="301"/>
      <c r="AR31" s="298"/>
      <c r="AS31" s="298"/>
      <c r="AT31" s="298"/>
      <c r="AU31" s="299"/>
      <c r="AV31" s="259">
        <v>5.0000000000000001E-3</v>
      </c>
      <c r="AW31" s="229" t="s">
        <v>25</v>
      </c>
      <c r="AX31" s="229"/>
      <c r="AY31" s="229"/>
      <c r="AZ31" s="233"/>
      <c r="BE31" s="77" t="s">
        <v>51</v>
      </c>
    </row>
    <row r="32" spans="1:57" s="214" customFormat="1" x14ac:dyDescent="0.25">
      <c r="A32" s="228" t="s">
        <v>52</v>
      </c>
      <c r="B32" s="222" t="s">
        <v>24</v>
      </c>
      <c r="C32" s="229"/>
      <c r="D32" s="229"/>
      <c r="E32" s="325">
        <v>8.0000000000000002E-3</v>
      </c>
      <c r="F32" s="239">
        <v>1.3</v>
      </c>
      <c r="G32" s="231">
        <v>1</v>
      </c>
      <c r="H32" s="232">
        <v>5.0000000000000001E-3</v>
      </c>
      <c r="I32" s="223" t="s">
        <v>25</v>
      </c>
      <c r="J32" s="229"/>
      <c r="K32" s="229"/>
      <c r="L32" s="233"/>
      <c r="M32" s="259">
        <v>5.0000000000000001E-3</v>
      </c>
      <c r="N32" s="223" t="s">
        <v>25</v>
      </c>
      <c r="O32" s="229"/>
      <c r="P32" s="229"/>
      <c r="Q32" s="233"/>
      <c r="R32" s="259">
        <v>5.0000000000000001E-3</v>
      </c>
      <c r="S32" s="223" t="s">
        <v>25</v>
      </c>
      <c r="T32" s="229"/>
      <c r="U32" s="229"/>
      <c r="V32" s="233"/>
      <c r="W32" s="259">
        <v>5.0000000000000001E-3</v>
      </c>
      <c r="X32" s="223" t="s">
        <v>25</v>
      </c>
      <c r="Y32" s="229"/>
      <c r="Z32" s="229"/>
      <c r="AA32" s="233"/>
      <c r="AB32" s="259">
        <v>5.0000000000000001E-3</v>
      </c>
      <c r="AC32" s="229" t="s">
        <v>25</v>
      </c>
      <c r="AD32" s="229"/>
      <c r="AE32" s="229"/>
      <c r="AF32" s="233"/>
      <c r="AG32" s="259">
        <v>5.0000000000000001E-3</v>
      </c>
      <c r="AH32" s="229" t="s">
        <v>25</v>
      </c>
      <c r="AI32" s="229"/>
      <c r="AJ32" s="229"/>
      <c r="AK32" s="233"/>
      <c r="AL32" s="259">
        <v>5.0000000000000001E-3</v>
      </c>
      <c r="AM32" s="223" t="s">
        <v>25</v>
      </c>
      <c r="AN32" s="229"/>
      <c r="AO32" s="229"/>
      <c r="AP32" s="233"/>
      <c r="AQ32" s="301"/>
      <c r="AR32" s="298"/>
      <c r="AS32" s="298"/>
      <c r="AT32" s="298"/>
      <c r="AU32" s="299"/>
      <c r="AV32" s="259">
        <v>5.0000000000000001E-3</v>
      </c>
      <c r="AW32" s="229" t="s">
        <v>25</v>
      </c>
      <c r="AX32" s="229"/>
      <c r="AY32" s="229"/>
      <c r="AZ32" s="233"/>
      <c r="BE32" s="77" t="s">
        <v>52</v>
      </c>
    </row>
    <row r="33" spans="1:57" s="214" customFormat="1" x14ac:dyDescent="0.25">
      <c r="A33" s="228" t="s">
        <v>53</v>
      </c>
      <c r="B33" s="222" t="s">
        <v>24</v>
      </c>
      <c r="C33" s="229"/>
      <c r="D33" s="229"/>
      <c r="E33" s="325">
        <v>4.2999999999999997E-2</v>
      </c>
      <c r="F33" s="239">
        <v>0.3</v>
      </c>
      <c r="G33" s="231">
        <v>0.3</v>
      </c>
      <c r="H33" s="232">
        <v>5.0000000000000001E-3</v>
      </c>
      <c r="I33" s="223" t="s">
        <v>25</v>
      </c>
      <c r="J33" s="229"/>
      <c r="K33" s="229"/>
      <c r="L33" s="233"/>
      <c r="M33" s="259">
        <v>5.0000000000000001E-3</v>
      </c>
      <c r="N33" s="223" t="s">
        <v>25</v>
      </c>
      <c r="O33" s="229"/>
      <c r="P33" s="229"/>
      <c r="Q33" s="233"/>
      <c r="R33" s="259">
        <v>0.51800000000000002</v>
      </c>
      <c r="S33" s="229"/>
      <c r="T33" s="229"/>
      <c r="U33" s="229"/>
      <c r="V33" s="233"/>
      <c r="W33" s="259">
        <v>0.16300000000000001</v>
      </c>
      <c r="X33" s="229"/>
      <c r="Y33" s="229"/>
      <c r="Z33" s="229"/>
      <c r="AA33" s="233"/>
      <c r="AB33" s="259">
        <v>0.99199999999999999</v>
      </c>
      <c r="AC33" s="229"/>
      <c r="AD33" s="229"/>
      <c r="AE33" s="229"/>
      <c r="AF33" s="233"/>
      <c r="AG33" s="259">
        <v>5.0000000000000001E-3</v>
      </c>
      <c r="AH33" s="229" t="s">
        <v>25</v>
      </c>
      <c r="AI33" s="229"/>
      <c r="AJ33" s="229"/>
      <c r="AK33" s="233"/>
      <c r="AL33" s="259">
        <v>5.0000000000000001E-3</v>
      </c>
      <c r="AM33" s="229" t="s">
        <v>25</v>
      </c>
      <c r="AN33" s="229"/>
      <c r="AO33" s="229"/>
      <c r="AP33" s="233"/>
      <c r="AQ33" s="301"/>
      <c r="AR33" s="298"/>
      <c r="AS33" s="298"/>
      <c r="AT33" s="298"/>
      <c r="AU33" s="299"/>
      <c r="AV33" s="259">
        <v>5.0000000000000001E-3</v>
      </c>
      <c r="AW33" s="229" t="s">
        <v>25</v>
      </c>
      <c r="AX33" s="229"/>
      <c r="AY33" s="229"/>
      <c r="AZ33" s="233"/>
      <c r="BE33" s="77" t="s">
        <v>53</v>
      </c>
    </row>
    <row r="34" spans="1:57" s="214" customFormat="1" x14ac:dyDescent="0.25">
      <c r="A34" s="228" t="s">
        <v>54</v>
      </c>
      <c r="B34" s="222" t="s">
        <v>24</v>
      </c>
      <c r="C34" s="229"/>
      <c r="D34" s="229"/>
      <c r="E34" s="325">
        <v>4.0000000000000001E-3</v>
      </c>
      <c r="F34" s="239">
        <v>1.4999999999999999E-2</v>
      </c>
      <c r="G34" s="231">
        <v>0.05</v>
      </c>
      <c r="H34" s="261">
        <v>5.0000000000000002E-5</v>
      </c>
      <c r="I34" s="223" t="s">
        <v>25</v>
      </c>
      <c r="J34" s="229"/>
      <c r="K34" s="229"/>
      <c r="L34" s="233"/>
      <c r="M34" s="255">
        <v>5.0000000000000002E-5</v>
      </c>
      <c r="N34" s="223" t="s">
        <v>25</v>
      </c>
      <c r="O34" s="229"/>
      <c r="P34" s="229"/>
      <c r="Q34" s="233"/>
      <c r="R34" s="255">
        <v>5.0000000000000002E-5</v>
      </c>
      <c r="S34" s="229" t="s">
        <v>25</v>
      </c>
      <c r="T34" s="229"/>
      <c r="U34" s="229"/>
      <c r="V34" s="233"/>
      <c r="W34" s="255">
        <v>5.0000000000000002E-5</v>
      </c>
      <c r="X34" s="223" t="s">
        <v>25</v>
      </c>
      <c r="Y34" s="229"/>
      <c r="Z34" s="229"/>
      <c r="AA34" s="233"/>
      <c r="AB34" s="255">
        <v>5.0000000000000002E-5</v>
      </c>
      <c r="AC34" s="229" t="s">
        <v>25</v>
      </c>
      <c r="AD34" s="229"/>
      <c r="AE34" s="229"/>
      <c r="AF34" s="233"/>
      <c r="AG34" s="255">
        <v>5.0000000000000002E-5</v>
      </c>
      <c r="AH34" s="229" t="s">
        <v>25</v>
      </c>
      <c r="AI34" s="229"/>
      <c r="AJ34" s="229"/>
      <c r="AK34" s="233"/>
      <c r="AL34" s="255">
        <v>5.0000000000000002E-5</v>
      </c>
      <c r="AM34" s="223" t="s">
        <v>25</v>
      </c>
      <c r="AN34" s="229"/>
      <c r="AO34" s="229"/>
      <c r="AP34" s="233"/>
      <c r="AQ34" s="305"/>
      <c r="AR34" s="298"/>
      <c r="AS34" s="298"/>
      <c r="AT34" s="298"/>
      <c r="AU34" s="299"/>
      <c r="AV34" s="255">
        <v>5.0000000000000002E-5</v>
      </c>
      <c r="AW34" s="229" t="s">
        <v>25</v>
      </c>
      <c r="AX34" s="229"/>
      <c r="AY34" s="229"/>
      <c r="AZ34" s="233"/>
      <c r="BE34" s="77" t="s">
        <v>54</v>
      </c>
    </row>
    <row r="35" spans="1:57" s="214" customFormat="1" x14ac:dyDescent="0.25">
      <c r="A35" s="228" t="s">
        <v>55</v>
      </c>
      <c r="B35" s="222" t="s">
        <v>24</v>
      </c>
      <c r="C35" s="229"/>
      <c r="D35" s="229"/>
      <c r="E35" s="325">
        <v>1.84E-2</v>
      </c>
      <c r="F35" s="239">
        <v>0.05</v>
      </c>
      <c r="G35" s="231">
        <v>0.05</v>
      </c>
      <c r="H35" s="257">
        <v>1.2999999999999999E-3</v>
      </c>
      <c r="I35" s="229"/>
      <c r="J35" s="229"/>
      <c r="K35" s="229"/>
      <c r="L35" s="233"/>
      <c r="M35" s="258">
        <v>7.2499999999999995E-2</v>
      </c>
      <c r="N35" s="229"/>
      <c r="O35" s="229"/>
      <c r="P35" s="229"/>
      <c r="Q35" s="233"/>
      <c r="R35" s="259">
        <v>1.952</v>
      </c>
      <c r="S35" s="229"/>
      <c r="T35" s="229"/>
      <c r="U35" s="229"/>
      <c r="V35" s="233"/>
      <c r="W35" s="259">
        <v>1.01</v>
      </c>
      <c r="X35" s="229"/>
      <c r="Y35" s="229"/>
      <c r="Z35" s="229"/>
      <c r="AA35" s="233"/>
      <c r="AB35" s="259">
        <v>2.6669999999999998</v>
      </c>
      <c r="AC35" s="229"/>
      <c r="AD35" s="229"/>
      <c r="AE35" s="229"/>
      <c r="AF35" s="233"/>
      <c r="AG35" s="258">
        <v>8.8000000000000005E-3</v>
      </c>
      <c r="AH35" s="229"/>
      <c r="AI35" s="229"/>
      <c r="AJ35" s="229"/>
      <c r="AK35" s="233"/>
      <c r="AL35" s="258">
        <v>6.6E-3</v>
      </c>
      <c r="AM35" s="229"/>
      <c r="AN35" s="229"/>
      <c r="AO35" s="229"/>
      <c r="AP35" s="233"/>
      <c r="AQ35" s="306"/>
      <c r="AR35" s="298"/>
      <c r="AS35" s="298"/>
      <c r="AT35" s="298"/>
      <c r="AU35" s="299"/>
      <c r="AV35" s="258">
        <v>1.1999999999999999E-3</v>
      </c>
      <c r="AW35" s="229"/>
      <c r="AX35" s="229"/>
      <c r="AY35" s="229"/>
      <c r="AZ35" s="233"/>
      <c r="BE35" s="77" t="s">
        <v>55</v>
      </c>
    </row>
    <row r="36" spans="1:57" s="214" customFormat="1" x14ac:dyDescent="0.25">
      <c r="A36" s="228" t="s">
        <v>56</v>
      </c>
      <c r="B36" s="222" t="s">
        <v>24</v>
      </c>
      <c r="C36" s="229"/>
      <c r="D36" s="229"/>
      <c r="E36" s="325">
        <v>0.03</v>
      </c>
      <c r="F36" s="239" t="s">
        <v>22</v>
      </c>
      <c r="G36" s="231">
        <v>0.1</v>
      </c>
      <c r="H36" s="232">
        <v>2E-3</v>
      </c>
      <c r="I36" s="223" t="s">
        <v>25</v>
      </c>
      <c r="J36" s="229"/>
      <c r="K36" s="229"/>
      <c r="L36" s="233"/>
      <c r="M36" s="259">
        <v>2E-3</v>
      </c>
      <c r="N36" s="223" t="s">
        <v>25</v>
      </c>
      <c r="O36" s="229"/>
      <c r="P36" s="229"/>
      <c r="Q36" s="233"/>
      <c r="R36" s="259">
        <v>2E-3</v>
      </c>
      <c r="S36" s="229" t="s">
        <v>25</v>
      </c>
      <c r="T36" s="229"/>
      <c r="U36" s="229"/>
      <c r="V36" s="233"/>
      <c r="W36" s="259">
        <v>2E-3</v>
      </c>
      <c r="X36" s="223" t="s">
        <v>25</v>
      </c>
      <c r="Y36" s="229"/>
      <c r="Z36" s="229"/>
      <c r="AA36" s="233"/>
      <c r="AB36" s="259">
        <v>2E-3</v>
      </c>
      <c r="AC36" s="229" t="s">
        <v>25</v>
      </c>
      <c r="AD36" s="229"/>
      <c r="AE36" s="229"/>
      <c r="AF36" s="233"/>
      <c r="AG36" s="259">
        <v>2E-3</v>
      </c>
      <c r="AH36" s="229" t="s">
        <v>25</v>
      </c>
      <c r="AI36" s="229"/>
      <c r="AJ36" s="229"/>
      <c r="AK36" s="233"/>
      <c r="AL36" s="259">
        <v>2E-3</v>
      </c>
      <c r="AM36" s="223" t="s">
        <v>25</v>
      </c>
      <c r="AN36" s="229"/>
      <c r="AO36" s="229"/>
      <c r="AP36" s="233"/>
      <c r="AQ36" s="301"/>
      <c r="AR36" s="298"/>
      <c r="AS36" s="298"/>
      <c r="AT36" s="298"/>
      <c r="AU36" s="299"/>
      <c r="AV36" s="259">
        <v>2E-3</v>
      </c>
      <c r="AW36" s="229" t="s">
        <v>25</v>
      </c>
      <c r="AX36" s="229"/>
      <c r="AY36" s="229"/>
      <c r="AZ36" s="233"/>
      <c r="BE36" s="77" t="s">
        <v>56</v>
      </c>
    </row>
    <row r="37" spans="1:57" s="214" customFormat="1" x14ac:dyDescent="0.25">
      <c r="A37" s="228" t="s">
        <v>57</v>
      </c>
      <c r="B37" s="222" t="s">
        <v>24</v>
      </c>
      <c r="C37" s="229"/>
      <c r="D37" s="229"/>
      <c r="E37" s="325">
        <v>1E-3</v>
      </c>
      <c r="F37" s="230">
        <v>0.05</v>
      </c>
      <c r="G37" s="231">
        <v>0.01</v>
      </c>
      <c r="H37" s="261">
        <v>8.3000000000000001E-4</v>
      </c>
      <c r="I37" s="229"/>
      <c r="J37" s="229"/>
      <c r="K37" s="229"/>
      <c r="L37" s="233"/>
      <c r="M37" s="255">
        <v>2.5000000000000001E-4</v>
      </c>
      <c r="N37" s="223" t="s">
        <v>25</v>
      </c>
      <c r="O37" s="229"/>
      <c r="P37" s="229"/>
      <c r="Q37" s="233"/>
      <c r="R37" s="255">
        <v>4.2999999999999999E-4</v>
      </c>
      <c r="S37" s="229"/>
      <c r="T37" s="229"/>
      <c r="U37" s="229"/>
      <c r="V37" s="233"/>
      <c r="W37" s="255">
        <v>2.5000000000000001E-4</v>
      </c>
      <c r="X37" s="223" t="s">
        <v>25</v>
      </c>
      <c r="Y37" s="229"/>
      <c r="Z37" s="229"/>
      <c r="AA37" s="233"/>
      <c r="AB37" s="255">
        <v>2.7999999999999998E-4</v>
      </c>
      <c r="AC37" s="229"/>
      <c r="AD37" s="229"/>
      <c r="AE37" s="229"/>
      <c r="AF37" s="233"/>
      <c r="AG37" s="255">
        <v>3.1E-4</v>
      </c>
      <c r="AH37" s="229"/>
      <c r="AI37" s="229"/>
      <c r="AJ37" s="229"/>
      <c r="AK37" s="233"/>
      <c r="AL37" s="255">
        <v>3.8999999999999999E-4</v>
      </c>
      <c r="AM37" s="229"/>
      <c r="AN37" s="229"/>
      <c r="AO37" s="229"/>
      <c r="AP37" s="233"/>
      <c r="AQ37" s="307"/>
      <c r="AR37" s="298"/>
      <c r="AS37" s="298"/>
      <c r="AT37" s="298"/>
      <c r="AU37" s="299"/>
      <c r="AV37" s="255">
        <v>4.6999999999999999E-4</v>
      </c>
      <c r="AW37" s="229"/>
      <c r="AX37" s="229"/>
      <c r="AY37" s="229"/>
      <c r="AZ37" s="233"/>
      <c r="BE37" s="77" t="s">
        <v>57</v>
      </c>
    </row>
    <row r="38" spans="1:57" s="214" customFormat="1" x14ac:dyDescent="0.25">
      <c r="A38" s="228" t="s">
        <v>58</v>
      </c>
      <c r="B38" s="222" t="s">
        <v>24</v>
      </c>
      <c r="C38" s="229"/>
      <c r="D38" s="229"/>
      <c r="E38" s="325">
        <v>6.9999999999999999E-4</v>
      </c>
      <c r="F38" s="239">
        <v>0.1</v>
      </c>
      <c r="G38" s="231">
        <v>0.05</v>
      </c>
      <c r="H38" s="261">
        <v>5.0000000000000002E-5</v>
      </c>
      <c r="I38" s="223" t="s">
        <v>25</v>
      </c>
      <c r="J38" s="229"/>
      <c r="K38" s="229"/>
      <c r="L38" s="233"/>
      <c r="M38" s="255">
        <v>5.0000000000000002E-5</v>
      </c>
      <c r="N38" s="223" t="s">
        <v>25</v>
      </c>
      <c r="O38" s="229"/>
      <c r="P38" s="229"/>
      <c r="Q38" s="233"/>
      <c r="R38" s="255">
        <v>5.0000000000000002E-5</v>
      </c>
      <c r="S38" s="229" t="s">
        <v>25</v>
      </c>
      <c r="T38" s="229"/>
      <c r="U38" s="229"/>
      <c r="V38" s="233"/>
      <c r="W38" s="255">
        <v>5.0000000000000002E-5</v>
      </c>
      <c r="X38" s="223" t="s">
        <v>25</v>
      </c>
      <c r="Y38" s="229"/>
      <c r="Z38" s="229"/>
      <c r="AA38" s="233"/>
      <c r="AB38" s="255">
        <v>5.0000000000000002E-5</v>
      </c>
      <c r="AC38" s="229" t="s">
        <v>25</v>
      </c>
      <c r="AD38" s="229"/>
      <c r="AE38" s="229"/>
      <c r="AF38" s="233"/>
      <c r="AG38" s="255">
        <v>5.0000000000000002E-5</v>
      </c>
      <c r="AH38" s="229" t="s">
        <v>25</v>
      </c>
      <c r="AI38" s="229"/>
      <c r="AJ38" s="229"/>
      <c r="AK38" s="233"/>
      <c r="AL38" s="255">
        <v>5.0000000000000002E-5</v>
      </c>
      <c r="AM38" s="223" t="s">
        <v>25</v>
      </c>
      <c r="AN38" s="229"/>
      <c r="AO38" s="229"/>
      <c r="AP38" s="233"/>
      <c r="AQ38" s="307"/>
      <c r="AR38" s="298"/>
      <c r="AS38" s="298"/>
      <c r="AT38" s="298"/>
      <c r="AU38" s="299"/>
      <c r="AV38" s="255">
        <v>5.0000000000000002E-5</v>
      </c>
      <c r="AW38" s="229" t="s">
        <v>25</v>
      </c>
      <c r="AX38" s="229"/>
      <c r="AY38" s="229"/>
      <c r="AZ38" s="233"/>
      <c r="BE38" s="77" t="s">
        <v>58</v>
      </c>
    </row>
    <row r="39" spans="1:57" s="214" customFormat="1" x14ac:dyDescent="0.25">
      <c r="A39" s="228" t="s">
        <v>59</v>
      </c>
      <c r="B39" s="222" t="s">
        <v>24</v>
      </c>
      <c r="C39" s="229"/>
      <c r="D39" s="229"/>
      <c r="E39" s="325">
        <v>1E-3</v>
      </c>
      <c r="F39" s="239">
        <v>2E-3</v>
      </c>
      <c r="G39" s="231">
        <v>2E-3</v>
      </c>
      <c r="H39" s="261">
        <v>1.0000000000000001E-5</v>
      </c>
      <c r="I39" s="223" t="s">
        <v>25</v>
      </c>
      <c r="J39" s="229"/>
      <c r="K39" s="229"/>
      <c r="L39" s="233"/>
      <c r="M39" s="255">
        <v>1.0000000000000001E-5</v>
      </c>
      <c r="N39" s="223" t="s">
        <v>25</v>
      </c>
      <c r="O39" s="229"/>
      <c r="P39" s="229"/>
      <c r="Q39" s="233"/>
      <c r="R39" s="255">
        <v>1.0000000000000001E-5</v>
      </c>
      <c r="S39" s="229" t="s">
        <v>25</v>
      </c>
      <c r="T39" s="229"/>
      <c r="U39" s="229"/>
      <c r="V39" s="233"/>
      <c r="W39" s="255">
        <v>1.0000000000000001E-5</v>
      </c>
      <c r="X39" s="223" t="s">
        <v>25</v>
      </c>
      <c r="Y39" s="229"/>
      <c r="Z39" s="229"/>
      <c r="AA39" s="233"/>
      <c r="AB39" s="255">
        <v>1.0000000000000001E-5</v>
      </c>
      <c r="AC39" s="229" t="s">
        <v>25</v>
      </c>
      <c r="AD39" s="229"/>
      <c r="AE39" s="229"/>
      <c r="AF39" s="233"/>
      <c r="AG39" s="255">
        <v>1.0000000000000001E-5</v>
      </c>
      <c r="AH39" s="229" t="s">
        <v>25</v>
      </c>
      <c r="AI39" s="229"/>
      <c r="AJ39" s="229"/>
      <c r="AK39" s="233"/>
      <c r="AL39" s="255">
        <v>1.0000000000000001E-5</v>
      </c>
      <c r="AM39" s="223" t="s">
        <v>25</v>
      </c>
      <c r="AN39" s="229"/>
      <c r="AO39" s="229"/>
      <c r="AP39" s="233"/>
      <c r="AQ39" s="307"/>
      <c r="AR39" s="298"/>
      <c r="AS39" s="298"/>
      <c r="AT39" s="298"/>
      <c r="AU39" s="299"/>
      <c r="AV39" s="255">
        <v>1.0000000000000001E-5</v>
      </c>
      <c r="AW39" s="229" t="s">
        <v>25</v>
      </c>
      <c r="AX39" s="229"/>
      <c r="AY39" s="229"/>
      <c r="AZ39" s="233"/>
      <c r="BE39" s="77" t="s">
        <v>59</v>
      </c>
    </row>
    <row r="40" spans="1:57" s="214" customFormat="1" x14ac:dyDescent="0.25">
      <c r="A40" s="228" t="s">
        <v>60</v>
      </c>
      <c r="B40" s="222" t="s">
        <v>24</v>
      </c>
      <c r="C40" s="229"/>
      <c r="D40" s="229"/>
      <c r="E40" s="325">
        <v>1.4999999999999999E-2</v>
      </c>
      <c r="F40" s="239" t="s">
        <v>22</v>
      </c>
      <c r="G40" s="231" t="s">
        <v>22</v>
      </c>
      <c r="H40" s="234">
        <v>0.01</v>
      </c>
      <c r="I40" s="223" t="s">
        <v>25</v>
      </c>
      <c r="J40" s="229"/>
      <c r="K40" s="229"/>
      <c r="L40" s="233"/>
      <c r="M40" s="260">
        <v>0.01</v>
      </c>
      <c r="N40" s="223" t="s">
        <v>25</v>
      </c>
      <c r="O40" s="229"/>
      <c r="P40" s="229"/>
      <c r="Q40" s="233"/>
      <c r="R40" s="260">
        <v>0.01</v>
      </c>
      <c r="S40" s="229" t="s">
        <v>25</v>
      </c>
      <c r="T40" s="229"/>
      <c r="U40" s="229"/>
      <c r="V40" s="233"/>
      <c r="W40" s="260">
        <v>0.01</v>
      </c>
      <c r="X40" s="223" t="s">
        <v>25</v>
      </c>
      <c r="Y40" s="229"/>
      <c r="Z40" s="229"/>
      <c r="AA40" s="233"/>
      <c r="AB40" s="260">
        <v>0.01</v>
      </c>
      <c r="AC40" s="229" t="s">
        <v>25</v>
      </c>
      <c r="AD40" s="229"/>
      <c r="AE40" s="229"/>
      <c r="AF40" s="233"/>
      <c r="AG40" s="260">
        <v>0.01</v>
      </c>
      <c r="AH40" s="229" t="s">
        <v>25</v>
      </c>
      <c r="AI40" s="229"/>
      <c r="AJ40" s="229"/>
      <c r="AK40" s="233"/>
      <c r="AL40" s="260">
        <v>0.01</v>
      </c>
      <c r="AM40" s="223" t="s">
        <v>25</v>
      </c>
      <c r="AN40" s="229"/>
      <c r="AO40" s="229"/>
      <c r="AP40" s="233"/>
      <c r="AQ40" s="300"/>
      <c r="AR40" s="298"/>
      <c r="AS40" s="298"/>
      <c r="AT40" s="298"/>
      <c r="AU40" s="299"/>
      <c r="AV40" s="260">
        <v>0.01</v>
      </c>
      <c r="AW40" s="229" t="s">
        <v>25</v>
      </c>
      <c r="AX40" s="229"/>
      <c r="AY40" s="229"/>
      <c r="AZ40" s="233"/>
      <c r="BE40" s="77" t="s">
        <v>60</v>
      </c>
    </row>
    <row r="41" spans="1:57" s="214" customFormat="1" ht="15.75" thickBot="1" x14ac:dyDescent="0.3">
      <c r="A41" s="243" t="s">
        <v>61</v>
      </c>
      <c r="B41" s="222" t="s">
        <v>21</v>
      </c>
      <c r="C41" s="244"/>
      <c r="D41" s="244"/>
      <c r="E41" s="328">
        <v>1.2E-2</v>
      </c>
      <c r="F41" s="245">
        <v>5</v>
      </c>
      <c r="G41" s="246">
        <v>5</v>
      </c>
      <c r="H41" s="262">
        <v>2E-3</v>
      </c>
      <c r="I41" s="223" t="s">
        <v>25</v>
      </c>
      <c r="J41" s="263"/>
      <c r="K41" s="263"/>
      <c r="L41" s="264"/>
      <c r="M41" s="265">
        <v>2E-3</v>
      </c>
      <c r="N41" s="244"/>
      <c r="O41" s="244"/>
      <c r="P41" s="244"/>
      <c r="Q41" s="248"/>
      <c r="R41" s="265">
        <v>2E-3</v>
      </c>
      <c r="S41" s="229" t="s">
        <v>25</v>
      </c>
      <c r="T41" s="244"/>
      <c r="U41" s="244"/>
      <c r="V41" s="248"/>
      <c r="W41" s="265">
        <v>2E-3</v>
      </c>
      <c r="X41" s="223" t="s">
        <v>25</v>
      </c>
      <c r="Y41" s="244"/>
      <c r="Z41" s="244"/>
      <c r="AA41" s="248"/>
      <c r="AB41" s="265">
        <v>2E-3</v>
      </c>
      <c r="AC41" s="229" t="s">
        <v>25</v>
      </c>
      <c r="AD41" s="244"/>
      <c r="AE41" s="244"/>
      <c r="AF41" s="248"/>
      <c r="AG41" s="265">
        <v>2E-3</v>
      </c>
      <c r="AH41" s="244" t="s">
        <v>25</v>
      </c>
      <c r="AI41" s="244"/>
      <c r="AJ41" s="244"/>
      <c r="AK41" s="248"/>
      <c r="AL41" s="265">
        <v>2E-3</v>
      </c>
      <c r="AM41" s="223" t="s">
        <v>25</v>
      </c>
      <c r="AN41" s="244"/>
      <c r="AO41" s="244"/>
      <c r="AP41" s="248"/>
      <c r="AQ41" s="308"/>
      <c r="AR41" s="303"/>
      <c r="AS41" s="303"/>
      <c r="AT41" s="303"/>
      <c r="AU41" s="304"/>
      <c r="AV41" s="265">
        <v>2E-3</v>
      </c>
      <c r="AW41" s="229" t="s">
        <v>25</v>
      </c>
      <c r="AX41" s="244"/>
      <c r="AY41" s="244"/>
      <c r="AZ41" s="248"/>
      <c r="BE41" s="89" t="s">
        <v>61</v>
      </c>
    </row>
    <row r="42" spans="1:57" ht="15" customHeight="1" thickBot="1" x14ac:dyDescent="0.3">
      <c r="A42" s="501" t="s">
        <v>193</v>
      </c>
      <c r="B42" s="502"/>
      <c r="C42" s="502"/>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3"/>
    </row>
    <row r="43" spans="1:57" ht="15" customHeight="1" x14ac:dyDescent="0.25">
      <c r="A43" s="221" t="s">
        <v>64</v>
      </c>
      <c r="B43" s="270" t="s">
        <v>202</v>
      </c>
      <c r="C43" s="223"/>
      <c r="D43" s="223"/>
      <c r="E43" s="223" t="s">
        <v>202</v>
      </c>
      <c r="F43" s="250">
        <v>200</v>
      </c>
      <c r="G43" s="225">
        <v>200</v>
      </c>
      <c r="H43" s="271">
        <v>1</v>
      </c>
      <c r="I43" s="229" t="s">
        <v>25</v>
      </c>
      <c r="J43" s="222"/>
      <c r="K43" s="222"/>
      <c r="L43" s="272"/>
      <c r="M43" s="271">
        <v>1</v>
      </c>
      <c r="N43" s="229" t="s">
        <v>25</v>
      </c>
      <c r="O43" s="222"/>
      <c r="P43" s="222"/>
      <c r="Q43" s="272"/>
      <c r="R43" s="271">
        <v>1</v>
      </c>
      <c r="S43" s="229" t="s">
        <v>25</v>
      </c>
      <c r="T43" s="222"/>
      <c r="U43" s="222"/>
      <c r="V43" s="272"/>
      <c r="W43" s="271">
        <v>1</v>
      </c>
      <c r="X43" s="229" t="s">
        <v>25</v>
      </c>
      <c r="Y43" s="222"/>
      <c r="Z43" s="222"/>
      <c r="AA43" s="272"/>
      <c r="AB43" s="271">
        <v>1</v>
      </c>
      <c r="AC43" s="229" t="s">
        <v>25</v>
      </c>
      <c r="AD43" s="222"/>
      <c r="AE43" s="222"/>
      <c r="AF43" s="272"/>
      <c r="AG43" s="271">
        <v>1</v>
      </c>
      <c r="AH43" s="229" t="s">
        <v>25</v>
      </c>
      <c r="AI43" s="222"/>
      <c r="AJ43" s="222"/>
      <c r="AK43" s="272"/>
      <c r="AL43" s="271">
        <v>1</v>
      </c>
      <c r="AM43" s="229" t="s">
        <v>25</v>
      </c>
      <c r="AN43" s="222"/>
      <c r="AO43" s="222"/>
      <c r="AP43" s="272"/>
      <c r="AQ43" s="504" t="s">
        <v>205</v>
      </c>
      <c r="AR43" s="505"/>
      <c r="AS43" s="505"/>
      <c r="AT43" s="505"/>
      <c r="AU43" s="506"/>
      <c r="AV43" s="271">
        <v>1</v>
      </c>
      <c r="AW43" s="229" t="s">
        <v>25</v>
      </c>
      <c r="AX43" s="222"/>
      <c r="AY43" s="222"/>
      <c r="AZ43" s="272"/>
      <c r="BB43" s="101" t="s">
        <v>64</v>
      </c>
      <c r="BD43" s="214"/>
    </row>
    <row r="44" spans="1:57" x14ac:dyDescent="0.25">
      <c r="A44" s="228" t="s">
        <v>66</v>
      </c>
      <c r="B44" s="270" t="s">
        <v>202</v>
      </c>
      <c r="C44" s="229"/>
      <c r="D44" s="229"/>
      <c r="E44" s="223" t="s">
        <v>202</v>
      </c>
      <c r="F44" s="230" t="s">
        <v>22</v>
      </c>
      <c r="G44" s="231" t="s">
        <v>22</v>
      </c>
      <c r="H44" s="271">
        <v>1</v>
      </c>
      <c r="I44" s="229" t="s">
        <v>25</v>
      </c>
      <c r="J44" s="267"/>
      <c r="K44" s="267"/>
      <c r="L44" s="273"/>
      <c r="M44" s="271">
        <v>1</v>
      </c>
      <c r="N44" s="229" t="s">
        <v>25</v>
      </c>
      <c r="O44" s="267"/>
      <c r="P44" s="267"/>
      <c r="Q44" s="273"/>
      <c r="R44" s="271">
        <v>1</v>
      </c>
      <c r="S44" s="229" t="s">
        <v>25</v>
      </c>
      <c r="T44" s="267"/>
      <c r="U44" s="267"/>
      <c r="V44" s="273"/>
      <c r="W44" s="271">
        <v>1</v>
      </c>
      <c r="X44" s="229" t="s">
        <v>25</v>
      </c>
      <c r="Y44" s="267"/>
      <c r="Z44" s="267"/>
      <c r="AA44" s="273"/>
      <c r="AB44" s="271">
        <v>1</v>
      </c>
      <c r="AC44" s="229" t="s">
        <v>25</v>
      </c>
      <c r="AD44" s="267"/>
      <c r="AE44" s="267"/>
      <c r="AF44" s="273"/>
      <c r="AG44" s="271">
        <v>1</v>
      </c>
      <c r="AH44" s="229" t="s">
        <v>25</v>
      </c>
      <c r="AI44" s="267"/>
      <c r="AJ44" s="267"/>
      <c r="AK44" s="273"/>
      <c r="AL44" s="271">
        <v>1</v>
      </c>
      <c r="AM44" s="229" t="s">
        <v>25</v>
      </c>
      <c r="AN44" s="267"/>
      <c r="AO44" s="267"/>
      <c r="AP44" s="273"/>
      <c r="AQ44" s="301"/>
      <c r="AR44" s="298"/>
      <c r="AS44" s="298"/>
      <c r="AT44" s="298"/>
      <c r="AU44" s="299"/>
      <c r="AV44" s="271">
        <v>1</v>
      </c>
      <c r="AW44" s="229" t="s">
        <v>25</v>
      </c>
      <c r="AX44" s="267"/>
      <c r="AY44" s="267"/>
      <c r="AZ44" s="273"/>
      <c r="BB44" s="111" t="s">
        <v>66</v>
      </c>
      <c r="BD44" s="214"/>
    </row>
    <row r="45" spans="1:57" x14ac:dyDescent="0.25">
      <c r="A45" s="228" t="s">
        <v>67</v>
      </c>
      <c r="B45" s="270" t="s">
        <v>202</v>
      </c>
      <c r="C45" s="229"/>
      <c r="D45" s="229"/>
      <c r="E45" s="223" t="s">
        <v>202</v>
      </c>
      <c r="F45" s="239">
        <v>5</v>
      </c>
      <c r="G45" s="231" t="s">
        <v>22</v>
      </c>
      <c r="H45" s="271">
        <v>1</v>
      </c>
      <c r="I45" s="229" t="s">
        <v>25</v>
      </c>
      <c r="J45" s="267"/>
      <c r="K45" s="267"/>
      <c r="L45" s="273"/>
      <c r="M45" s="271">
        <v>1</v>
      </c>
      <c r="N45" s="229" t="s">
        <v>25</v>
      </c>
      <c r="O45" s="267"/>
      <c r="P45" s="267"/>
      <c r="Q45" s="273"/>
      <c r="R45" s="271">
        <v>1</v>
      </c>
      <c r="S45" s="229" t="s">
        <v>25</v>
      </c>
      <c r="T45" s="267"/>
      <c r="U45" s="267"/>
      <c r="V45" s="273"/>
      <c r="W45" s="271">
        <v>1</v>
      </c>
      <c r="X45" s="229" t="s">
        <v>25</v>
      </c>
      <c r="Y45" s="267"/>
      <c r="Z45" s="267"/>
      <c r="AA45" s="273"/>
      <c r="AB45" s="271">
        <v>1</v>
      </c>
      <c r="AC45" s="229" t="s">
        <v>25</v>
      </c>
      <c r="AD45" s="267"/>
      <c r="AE45" s="267"/>
      <c r="AF45" s="273"/>
      <c r="AG45" s="271">
        <v>1</v>
      </c>
      <c r="AH45" s="229" t="s">
        <v>25</v>
      </c>
      <c r="AI45" s="267"/>
      <c r="AJ45" s="267"/>
      <c r="AK45" s="273"/>
      <c r="AL45" s="271">
        <v>1</v>
      </c>
      <c r="AM45" s="229" t="s">
        <v>25</v>
      </c>
      <c r="AN45" s="267"/>
      <c r="AO45" s="267"/>
      <c r="AP45" s="273"/>
      <c r="AQ45" s="309"/>
      <c r="AR45" s="298"/>
      <c r="AS45" s="310"/>
      <c r="AT45" s="310"/>
      <c r="AU45" s="311"/>
      <c r="AV45" s="271">
        <v>1</v>
      </c>
      <c r="AW45" s="229" t="s">
        <v>25</v>
      </c>
      <c r="AX45" s="267"/>
      <c r="AY45" s="267"/>
      <c r="AZ45" s="273"/>
      <c r="BB45" s="111" t="s">
        <v>67</v>
      </c>
      <c r="BD45" s="214"/>
    </row>
    <row r="46" spans="1:57" ht="15.75" thickBot="1" x14ac:dyDescent="0.3">
      <c r="A46" s="268" t="s">
        <v>68</v>
      </c>
      <c r="B46" s="222" t="s">
        <v>24</v>
      </c>
      <c r="C46" s="263"/>
      <c r="D46" s="263"/>
      <c r="E46" s="321">
        <v>1</v>
      </c>
      <c r="F46" s="281" t="s">
        <v>22</v>
      </c>
      <c r="G46" s="282">
        <v>1</v>
      </c>
      <c r="H46" s="274">
        <v>1</v>
      </c>
      <c r="I46" s="263" t="s">
        <v>25</v>
      </c>
      <c r="J46" s="275"/>
      <c r="K46" s="275"/>
      <c r="L46" s="276"/>
      <c r="M46" s="274">
        <v>1</v>
      </c>
      <c r="N46" s="263" t="s">
        <v>25</v>
      </c>
      <c r="O46" s="275"/>
      <c r="P46" s="275"/>
      <c r="Q46" s="276"/>
      <c r="R46" s="274">
        <v>1</v>
      </c>
      <c r="S46" s="263" t="s">
        <v>25</v>
      </c>
      <c r="T46" s="275"/>
      <c r="U46" s="275"/>
      <c r="V46" s="276"/>
      <c r="W46" s="274">
        <v>1</v>
      </c>
      <c r="X46" s="263" t="s">
        <v>25</v>
      </c>
      <c r="Y46" s="275"/>
      <c r="Z46" s="275"/>
      <c r="AA46" s="276"/>
      <c r="AB46" s="274">
        <v>1</v>
      </c>
      <c r="AC46" s="263" t="s">
        <v>25</v>
      </c>
      <c r="AD46" s="275"/>
      <c r="AE46" s="275"/>
      <c r="AF46" s="276"/>
      <c r="AG46" s="274">
        <v>1</v>
      </c>
      <c r="AH46" s="263" t="s">
        <v>25</v>
      </c>
      <c r="AI46" s="275"/>
      <c r="AJ46" s="275"/>
      <c r="AK46" s="276"/>
      <c r="AL46" s="274">
        <v>1</v>
      </c>
      <c r="AM46" s="263" t="s">
        <v>25</v>
      </c>
      <c r="AN46" s="275"/>
      <c r="AO46" s="275"/>
      <c r="AP46" s="276"/>
      <c r="AQ46" s="320"/>
      <c r="AR46" s="303"/>
      <c r="AS46" s="316"/>
      <c r="AT46" s="316"/>
      <c r="AU46" s="317"/>
      <c r="AV46" s="274">
        <v>1</v>
      </c>
      <c r="AW46" s="263" t="s">
        <v>25</v>
      </c>
      <c r="AX46" s="275"/>
      <c r="AY46" s="275"/>
      <c r="AZ46" s="276"/>
      <c r="BB46" s="111" t="s">
        <v>68</v>
      </c>
      <c r="BD46" s="214"/>
    </row>
    <row r="47" spans="1:57" ht="15" customHeight="1" thickBot="1" x14ac:dyDescent="0.3">
      <c r="A47" s="493" t="s">
        <v>194</v>
      </c>
      <c r="B47" s="494"/>
      <c r="C47" s="494"/>
      <c r="D47" s="494"/>
      <c r="E47" s="494"/>
      <c r="F47" s="494"/>
      <c r="G47" s="494"/>
      <c r="H47" s="494"/>
      <c r="I47" s="494"/>
      <c r="J47" s="494"/>
      <c r="K47" s="494"/>
      <c r="L47" s="494"/>
      <c r="M47" s="494"/>
      <c r="N47" s="494"/>
      <c r="O47" s="494"/>
      <c r="P47" s="494"/>
      <c r="Q47" s="494"/>
      <c r="R47" s="494"/>
      <c r="S47" s="494"/>
      <c r="T47" s="494"/>
      <c r="U47" s="494"/>
      <c r="V47" s="494"/>
      <c r="W47" s="494"/>
      <c r="X47" s="494"/>
      <c r="Y47" s="494"/>
      <c r="Z47" s="494"/>
      <c r="AA47" s="494"/>
      <c r="AB47" s="494"/>
      <c r="AC47" s="494"/>
      <c r="AD47" s="494"/>
      <c r="AE47" s="494"/>
      <c r="AF47" s="494"/>
      <c r="AG47" s="494"/>
      <c r="AH47" s="494"/>
      <c r="AI47" s="494"/>
      <c r="AJ47" s="494"/>
      <c r="AK47" s="494"/>
      <c r="AL47" s="494"/>
      <c r="AM47" s="494"/>
      <c r="AN47" s="494"/>
      <c r="AO47" s="494"/>
      <c r="AP47" s="494"/>
      <c r="AQ47" s="494"/>
      <c r="AR47" s="494"/>
      <c r="AS47" s="494"/>
      <c r="AT47" s="494"/>
      <c r="AU47" s="494"/>
      <c r="AV47" s="494"/>
      <c r="AW47" s="494"/>
      <c r="AX47" s="494"/>
      <c r="AY47" s="494"/>
      <c r="AZ47" s="495"/>
    </row>
    <row r="48" spans="1:57" ht="15" customHeight="1" x14ac:dyDescent="0.25">
      <c r="A48" s="228" t="s">
        <v>69</v>
      </c>
      <c r="B48" s="222" t="s">
        <v>202</v>
      </c>
      <c r="C48" s="229"/>
      <c r="D48" s="229"/>
      <c r="E48" s="223" t="s">
        <v>202</v>
      </c>
      <c r="F48" s="230">
        <v>7</v>
      </c>
      <c r="G48" s="231" t="s">
        <v>22</v>
      </c>
      <c r="H48" s="271">
        <v>1</v>
      </c>
      <c r="I48" s="229" t="s">
        <v>25</v>
      </c>
      <c r="J48" s="267"/>
      <c r="K48" s="267"/>
      <c r="L48" s="273"/>
      <c r="M48" s="271">
        <v>1</v>
      </c>
      <c r="N48" s="229" t="s">
        <v>25</v>
      </c>
      <c r="O48" s="267"/>
      <c r="P48" s="267"/>
      <c r="Q48" s="273"/>
      <c r="R48" s="271">
        <v>1</v>
      </c>
      <c r="S48" s="229" t="s">
        <v>25</v>
      </c>
      <c r="T48" s="267"/>
      <c r="U48" s="267"/>
      <c r="V48" s="273"/>
      <c r="W48" s="271">
        <v>1</v>
      </c>
      <c r="X48" s="229" t="s">
        <v>25</v>
      </c>
      <c r="Y48" s="267"/>
      <c r="Z48" s="267"/>
      <c r="AA48" s="273"/>
      <c r="AB48" s="271">
        <v>1</v>
      </c>
      <c r="AC48" s="229" t="s">
        <v>25</v>
      </c>
      <c r="AD48" s="267"/>
      <c r="AE48" s="267"/>
      <c r="AF48" s="273"/>
      <c r="AG48" s="271">
        <v>1</v>
      </c>
      <c r="AH48" s="229" t="s">
        <v>25</v>
      </c>
      <c r="AI48" s="267"/>
      <c r="AJ48" s="267"/>
      <c r="AK48" s="273"/>
      <c r="AL48" s="271">
        <v>1</v>
      </c>
      <c r="AM48" s="229" t="s">
        <v>25</v>
      </c>
      <c r="AN48" s="267"/>
      <c r="AO48" s="267"/>
      <c r="AP48" s="273"/>
      <c r="AQ48" s="504" t="s">
        <v>205</v>
      </c>
      <c r="AR48" s="505"/>
      <c r="AS48" s="505"/>
      <c r="AT48" s="505"/>
      <c r="AU48" s="506"/>
      <c r="AV48" s="271">
        <v>1</v>
      </c>
      <c r="AW48" s="229" t="s">
        <v>25</v>
      </c>
      <c r="AX48" s="267"/>
      <c r="AY48" s="267"/>
      <c r="AZ48" s="273"/>
      <c r="BB48" s="111" t="s">
        <v>69</v>
      </c>
      <c r="BD48" s="214"/>
    </row>
    <row r="49" spans="1:56" x14ac:dyDescent="0.25">
      <c r="A49" s="228" t="s">
        <v>70</v>
      </c>
      <c r="B49" s="222" t="s">
        <v>202</v>
      </c>
      <c r="C49" s="229"/>
      <c r="D49" s="229"/>
      <c r="E49" s="223" t="s">
        <v>202</v>
      </c>
      <c r="F49" s="230" t="s">
        <v>22</v>
      </c>
      <c r="G49" s="231" t="s">
        <v>22</v>
      </c>
      <c r="H49" s="271">
        <v>1</v>
      </c>
      <c r="I49" s="229" t="s">
        <v>25</v>
      </c>
      <c r="J49" s="267"/>
      <c r="K49" s="267"/>
      <c r="L49" s="273"/>
      <c r="M49" s="271">
        <v>1</v>
      </c>
      <c r="N49" s="229" t="s">
        <v>25</v>
      </c>
      <c r="O49" s="267"/>
      <c r="P49" s="267"/>
      <c r="Q49" s="273"/>
      <c r="R49" s="271">
        <v>1</v>
      </c>
      <c r="S49" s="229" t="s">
        <v>25</v>
      </c>
      <c r="T49" s="267"/>
      <c r="U49" s="267"/>
      <c r="V49" s="273"/>
      <c r="W49" s="271">
        <v>1</v>
      </c>
      <c r="X49" s="229" t="s">
        <v>25</v>
      </c>
      <c r="Y49" s="267"/>
      <c r="Z49" s="267"/>
      <c r="AA49" s="273"/>
      <c r="AB49" s="271">
        <v>1</v>
      </c>
      <c r="AC49" s="229" t="s">
        <v>25</v>
      </c>
      <c r="AD49" s="267"/>
      <c r="AE49" s="267"/>
      <c r="AF49" s="273"/>
      <c r="AG49" s="271">
        <v>1</v>
      </c>
      <c r="AH49" s="229" t="s">
        <v>25</v>
      </c>
      <c r="AI49" s="267"/>
      <c r="AJ49" s="267"/>
      <c r="AK49" s="273"/>
      <c r="AL49" s="271">
        <v>1</v>
      </c>
      <c r="AM49" s="229" t="s">
        <v>25</v>
      </c>
      <c r="AN49" s="267"/>
      <c r="AO49" s="267"/>
      <c r="AP49" s="273"/>
      <c r="AQ49" s="301"/>
      <c r="AR49" s="298"/>
      <c r="AS49" s="298"/>
      <c r="AT49" s="298"/>
      <c r="AU49" s="299"/>
      <c r="AV49" s="271">
        <v>1</v>
      </c>
      <c r="AW49" s="229" t="s">
        <v>25</v>
      </c>
      <c r="AX49" s="267"/>
      <c r="AY49" s="267"/>
      <c r="AZ49" s="273"/>
      <c r="BB49" s="111" t="s">
        <v>70</v>
      </c>
      <c r="BD49" s="214"/>
    </row>
    <row r="50" spans="1:56" x14ac:dyDescent="0.25">
      <c r="A50" s="228" t="s">
        <v>71</v>
      </c>
      <c r="B50" s="222" t="s">
        <v>202</v>
      </c>
      <c r="C50" s="229"/>
      <c r="D50" s="229"/>
      <c r="E50" s="223" t="s">
        <v>202</v>
      </c>
      <c r="F50" s="239">
        <v>0.2</v>
      </c>
      <c r="G50" s="231" t="s">
        <v>22</v>
      </c>
      <c r="H50" s="271">
        <v>5</v>
      </c>
      <c r="I50" s="229" t="s">
        <v>25</v>
      </c>
      <c r="J50" s="267"/>
      <c r="K50" s="267"/>
      <c r="L50" s="273"/>
      <c r="M50" s="271">
        <v>5</v>
      </c>
      <c r="N50" s="229" t="s">
        <v>25</v>
      </c>
      <c r="O50" s="267"/>
      <c r="P50" s="267"/>
      <c r="Q50" s="273"/>
      <c r="R50" s="271">
        <v>5</v>
      </c>
      <c r="S50" s="229" t="s">
        <v>25</v>
      </c>
      <c r="T50" s="267"/>
      <c r="U50" s="267"/>
      <c r="V50" s="273"/>
      <c r="W50" s="271">
        <v>5</v>
      </c>
      <c r="X50" s="229" t="s">
        <v>25</v>
      </c>
      <c r="Y50" s="267"/>
      <c r="Z50" s="267"/>
      <c r="AA50" s="273"/>
      <c r="AB50" s="271">
        <v>5</v>
      </c>
      <c r="AC50" s="229" t="s">
        <v>25</v>
      </c>
      <c r="AD50" s="267"/>
      <c r="AE50" s="267"/>
      <c r="AF50" s="273"/>
      <c r="AG50" s="271">
        <v>5</v>
      </c>
      <c r="AH50" s="229" t="s">
        <v>25</v>
      </c>
      <c r="AI50" s="267"/>
      <c r="AJ50" s="267"/>
      <c r="AK50" s="273"/>
      <c r="AL50" s="271">
        <v>5</v>
      </c>
      <c r="AM50" s="229" t="s">
        <v>25</v>
      </c>
      <c r="AN50" s="267"/>
      <c r="AO50" s="267"/>
      <c r="AP50" s="273"/>
      <c r="AQ50" s="309"/>
      <c r="AR50" s="298"/>
      <c r="AS50" s="310"/>
      <c r="AT50" s="310"/>
      <c r="AU50" s="311"/>
      <c r="AV50" s="271">
        <v>5</v>
      </c>
      <c r="AW50" s="229" t="s">
        <v>25</v>
      </c>
      <c r="AX50" s="267"/>
      <c r="AY50" s="267"/>
      <c r="AZ50" s="273"/>
      <c r="BB50" s="123" t="s">
        <v>71</v>
      </c>
      <c r="BD50" s="214"/>
    </row>
    <row r="51" spans="1:56" x14ac:dyDescent="0.25">
      <c r="A51" s="228" t="s">
        <v>72</v>
      </c>
      <c r="B51" s="222" t="s">
        <v>202</v>
      </c>
      <c r="C51" s="229"/>
      <c r="D51" s="229"/>
      <c r="E51" s="223" t="s">
        <v>202</v>
      </c>
      <c r="F51" s="239">
        <v>0.05</v>
      </c>
      <c r="G51" s="231">
        <v>1E-3</v>
      </c>
      <c r="H51" s="271">
        <v>0.01</v>
      </c>
      <c r="I51" s="229" t="s">
        <v>25</v>
      </c>
      <c r="J51" s="267"/>
      <c r="K51" s="267"/>
      <c r="L51" s="273"/>
      <c r="M51" s="271">
        <v>0.01</v>
      </c>
      <c r="N51" s="229" t="s">
        <v>25</v>
      </c>
      <c r="O51" s="267"/>
      <c r="P51" s="267"/>
      <c r="Q51" s="273"/>
      <c r="R51" s="271">
        <v>0.01</v>
      </c>
      <c r="S51" s="229" t="s">
        <v>25</v>
      </c>
      <c r="T51" s="267"/>
      <c r="U51" s="267"/>
      <c r="V51" s="273"/>
      <c r="W51" s="271">
        <v>0.01</v>
      </c>
      <c r="X51" s="229" t="s">
        <v>25</v>
      </c>
      <c r="Y51" s="267"/>
      <c r="Z51" s="267"/>
      <c r="AA51" s="273"/>
      <c r="AB51" s="271">
        <v>0.01</v>
      </c>
      <c r="AC51" s="229" t="s">
        <v>25</v>
      </c>
      <c r="AD51" s="267"/>
      <c r="AE51" s="267"/>
      <c r="AF51" s="273"/>
      <c r="AG51" s="271">
        <v>0.01</v>
      </c>
      <c r="AH51" s="229" t="s">
        <v>25</v>
      </c>
      <c r="AI51" s="267"/>
      <c r="AJ51" s="267"/>
      <c r="AK51" s="273"/>
      <c r="AL51" s="271">
        <v>0.01</v>
      </c>
      <c r="AM51" s="229" t="s">
        <v>25</v>
      </c>
      <c r="AN51" s="267"/>
      <c r="AO51" s="267"/>
      <c r="AP51" s="273"/>
      <c r="AQ51" s="309"/>
      <c r="AR51" s="298"/>
      <c r="AS51" s="310"/>
      <c r="AT51" s="310"/>
      <c r="AU51" s="311"/>
      <c r="AV51" s="271">
        <v>0.01</v>
      </c>
      <c r="AW51" s="229" t="s">
        <v>25</v>
      </c>
      <c r="AX51" s="267"/>
      <c r="AY51" s="267"/>
      <c r="AZ51" s="273"/>
      <c r="BB51" s="123" t="s">
        <v>72</v>
      </c>
      <c r="BD51" s="214"/>
    </row>
    <row r="52" spans="1:56" x14ac:dyDescent="0.25">
      <c r="A52" s="228" t="s">
        <v>73</v>
      </c>
      <c r="B52" s="222" t="s">
        <v>24</v>
      </c>
      <c r="C52" s="229"/>
      <c r="D52" s="229"/>
      <c r="E52" s="322">
        <v>1</v>
      </c>
      <c r="F52" s="239">
        <v>600</v>
      </c>
      <c r="G52" s="231" t="s">
        <v>22</v>
      </c>
      <c r="H52" s="271">
        <v>1</v>
      </c>
      <c r="I52" s="229" t="s">
        <v>25</v>
      </c>
      <c r="J52" s="267"/>
      <c r="K52" s="267"/>
      <c r="L52" s="273"/>
      <c r="M52" s="271">
        <v>1</v>
      </c>
      <c r="N52" s="229" t="s">
        <v>25</v>
      </c>
      <c r="O52" s="267"/>
      <c r="P52" s="267"/>
      <c r="Q52" s="273"/>
      <c r="R52" s="271">
        <v>1</v>
      </c>
      <c r="S52" s="229" t="s">
        <v>25</v>
      </c>
      <c r="T52" s="267"/>
      <c r="U52" s="267"/>
      <c r="V52" s="273"/>
      <c r="W52" s="271">
        <v>1</v>
      </c>
      <c r="X52" s="229" t="s">
        <v>25</v>
      </c>
      <c r="Y52" s="267"/>
      <c r="Z52" s="267"/>
      <c r="AA52" s="273"/>
      <c r="AB52" s="271">
        <v>1</v>
      </c>
      <c r="AC52" s="229" t="s">
        <v>25</v>
      </c>
      <c r="AD52" s="267"/>
      <c r="AE52" s="267"/>
      <c r="AF52" s="273"/>
      <c r="AG52" s="271">
        <v>1</v>
      </c>
      <c r="AH52" s="229" t="s">
        <v>25</v>
      </c>
      <c r="AI52" s="267"/>
      <c r="AJ52" s="267"/>
      <c r="AK52" s="273"/>
      <c r="AL52" s="271">
        <v>1</v>
      </c>
      <c r="AM52" s="229" t="s">
        <v>25</v>
      </c>
      <c r="AN52" s="267"/>
      <c r="AO52" s="267"/>
      <c r="AP52" s="273"/>
      <c r="AQ52" s="309"/>
      <c r="AR52" s="298"/>
      <c r="AS52" s="310"/>
      <c r="AT52" s="310"/>
      <c r="AU52" s="311"/>
      <c r="AV52" s="271">
        <v>1</v>
      </c>
      <c r="AW52" s="229" t="s">
        <v>25</v>
      </c>
      <c r="AX52" s="267"/>
      <c r="AY52" s="267"/>
      <c r="AZ52" s="273"/>
      <c r="BB52" s="123" t="s">
        <v>73</v>
      </c>
      <c r="BD52" s="214"/>
    </row>
    <row r="53" spans="1:56" x14ac:dyDescent="0.25">
      <c r="A53" s="228" t="s">
        <v>74</v>
      </c>
      <c r="B53" s="222" t="s">
        <v>202</v>
      </c>
      <c r="C53" s="229"/>
      <c r="D53" s="229"/>
      <c r="E53" s="223" t="s">
        <v>202</v>
      </c>
      <c r="F53" s="239">
        <v>5</v>
      </c>
      <c r="G53" s="231">
        <v>0.5</v>
      </c>
      <c r="H53" s="271">
        <v>0.5</v>
      </c>
      <c r="I53" s="229" t="s">
        <v>25</v>
      </c>
      <c r="J53" s="267"/>
      <c r="K53" s="267"/>
      <c r="L53" s="273"/>
      <c r="M53" s="271">
        <v>0.5</v>
      </c>
      <c r="N53" s="229" t="s">
        <v>25</v>
      </c>
      <c r="O53" s="267"/>
      <c r="P53" s="267"/>
      <c r="Q53" s="273"/>
      <c r="R53" s="271">
        <v>0.5</v>
      </c>
      <c r="S53" s="229" t="s">
        <v>25</v>
      </c>
      <c r="T53" s="267"/>
      <c r="U53" s="267"/>
      <c r="V53" s="273"/>
      <c r="W53" s="271">
        <v>0.5</v>
      </c>
      <c r="X53" s="229" t="s">
        <v>25</v>
      </c>
      <c r="Y53" s="267"/>
      <c r="Z53" s="267"/>
      <c r="AA53" s="273"/>
      <c r="AB53" s="271">
        <v>0.5</v>
      </c>
      <c r="AC53" s="229" t="s">
        <v>25</v>
      </c>
      <c r="AD53" s="267"/>
      <c r="AE53" s="267"/>
      <c r="AF53" s="273"/>
      <c r="AG53" s="271">
        <v>0.5</v>
      </c>
      <c r="AH53" s="229" t="s">
        <v>25</v>
      </c>
      <c r="AI53" s="267"/>
      <c r="AJ53" s="267"/>
      <c r="AK53" s="273"/>
      <c r="AL53" s="271">
        <v>0.5</v>
      </c>
      <c r="AM53" s="229" t="s">
        <v>25</v>
      </c>
      <c r="AN53" s="267"/>
      <c r="AO53" s="267"/>
      <c r="AP53" s="273"/>
      <c r="AQ53" s="309"/>
      <c r="AR53" s="298"/>
      <c r="AS53" s="310"/>
      <c r="AT53" s="310"/>
      <c r="AU53" s="311"/>
      <c r="AV53" s="271">
        <v>0.5</v>
      </c>
      <c r="AW53" s="229" t="s">
        <v>25</v>
      </c>
      <c r="AX53" s="267"/>
      <c r="AY53" s="267"/>
      <c r="AZ53" s="273"/>
      <c r="BB53" s="111" t="s">
        <v>74</v>
      </c>
      <c r="BD53" s="214"/>
    </row>
    <row r="54" spans="1:56" x14ac:dyDescent="0.25">
      <c r="A54" s="228" t="s">
        <v>75</v>
      </c>
      <c r="B54" s="222" t="s">
        <v>24</v>
      </c>
      <c r="C54" s="229"/>
      <c r="D54" s="229"/>
      <c r="E54" s="322">
        <v>1</v>
      </c>
      <c r="F54" s="230">
        <v>5</v>
      </c>
      <c r="G54" s="231">
        <v>0.6</v>
      </c>
      <c r="H54" s="271">
        <v>0.6</v>
      </c>
      <c r="I54" s="229" t="s">
        <v>25</v>
      </c>
      <c r="J54" s="267"/>
      <c r="K54" s="267"/>
      <c r="L54" s="273"/>
      <c r="M54" s="271">
        <v>0.6</v>
      </c>
      <c r="N54" s="229" t="s">
        <v>25</v>
      </c>
      <c r="O54" s="267"/>
      <c r="P54" s="267"/>
      <c r="Q54" s="273"/>
      <c r="R54" s="271">
        <v>0.6</v>
      </c>
      <c r="S54" s="229" t="s">
        <v>25</v>
      </c>
      <c r="T54" s="267"/>
      <c r="U54" s="267"/>
      <c r="V54" s="273"/>
      <c r="W54" s="271">
        <v>0.6</v>
      </c>
      <c r="X54" s="229" t="s">
        <v>25</v>
      </c>
      <c r="Y54" s="267"/>
      <c r="Z54" s="267"/>
      <c r="AA54" s="273"/>
      <c r="AB54" s="271">
        <v>0.6</v>
      </c>
      <c r="AC54" s="229" t="s">
        <v>25</v>
      </c>
      <c r="AD54" s="267"/>
      <c r="AE54" s="267"/>
      <c r="AF54" s="273"/>
      <c r="AG54" s="271">
        <v>0.6</v>
      </c>
      <c r="AH54" s="229" t="s">
        <v>25</v>
      </c>
      <c r="AI54" s="267"/>
      <c r="AJ54" s="267"/>
      <c r="AK54" s="273"/>
      <c r="AL54" s="271">
        <v>0.6</v>
      </c>
      <c r="AM54" s="229" t="s">
        <v>25</v>
      </c>
      <c r="AN54" s="267"/>
      <c r="AO54" s="267"/>
      <c r="AP54" s="273"/>
      <c r="AQ54" s="309"/>
      <c r="AR54" s="298"/>
      <c r="AS54" s="310"/>
      <c r="AT54" s="310"/>
      <c r="AU54" s="311"/>
      <c r="AV54" s="271">
        <v>0.6</v>
      </c>
      <c r="AW54" s="229" t="s">
        <v>25</v>
      </c>
      <c r="AX54" s="267"/>
      <c r="AY54" s="267"/>
      <c r="AZ54" s="273"/>
      <c r="BB54" s="111" t="s">
        <v>75</v>
      </c>
      <c r="BD54" s="214"/>
    </row>
    <row r="55" spans="1:56" x14ac:dyDescent="0.25">
      <c r="A55" s="228" t="s">
        <v>76</v>
      </c>
      <c r="B55" s="222" t="s">
        <v>24</v>
      </c>
      <c r="C55" s="229"/>
      <c r="D55" s="229"/>
      <c r="E55" s="322">
        <v>4</v>
      </c>
      <c r="F55" s="230" t="s">
        <v>22</v>
      </c>
      <c r="G55" s="231">
        <v>4</v>
      </c>
      <c r="H55" s="271">
        <v>1</v>
      </c>
      <c r="I55" s="229" t="s">
        <v>25</v>
      </c>
      <c r="J55" s="267"/>
      <c r="K55" s="267"/>
      <c r="L55" s="273"/>
      <c r="M55" s="271">
        <v>1</v>
      </c>
      <c r="N55" s="229" t="s">
        <v>25</v>
      </c>
      <c r="O55" s="267"/>
      <c r="P55" s="267"/>
      <c r="Q55" s="273"/>
      <c r="R55" s="271">
        <v>1</v>
      </c>
      <c r="S55" s="229" t="s">
        <v>25</v>
      </c>
      <c r="T55" s="267"/>
      <c r="U55" s="267"/>
      <c r="V55" s="273"/>
      <c r="W55" s="271">
        <v>1</v>
      </c>
      <c r="X55" s="229" t="s">
        <v>25</v>
      </c>
      <c r="Y55" s="267"/>
      <c r="Z55" s="267"/>
      <c r="AA55" s="273"/>
      <c r="AB55" s="271">
        <v>1</v>
      </c>
      <c r="AC55" s="229" t="s">
        <v>25</v>
      </c>
      <c r="AD55" s="267"/>
      <c r="AE55" s="267"/>
      <c r="AF55" s="273"/>
      <c r="AG55" s="271">
        <v>1</v>
      </c>
      <c r="AH55" s="229" t="s">
        <v>25</v>
      </c>
      <c r="AI55" s="267"/>
      <c r="AJ55" s="267"/>
      <c r="AK55" s="273"/>
      <c r="AL55" s="271">
        <v>1</v>
      </c>
      <c r="AM55" s="229" t="s">
        <v>25</v>
      </c>
      <c r="AN55" s="267"/>
      <c r="AO55" s="267"/>
      <c r="AP55" s="273"/>
      <c r="AQ55" s="309"/>
      <c r="AR55" s="298"/>
      <c r="AS55" s="310"/>
      <c r="AT55" s="310"/>
      <c r="AU55" s="311"/>
      <c r="AV55" s="271">
        <v>1</v>
      </c>
      <c r="AW55" s="229" t="s">
        <v>25</v>
      </c>
      <c r="AX55" s="267"/>
      <c r="AY55" s="267"/>
      <c r="AZ55" s="273"/>
      <c r="BB55" s="123" t="s">
        <v>76</v>
      </c>
      <c r="BD55" s="214"/>
    </row>
    <row r="56" spans="1:56" x14ac:dyDescent="0.25">
      <c r="A56" s="228" t="s">
        <v>77</v>
      </c>
      <c r="B56" s="270" t="s">
        <v>202</v>
      </c>
      <c r="C56" s="229"/>
      <c r="D56" s="229"/>
      <c r="E56" s="223" t="s">
        <v>202</v>
      </c>
      <c r="F56" s="230" t="s">
        <v>22</v>
      </c>
      <c r="G56" s="231" t="s">
        <v>22</v>
      </c>
      <c r="H56" s="271">
        <v>5</v>
      </c>
      <c r="I56" s="229" t="s">
        <v>25</v>
      </c>
      <c r="J56" s="267"/>
      <c r="K56" s="267"/>
      <c r="L56" s="273"/>
      <c r="M56" s="271">
        <v>5</v>
      </c>
      <c r="N56" s="229" t="s">
        <v>25</v>
      </c>
      <c r="O56" s="267"/>
      <c r="P56" s="267"/>
      <c r="Q56" s="273"/>
      <c r="R56" s="271">
        <v>5</v>
      </c>
      <c r="S56" s="229" t="s">
        <v>25</v>
      </c>
      <c r="T56" s="267"/>
      <c r="U56" s="267"/>
      <c r="V56" s="273"/>
      <c r="W56" s="271">
        <v>5</v>
      </c>
      <c r="X56" s="229" t="s">
        <v>25</v>
      </c>
      <c r="Y56" s="267"/>
      <c r="Z56" s="267"/>
      <c r="AA56" s="273"/>
      <c r="AB56" s="271">
        <v>5</v>
      </c>
      <c r="AC56" s="229" t="s">
        <v>25</v>
      </c>
      <c r="AD56" s="267"/>
      <c r="AE56" s="267"/>
      <c r="AF56" s="273"/>
      <c r="AG56" s="271">
        <v>5</v>
      </c>
      <c r="AH56" s="229" t="s">
        <v>25</v>
      </c>
      <c r="AI56" s="267"/>
      <c r="AJ56" s="267"/>
      <c r="AK56" s="273"/>
      <c r="AL56" s="271">
        <v>5</v>
      </c>
      <c r="AM56" s="229" t="s">
        <v>25</v>
      </c>
      <c r="AN56" s="267"/>
      <c r="AO56" s="267"/>
      <c r="AP56" s="273"/>
      <c r="AQ56" s="309"/>
      <c r="AR56" s="298"/>
      <c r="AS56" s="310"/>
      <c r="AT56" s="310"/>
      <c r="AU56" s="311"/>
      <c r="AV56" s="271">
        <v>5</v>
      </c>
      <c r="AW56" s="229" t="s">
        <v>25</v>
      </c>
      <c r="AX56" s="267"/>
      <c r="AY56" s="267"/>
      <c r="AZ56" s="273"/>
      <c r="BB56" s="111" t="s">
        <v>77</v>
      </c>
      <c r="BD56" s="214"/>
    </row>
    <row r="57" spans="1:56" x14ac:dyDescent="0.25">
      <c r="A57" s="228" t="s">
        <v>78</v>
      </c>
      <c r="B57" s="270" t="s">
        <v>202</v>
      </c>
      <c r="C57" s="229"/>
      <c r="D57" s="229"/>
      <c r="E57" s="223" t="s">
        <v>202</v>
      </c>
      <c r="F57" s="230" t="s">
        <v>22</v>
      </c>
      <c r="G57" s="231" t="s">
        <v>22</v>
      </c>
      <c r="H57" s="271">
        <v>5</v>
      </c>
      <c r="I57" s="229" t="s">
        <v>25</v>
      </c>
      <c r="J57" s="267"/>
      <c r="K57" s="267"/>
      <c r="L57" s="273"/>
      <c r="M57" s="271">
        <v>5</v>
      </c>
      <c r="N57" s="229" t="s">
        <v>25</v>
      </c>
      <c r="O57" s="267"/>
      <c r="P57" s="267"/>
      <c r="Q57" s="273"/>
      <c r="R57" s="271">
        <v>5</v>
      </c>
      <c r="S57" s="229" t="s">
        <v>25</v>
      </c>
      <c r="T57" s="267"/>
      <c r="U57" s="267"/>
      <c r="V57" s="273"/>
      <c r="W57" s="271">
        <v>5</v>
      </c>
      <c r="X57" s="229" t="s">
        <v>25</v>
      </c>
      <c r="Y57" s="267"/>
      <c r="Z57" s="267"/>
      <c r="AA57" s="273"/>
      <c r="AB57" s="271">
        <v>5</v>
      </c>
      <c r="AC57" s="229" t="s">
        <v>25</v>
      </c>
      <c r="AD57" s="267"/>
      <c r="AE57" s="267"/>
      <c r="AF57" s="273"/>
      <c r="AG57" s="271">
        <v>5</v>
      </c>
      <c r="AH57" s="229" t="s">
        <v>25</v>
      </c>
      <c r="AI57" s="267"/>
      <c r="AJ57" s="267"/>
      <c r="AK57" s="273"/>
      <c r="AL57" s="271">
        <v>5</v>
      </c>
      <c r="AM57" s="229" t="s">
        <v>25</v>
      </c>
      <c r="AN57" s="267"/>
      <c r="AO57" s="267"/>
      <c r="AP57" s="273"/>
      <c r="AQ57" s="309"/>
      <c r="AR57" s="298"/>
      <c r="AS57" s="310"/>
      <c r="AT57" s="310"/>
      <c r="AU57" s="311"/>
      <c r="AV57" s="271">
        <v>5</v>
      </c>
      <c r="AW57" s="229" t="s">
        <v>25</v>
      </c>
      <c r="AX57" s="267"/>
      <c r="AY57" s="267"/>
      <c r="AZ57" s="273"/>
      <c r="BB57" s="111" t="s">
        <v>78</v>
      </c>
      <c r="BD57" s="214"/>
    </row>
    <row r="58" spans="1:56" x14ac:dyDescent="0.25">
      <c r="A58" s="228" t="s">
        <v>79</v>
      </c>
      <c r="B58" s="270" t="s">
        <v>202</v>
      </c>
      <c r="C58" s="229"/>
      <c r="D58" s="229"/>
      <c r="E58" s="223" t="s">
        <v>202</v>
      </c>
      <c r="F58" s="230" t="s">
        <v>22</v>
      </c>
      <c r="G58" s="231" t="s">
        <v>22</v>
      </c>
      <c r="H58" s="271">
        <v>5</v>
      </c>
      <c r="I58" s="229" t="s">
        <v>25</v>
      </c>
      <c r="J58" s="267"/>
      <c r="K58" s="267"/>
      <c r="L58" s="273"/>
      <c r="M58" s="271">
        <v>5</v>
      </c>
      <c r="N58" s="229" t="s">
        <v>25</v>
      </c>
      <c r="O58" s="267"/>
      <c r="P58" s="267"/>
      <c r="Q58" s="273"/>
      <c r="R58" s="271">
        <v>5</v>
      </c>
      <c r="S58" s="229" t="s">
        <v>25</v>
      </c>
      <c r="T58" s="267"/>
      <c r="U58" s="267"/>
      <c r="V58" s="273"/>
      <c r="W58" s="271">
        <v>5</v>
      </c>
      <c r="X58" s="229" t="s">
        <v>25</v>
      </c>
      <c r="Y58" s="267"/>
      <c r="Z58" s="267"/>
      <c r="AA58" s="273"/>
      <c r="AB58" s="271">
        <v>5</v>
      </c>
      <c r="AC58" s="229" t="s">
        <v>25</v>
      </c>
      <c r="AD58" s="267"/>
      <c r="AE58" s="267"/>
      <c r="AF58" s="273"/>
      <c r="AG58" s="271">
        <v>5</v>
      </c>
      <c r="AH58" s="229" t="s">
        <v>25</v>
      </c>
      <c r="AI58" s="267"/>
      <c r="AJ58" s="267"/>
      <c r="AK58" s="273"/>
      <c r="AL58" s="271">
        <v>5</v>
      </c>
      <c r="AM58" s="229" t="s">
        <v>25</v>
      </c>
      <c r="AN58" s="267"/>
      <c r="AO58" s="267"/>
      <c r="AP58" s="273"/>
      <c r="AQ58" s="309"/>
      <c r="AR58" s="298"/>
      <c r="AS58" s="310"/>
      <c r="AT58" s="310"/>
      <c r="AU58" s="311"/>
      <c r="AV58" s="271">
        <v>5</v>
      </c>
      <c r="AW58" s="229" t="s">
        <v>25</v>
      </c>
      <c r="AX58" s="267"/>
      <c r="AY58" s="267"/>
      <c r="AZ58" s="273"/>
      <c r="BB58" s="111" t="s">
        <v>79</v>
      </c>
      <c r="BD58" s="214"/>
    </row>
    <row r="59" spans="1:56" x14ac:dyDescent="0.25">
      <c r="A59" s="228" t="s">
        <v>80</v>
      </c>
      <c r="B59" s="270" t="s">
        <v>202</v>
      </c>
      <c r="C59" s="229"/>
      <c r="D59" s="229"/>
      <c r="E59" s="223" t="s">
        <v>202</v>
      </c>
      <c r="F59" s="230" t="s">
        <v>22</v>
      </c>
      <c r="G59" s="231" t="s">
        <v>22</v>
      </c>
      <c r="H59" s="271">
        <v>5</v>
      </c>
      <c r="I59" s="229" t="s">
        <v>25</v>
      </c>
      <c r="J59" s="267"/>
      <c r="K59" s="267"/>
      <c r="L59" s="273"/>
      <c r="M59" s="271">
        <v>5</v>
      </c>
      <c r="N59" s="229" t="s">
        <v>25</v>
      </c>
      <c r="O59" s="267"/>
      <c r="P59" s="267"/>
      <c r="Q59" s="273"/>
      <c r="R59" s="271">
        <v>5</v>
      </c>
      <c r="S59" s="229" t="s">
        <v>25</v>
      </c>
      <c r="T59" s="267"/>
      <c r="U59" s="267"/>
      <c r="V59" s="273"/>
      <c r="W59" s="271">
        <v>5</v>
      </c>
      <c r="X59" s="229" t="s">
        <v>25</v>
      </c>
      <c r="Y59" s="267"/>
      <c r="Z59" s="267"/>
      <c r="AA59" s="273"/>
      <c r="AB59" s="271">
        <v>5</v>
      </c>
      <c r="AC59" s="229" t="s">
        <v>25</v>
      </c>
      <c r="AD59" s="267"/>
      <c r="AE59" s="267"/>
      <c r="AF59" s="273"/>
      <c r="AG59" s="271">
        <v>5</v>
      </c>
      <c r="AH59" s="229" t="s">
        <v>25</v>
      </c>
      <c r="AI59" s="267"/>
      <c r="AJ59" s="267"/>
      <c r="AK59" s="273"/>
      <c r="AL59" s="271">
        <v>5</v>
      </c>
      <c r="AM59" s="229" t="s">
        <v>25</v>
      </c>
      <c r="AN59" s="267"/>
      <c r="AO59" s="267"/>
      <c r="AP59" s="273"/>
      <c r="AQ59" s="309"/>
      <c r="AR59" s="298"/>
      <c r="AS59" s="310"/>
      <c r="AT59" s="310"/>
      <c r="AU59" s="311"/>
      <c r="AV59" s="271">
        <v>5</v>
      </c>
      <c r="AW59" s="229" t="s">
        <v>25</v>
      </c>
      <c r="AX59" s="267"/>
      <c r="AY59" s="267"/>
      <c r="AZ59" s="273"/>
      <c r="BB59" s="111" t="s">
        <v>80</v>
      </c>
      <c r="BD59" s="214"/>
    </row>
    <row r="60" spans="1:56" x14ac:dyDescent="0.25">
      <c r="A60" s="228" t="s">
        <v>81</v>
      </c>
      <c r="B60" s="270" t="s">
        <v>202</v>
      </c>
      <c r="C60" s="229"/>
      <c r="D60" s="229"/>
      <c r="E60" s="223" t="s">
        <v>202</v>
      </c>
      <c r="F60" s="230" t="s">
        <v>22</v>
      </c>
      <c r="G60" s="231">
        <v>7.0000000000000007E-2</v>
      </c>
      <c r="H60" s="271">
        <v>0.01</v>
      </c>
      <c r="I60" s="229" t="s">
        <v>25</v>
      </c>
      <c r="J60" s="267"/>
      <c r="K60" s="267"/>
      <c r="L60" s="273"/>
      <c r="M60" s="271">
        <v>0.01</v>
      </c>
      <c r="N60" s="229" t="s">
        <v>25</v>
      </c>
      <c r="O60" s="267"/>
      <c r="P60" s="267"/>
      <c r="Q60" s="273"/>
      <c r="R60" s="271">
        <v>0.01</v>
      </c>
      <c r="S60" s="229" t="s">
        <v>25</v>
      </c>
      <c r="T60" s="267"/>
      <c r="U60" s="267"/>
      <c r="V60" s="273"/>
      <c r="W60" s="271">
        <v>0.01</v>
      </c>
      <c r="X60" s="229" t="s">
        <v>25</v>
      </c>
      <c r="Y60" s="267"/>
      <c r="Z60" s="267"/>
      <c r="AA60" s="273"/>
      <c r="AB60" s="271">
        <v>0.01</v>
      </c>
      <c r="AC60" s="229" t="s">
        <v>25</v>
      </c>
      <c r="AD60" s="267"/>
      <c r="AE60" s="267"/>
      <c r="AF60" s="273"/>
      <c r="AG60" s="271">
        <v>0.01</v>
      </c>
      <c r="AH60" s="229" t="s">
        <v>25</v>
      </c>
      <c r="AI60" s="267"/>
      <c r="AJ60" s="267"/>
      <c r="AK60" s="273"/>
      <c r="AL60" s="271">
        <v>0.01</v>
      </c>
      <c r="AM60" s="229" t="s">
        <v>25</v>
      </c>
      <c r="AN60" s="267"/>
      <c r="AO60" s="267"/>
      <c r="AP60" s="273"/>
      <c r="AQ60" s="309"/>
      <c r="AR60" s="298"/>
      <c r="AS60" s="310"/>
      <c r="AT60" s="310"/>
      <c r="AU60" s="311"/>
      <c r="AV60" s="271">
        <v>0.01</v>
      </c>
      <c r="AW60" s="229" t="s">
        <v>25</v>
      </c>
      <c r="AX60" s="267"/>
      <c r="AY60" s="267"/>
      <c r="AZ60" s="273"/>
      <c r="BB60" s="123" t="s">
        <v>81</v>
      </c>
      <c r="BD60" s="214"/>
    </row>
    <row r="61" spans="1:56" x14ac:dyDescent="0.25">
      <c r="A61" s="228" t="s">
        <v>82</v>
      </c>
      <c r="B61" s="270" t="s">
        <v>24</v>
      </c>
      <c r="C61" s="229"/>
      <c r="D61" s="229"/>
      <c r="E61" s="322">
        <v>1</v>
      </c>
      <c r="F61" s="239">
        <v>5</v>
      </c>
      <c r="G61" s="231">
        <v>1</v>
      </c>
      <c r="H61" s="271">
        <v>1</v>
      </c>
      <c r="I61" s="229" t="s">
        <v>25</v>
      </c>
      <c r="J61" s="267"/>
      <c r="K61" s="267"/>
      <c r="L61" s="273"/>
      <c r="M61" s="271">
        <v>1</v>
      </c>
      <c r="N61" s="229" t="s">
        <v>25</v>
      </c>
      <c r="O61" s="267"/>
      <c r="P61" s="267"/>
      <c r="Q61" s="273"/>
      <c r="R61" s="271">
        <v>1</v>
      </c>
      <c r="S61" s="229" t="s">
        <v>25</v>
      </c>
      <c r="T61" s="267"/>
      <c r="U61" s="267"/>
      <c r="V61" s="273"/>
      <c r="W61" s="271">
        <v>1</v>
      </c>
      <c r="X61" s="229" t="s">
        <v>25</v>
      </c>
      <c r="Y61" s="267"/>
      <c r="Z61" s="267"/>
      <c r="AA61" s="273"/>
      <c r="AB61" s="271">
        <v>1</v>
      </c>
      <c r="AC61" s="229" t="s">
        <v>25</v>
      </c>
      <c r="AD61" s="267"/>
      <c r="AE61" s="267"/>
      <c r="AF61" s="273"/>
      <c r="AG61" s="271">
        <v>1</v>
      </c>
      <c r="AH61" s="229" t="s">
        <v>25</v>
      </c>
      <c r="AI61" s="267"/>
      <c r="AJ61" s="267"/>
      <c r="AK61" s="273"/>
      <c r="AL61" s="271">
        <v>1</v>
      </c>
      <c r="AM61" s="229" t="s">
        <v>25</v>
      </c>
      <c r="AN61" s="267"/>
      <c r="AO61" s="267"/>
      <c r="AP61" s="273"/>
      <c r="AQ61" s="309"/>
      <c r="AR61" s="298"/>
      <c r="AS61" s="310"/>
      <c r="AT61" s="310"/>
      <c r="AU61" s="311"/>
      <c r="AV61" s="271">
        <v>1</v>
      </c>
      <c r="AW61" s="229" t="s">
        <v>25</v>
      </c>
      <c r="AX61" s="267"/>
      <c r="AY61" s="267"/>
      <c r="AZ61" s="273"/>
      <c r="BB61" s="111" t="s">
        <v>82</v>
      </c>
      <c r="BD61" s="214"/>
    </row>
    <row r="62" spans="1:56" x14ac:dyDescent="0.25">
      <c r="A62" s="228" t="s">
        <v>83</v>
      </c>
      <c r="B62" s="270" t="s">
        <v>24</v>
      </c>
      <c r="C62" s="229"/>
      <c r="D62" s="229"/>
      <c r="E62" s="322">
        <v>1</v>
      </c>
      <c r="F62" s="230" t="s">
        <v>22</v>
      </c>
      <c r="G62" s="231">
        <v>0.3</v>
      </c>
      <c r="H62" s="271">
        <v>0.3</v>
      </c>
      <c r="I62" s="229" t="s">
        <v>25</v>
      </c>
      <c r="J62" s="267"/>
      <c r="K62" s="267"/>
      <c r="L62" s="273"/>
      <c r="M62" s="271">
        <v>0.3</v>
      </c>
      <c r="N62" s="229" t="s">
        <v>25</v>
      </c>
      <c r="O62" s="267"/>
      <c r="P62" s="267"/>
      <c r="Q62" s="273"/>
      <c r="R62" s="271">
        <v>0.3</v>
      </c>
      <c r="S62" s="229" t="s">
        <v>25</v>
      </c>
      <c r="T62" s="267"/>
      <c r="U62" s="267"/>
      <c r="V62" s="273"/>
      <c r="W62" s="271">
        <v>0.3</v>
      </c>
      <c r="X62" s="229" t="s">
        <v>25</v>
      </c>
      <c r="Y62" s="267"/>
      <c r="Z62" s="267"/>
      <c r="AA62" s="273"/>
      <c r="AB62" s="271">
        <v>0.3</v>
      </c>
      <c r="AC62" s="229" t="s">
        <v>25</v>
      </c>
      <c r="AD62" s="267"/>
      <c r="AE62" s="267"/>
      <c r="AF62" s="273"/>
      <c r="AG62" s="271">
        <v>0.3</v>
      </c>
      <c r="AH62" s="229" t="s">
        <v>25</v>
      </c>
      <c r="AI62" s="267"/>
      <c r="AJ62" s="267"/>
      <c r="AK62" s="273"/>
      <c r="AL62" s="271">
        <v>0.3</v>
      </c>
      <c r="AM62" s="229" t="s">
        <v>25</v>
      </c>
      <c r="AN62" s="267"/>
      <c r="AO62" s="267"/>
      <c r="AP62" s="273"/>
      <c r="AQ62" s="309"/>
      <c r="AR62" s="298"/>
      <c r="AS62" s="310"/>
      <c r="AT62" s="310"/>
      <c r="AU62" s="311"/>
      <c r="AV62" s="271">
        <v>0.3</v>
      </c>
      <c r="AW62" s="229" t="s">
        <v>25</v>
      </c>
      <c r="AX62" s="267"/>
      <c r="AY62" s="267"/>
      <c r="AZ62" s="273"/>
      <c r="BB62" s="111" t="s">
        <v>83</v>
      </c>
      <c r="BD62" s="214"/>
    </row>
    <row r="63" spans="1:56" x14ac:dyDescent="0.25">
      <c r="A63" s="228" t="s">
        <v>84</v>
      </c>
      <c r="B63" s="270" t="s">
        <v>202</v>
      </c>
      <c r="C63" s="229"/>
      <c r="D63" s="229"/>
      <c r="E63" s="223" t="s">
        <v>202</v>
      </c>
      <c r="F63" s="230" t="s">
        <v>22</v>
      </c>
      <c r="G63" s="231">
        <v>5</v>
      </c>
      <c r="H63" s="271">
        <v>1</v>
      </c>
      <c r="I63" s="229" t="s">
        <v>25</v>
      </c>
      <c r="J63" s="267"/>
      <c r="K63" s="267"/>
      <c r="L63" s="273"/>
      <c r="M63" s="271">
        <v>1</v>
      </c>
      <c r="N63" s="229" t="s">
        <v>25</v>
      </c>
      <c r="O63" s="267"/>
      <c r="P63" s="267"/>
      <c r="Q63" s="273"/>
      <c r="R63" s="271">
        <v>1</v>
      </c>
      <c r="S63" s="229" t="s">
        <v>25</v>
      </c>
      <c r="T63" s="267"/>
      <c r="U63" s="267"/>
      <c r="V63" s="273"/>
      <c r="W63" s="271">
        <v>1</v>
      </c>
      <c r="X63" s="229" t="s">
        <v>25</v>
      </c>
      <c r="Y63" s="267"/>
      <c r="Z63" s="267"/>
      <c r="AA63" s="273"/>
      <c r="AB63" s="271">
        <v>1</v>
      </c>
      <c r="AC63" s="229" t="s">
        <v>25</v>
      </c>
      <c r="AD63" s="267"/>
      <c r="AE63" s="267"/>
      <c r="AF63" s="273"/>
      <c r="AG63" s="271">
        <v>1</v>
      </c>
      <c r="AH63" s="229" t="s">
        <v>25</v>
      </c>
      <c r="AI63" s="267"/>
      <c r="AJ63" s="267"/>
      <c r="AK63" s="273"/>
      <c r="AL63" s="271">
        <v>1</v>
      </c>
      <c r="AM63" s="229" t="s">
        <v>25</v>
      </c>
      <c r="AN63" s="267"/>
      <c r="AO63" s="267"/>
      <c r="AP63" s="273"/>
      <c r="AQ63" s="309"/>
      <c r="AR63" s="298"/>
      <c r="AS63" s="310"/>
      <c r="AT63" s="310"/>
      <c r="AU63" s="311"/>
      <c r="AV63" s="271">
        <v>1</v>
      </c>
      <c r="AW63" s="229" t="s">
        <v>25</v>
      </c>
      <c r="AX63" s="267"/>
      <c r="AY63" s="267"/>
      <c r="AZ63" s="273"/>
      <c r="BB63" s="111" t="s">
        <v>84</v>
      </c>
      <c r="BD63" s="214"/>
    </row>
    <row r="64" spans="1:56" x14ac:dyDescent="0.25">
      <c r="A64" s="228" t="s">
        <v>85</v>
      </c>
      <c r="B64" s="270" t="s">
        <v>202</v>
      </c>
      <c r="C64" s="229"/>
      <c r="D64" s="229"/>
      <c r="E64" s="223" t="s">
        <v>202</v>
      </c>
      <c r="F64" s="230" t="s">
        <v>22</v>
      </c>
      <c r="G64" s="231" t="s">
        <v>22</v>
      </c>
      <c r="H64" s="271">
        <v>1</v>
      </c>
      <c r="I64" s="229" t="s">
        <v>25</v>
      </c>
      <c r="J64" s="267"/>
      <c r="K64" s="267"/>
      <c r="L64" s="273"/>
      <c r="M64" s="271">
        <v>1</v>
      </c>
      <c r="N64" s="229" t="s">
        <v>25</v>
      </c>
      <c r="O64" s="267"/>
      <c r="P64" s="267"/>
      <c r="Q64" s="273"/>
      <c r="R64" s="271">
        <v>1</v>
      </c>
      <c r="S64" s="229" t="s">
        <v>25</v>
      </c>
      <c r="T64" s="267"/>
      <c r="U64" s="267"/>
      <c r="V64" s="273"/>
      <c r="W64" s="271">
        <v>1</v>
      </c>
      <c r="X64" s="229" t="s">
        <v>25</v>
      </c>
      <c r="Y64" s="267"/>
      <c r="Z64" s="267"/>
      <c r="AA64" s="273"/>
      <c r="AB64" s="271">
        <v>1</v>
      </c>
      <c r="AC64" s="229" t="s">
        <v>25</v>
      </c>
      <c r="AD64" s="267"/>
      <c r="AE64" s="267"/>
      <c r="AF64" s="273"/>
      <c r="AG64" s="271">
        <v>1</v>
      </c>
      <c r="AH64" s="229" t="s">
        <v>25</v>
      </c>
      <c r="AI64" s="267"/>
      <c r="AJ64" s="267"/>
      <c r="AK64" s="273"/>
      <c r="AL64" s="271">
        <v>1</v>
      </c>
      <c r="AM64" s="229" t="s">
        <v>25</v>
      </c>
      <c r="AN64" s="267"/>
      <c r="AO64" s="267"/>
      <c r="AP64" s="273"/>
      <c r="AQ64" s="309"/>
      <c r="AR64" s="298"/>
      <c r="AS64" s="310"/>
      <c r="AT64" s="310"/>
      <c r="AU64" s="311"/>
      <c r="AV64" s="271">
        <v>1</v>
      </c>
      <c r="AW64" s="229" t="s">
        <v>25</v>
      </c>
      <c r="AX64" s="267"/>
      <c r="AY64" s="267"/>
      <c r="AZ64" s="273"/>
      <c r="BB64" s="111" t="s">
        <v>85</v>
      </c>
      <c r="BD64" s="214"/>
    </row>
    <row r="65" spans="1:56" x14ac:dyDescent="0.25">
      <c r="A65" s="228" t="s">
        <v>86</v>
      </c>
      <c r="B65" s="270" t="s">
        <v>202</v>
      </c>
      <c r="C65" s="229"/>
      <c r="D65" s="229"/>
      <c r="E65" s="223" t="s">
        <v>202</v>
      </c>
      <c r="F65" s="230" t="s">
        <v>22</v>
      </c>
      <c r="G65" s="231" t="s">
        <v>22</v>
      </c>
      <c r="H65" s="277">
        <v>1</v>
      </c>
      <c r="I65" s="229" t="s">
        <v>25</v>
      </c>
      <c r="J65" s="222"/>
      <c r="K65" s="222"/>
      <c r="L65" s="272"/>
      <c r="M65" s="277">
        <v>1</v>
      </c>
      <c r="N65" s="229" t="s">
        <v>25</v>
      </c>
      <c r="O65" s="222"/>
      <c r="P65" s="222"/>
      <c r="Q65" s="272"/>
      <c r="R65" s="277">
        <v>1</v>
      </c>
      <c r="S65" s="229" t="s">
        <v>25</v>
      </c>
      <c r="T65" s="222"/>
      <c r="U65" s="222"/>
      <c r="V65" s="272"/>
      <c r="W65" s="277">
        <v>1</v>
      </c>
      <c r="X65" s="229" t="s">
        <v>25</v>
      </c>
      <c r="Y65" s="222"/>
      <c r="Z65" s="222"/>
      <c r="AA65" s="272"/>
      <c r="AB65" s="277">
        <v>1</v>
      </c>
      <c r="AC65" s="229" t="s">
        <v>25</v>
      </c>
      <c r="AD65" s="222"/>
      <c r="AE65" s="222"/>
      <c r="AF65" s="272"/>
      <c r="AG65" s="277">
        <v>1</v>
      </c>
      <c r="AH65" s="229" t="s">
        <v>25</v>
      </c>
      <c r="AI65" s="222"/>
      <c r="AJ65" s="222"/>
      <c r="AK65" s="272"/>
      <c r="AL65" s="277">
        <v>1</v>
      </c>
      <c r="AM65" s="229" t="s">
        <v>25</v>
      </c>
      <c r="AN65" s="222"/>
      <c r="AO65" s="222"/>
      <c r="AP65" s="272"/>
      <c r="AQ65" s="309"/>
      <c r="AR65" s="298"/>
      <c r="AS65" s="310"/>
      <c r="AT65" s="310"/>
      <c r="AU65" s="311"/>
      <c r="AV65" s="277">
        <v>1</v>
      </c>
      <c r="AW65" s="229" t="s">
        <v>25</v>
      </c>
      <c r="AX65" s="222"/>
      <c r="AY65" s="222"/>
      <c r="AZ65" s="272"/>
      <c r="BB65" s="111" t="s">
        <v>86</v>
      </c>
      <c r="BD65" s="214"/>
    </row>
    <row r="66" spans="1:56" x14ac:dyDescent="0.25">
      <c r="A66" s="228" t="s">
        <v>87</v>
      </c>
      <c r="B66" s="270" t="s">
        <v>202</v>
      </c>
      <c r="C66" s="229"/>
      <c r="D66" s="229"/>
      <c r="E66" s="223" t="s">
        <v>202</v>
      </c>
      <c r="F66" s="239">
        <v>5</v>
      </c>
      <c r="G66" s="231">
        <v>0.3</v>
      </c>
      <c r="H66" s="271">
        <v>0.3</v>
      </c>
      <c r="I66" s="229" t="s">
        <v>25</v>
      </c>
      <c r="J66" s="267"/>
      <c r="K66" s="267"/>
      <c r="L66" s="273"/>
      <c r="M66" s="271">
        <v>0.3</v>
      </c>
      <c r="N66" s="229" t="s">
        <v>25</v>
      </c>
      <c r="O66" s="267"/>
      <c r="P66" s="267"/>
      <c r="Q66" s="273"/>
      <c r="R66" s="271">
        <v>0.3</v>
      </c>
      <c r="S66" s="229" t="s">
        <v>25</v>
      </c>
      <c r="T66" s="267"/>
      <c r="U66" s="267"/>
      <c r="V66" s="273"/>
      <c r="W66" s="271">
        <v>0.3</v>
      </c>
      <c r="X66" s="229" t="s">
        <v>25</v>
      </c>
      <c r="Y66" s="267"/>
      <c r="Z66" s="267"/>
      <c r="AA66" s="273"/>
      <c r="AB66" s="271">
        <v>0.3</v>
      </c>
      <c r="AC66" s="229" t="s">
        <v>25</v>
      </c>
      <c r="AD66" s="267"/>
      <c r="AE66" s="267"/>
      <c r="AF66" s="273"/>
      <c r="AG66" s="271">
        <v>0.3</v>
      </c>
      <c r="AH66" s="229" t="s">
        <v>25</v>
      </c>
      <c r="AI66" s="267"/>
      <c r="AJ66" s="267"/>
      <c r="AK66" s="273"/>
      <c r="AL66" s="271">
        <v>0.3</v>
      </c>
      <c r="AM66" s="229" t="s">
        <v>25</v>
      </c>
      <c r="AN66" s="267"/>
      <c r="AO66" s="267"/>
      <c r="AP66" s="273"/>
      <c r="AQ66" s="309"/>
      <c r="AR66" s="298"/>
      <c r="AS66" s="310"/>
      <c r="AT66" s="310"/>
      <c r="AU66" s="311"/>
      <c r="AV66" s="271">
        <v>0.3</v>
      </c>
      <c r="AW66" s="229" t="s">
        <v>25</v>
      </c>
      <c r="AX66" s="267"/>
      <c r="AY66" s="267"/>
      <c r="AZ66" s="273"/>
      <c r="BB66" s="111" t="s">
        <v>87</v>
      </c>
      <c r="BD66" s="214"/>
    </row>
    <row r="67" spans="1:56" x14ac:dyDescent="0.25">
      <c r="A67" s="228" t="s">
        <v>88</v>
      </c>
      <c r="B67" s="270" t="s">
        <v>24</v>
      </c>
      <c r="C67" s="229"/>
      <c r="D67" s="229"/>
      <c r="E67" s="322">
        <v>1</v>
      </c>
      <c r="F67" s="239">
        <v>100</v>
      </c>
      <c r="G67" s="231" t="s">
        <v>22</v>
      </c>
      <c r="H67" s="278">
        <v>0.2</v>
      </c>
      <c r="I67" s="229" t="s">
        <v>25</v>
      </c>
      <c r="J67" s="267"/>
      <c r="K67" s="267"/>
      <c r="L67" s="273"/>
      <c r="M67" s="278">
        <v>0.2</v>
      </c>
      <c r="N67" s="229" t="s">
        <v>25</v>
      </c>
      <c r="O67" s="267"/>
      <c r="P67" s="267"/>
      <c r="Q67" s="273"/>
      <c r="R67" s="278">
        <v>0.2</v>
      </c>
      <c r="S67" s="229" t="s">
        <v>25</v>
      </c>
      <c r="T67" s="267"/>
      <c r="U67" s="267"/>
      <c r="V67" s="273"/>
      <c r="W67" s="278">
        <v>0.2</v>
      </c>
      <c r="X67" s="229" t="s">
        <v>25</v>
      </c>
      <c r="Y67" s="267"/>
      <c r="Z67" s="267"/>
      <c r="AA67" s="273"/>
      <c r="AB67" s="278">
        <v>0.2</v>
      </c>
      <c r="AC67" s="229" t="s">
        <v>25</v>
      </c>
      <c r="AD67" s="267"/>
      <c r="AE67" s="267"/>
      <c r="AF67" s="273"/>
      <c r="AG67" s="278">
        <v>0.2</v>
      </c>
      <c r="AH67" s="229" t="s">
        <v>25</v>
      </c>
      <c r="AI67" s="267"/>
      <c r="AJ67" s="267"/>
      <c r="AK67" s="273"/>
      <c r="AL67" s="278">
        <v>0.2</v>
      </c>
      <c r="AM67" s="229" t="s">
        <v>25</v>
      </c>
      <c r="AN67" s="267"/>
      <c r="AO67" s="267"/>
      <c r="AP67" s="273"/>
      <c r="AQ67" s="312"/>
      <c r="AR67" s="298"/>
      <c r="AS67" s="310"/>
      <c r="AT67" s="310"/>
      <c r="AU67" s="311"/>
      <c r="AV67" s="278">
        <v>0.2</v>
      </c>
      <c r="AW67" s="229" t="s">
        <v>25</v>
      </c>
      <c r="AX67" s="267"/>
      <c r="AY67" s="267"/>
      <c r="AZ67" s="273"/>
      <c r="BB67" s="111" t="s">
        <v>88</v>
      </c>
      <c r="BD67" s="214"/>
    </row>
    <row r="68" spans="1:56" x14ac:dyDescent="0.25">
      <c r="A68" s="228" t="s">
        <v>89</v>
      </c>
      <c r="B68" s="270" t="s">
        <v>202</v>
      </c>
      <c r="C68" s="229"/>
      <c r="D68" s="229"/>
      <c r="E68" s="223" t="s">
        <v>202</v>
      </c>
      <c r="F68" s="230" t="s">
        <v>22</v>
      </c>
      <c r="G68" s="231">
        <v>0.5</v>
      </c>
      <c r="H68" s="237">
        <v>0.5</v>
      </c>
      <c r="I68" s="229" t="s">
        <v>25</v>
      </c>
      <c r="J68" s="267"/>
      <c r="K68" s="267"/>
      <c r="L68" s="273"/>
      <c r="M68" s="237">
        <v>0.5</v>
      </c>
      <c r="N68" s="229" t="s">
        <v>25</v>
      </c>
      <c r="O68" s="267"/>
      <c r="P68" s="267"/>
      <c r="Q68" s="273"/>
      <c r="R68" s="237">
        <v>0.5</v>
      </c>
      <c r="S68" s="229" t="s">
        <v>25</v>
      </c>
      <c r="T68" s="267"/>
      <c r="U68" s="267"/>
      <c r="V68" s="273"/>
      <c r="W68" s="237">
        <v>0.5</v>
      </c>
      <c r="X68" s="229" t="s">
        <v>25</v>
      </c>
      <c r="Y68" s="267"/>
      <c r="Z68" s="267"/>
      <c r="AA68" s="273"/>
      <c r="AB68" s="237">
        <v>0.5</v>
      </c>
      <c r="AC68" s="229" t="s">
        <v>25</v>
      </c>
      <c r="AD68" s="267"/>
      <c r="AE68" s="267"/>
      <c r="AF68" s="273"/>
      <c r="AG68" s="237">
        <v>0.5</v>
      </c>
      <c r="AH68" s="229" t="s">
        <v>25</v>
      </c>
      <c r="AI68" s="267"/>
      <c r="AJ68" s="267"/>
      <c r="AK68" s="273"/>
      <c r="AL68" s="237">
        <v>0.5</v>
      </c>
      <c r="AM68" s="229" t="s">
        <v>25</v>
      </c>
      <c r="AN68" s="267"/>
      <c r="AO68" s="267"/>
      <c r="AP68" s="273"/>
      <c r="AQ68" s="312"/>
      <c r="AR68" s="298"/>
      <c r="AS68" s="310"/>
      <c r="AT68" s="310"/>
      <c r="AU68" s="311"/>
      <c r="AV68" s="237">
        <v>0.5</v>
      </c>
      <c r="AW68" s="229" t="s">
        <v>25</v>
      </c>
      <c r="AX68" s="267"/>
      <c r="AY68" s="267"/>
      <c r="AZ68" s="273"/>
      <c r="BB68" s="123" t="s">
        <v>89</v>
      </c>
      <c r="BD68" s="214"/>
    </row>
    <row r="69" spans="1:56" x14ac:dyDescent="0.25">
      <c r="A69" s="228" t="s">
        <v>90</v>
      </c>
      <c r="B69" s="270" t="s">
        <v>202</v>
      </c>
      <c r="C69" s="229"/>
      <c r="D69" s="229"/>
      <c r="E69" s="223" t="s">
        <v>202</v>
      </c>
      <c r="F69" s="230" t="s">
        <v>22</v>
      </c>
      <c r="G69" s="231" t="s">
        <v>22</v>
      </c>
      <c r="H69" s="236">
        <v>1</v>
      </c>
      <c r="I69" s="229" t="s">
        <v>25</v>
      </c>
      <c r="J69" s="267"/>
      <c r="K69" s="267"/>
      <c r="L69" s="273"/>
      <c r="M69" s="236">
        <v>1</v>
      </c>
      <c r="N69" s="229" t="s">
        <v>25</v>
      </c>
      <c r="O69" s="267"/>
      <c r="P69" s="267"/>
      <c r="Q69" s="273"/>
      <c r="R69" s="236">
        <v>1</v>
      </c>
      <c r="S69" s="229" t="s">
        <v>25</v>
      </c>
      <c r="T69" s="267"/>
      <c r="U69" s="267"/>
      <c r="V69" s="273"/>
      <c r="W69" s="236">
        <v>1</v>
      </c>
      <c r="X69" s="229" t="s">
        <v>25</v>
      </c>
      <c r="Y69" s="267"/>
      <c r="Z69" s="267"/>
      <c r="AA69" s="273"/>
      <c r="AB69" s="236">
        <v>1</v>
      </c>
      <c r="AC69" s="229" t="s">
        <v>25</v>
      </c>
      <c r="AD69" s="267"/>
      <c r="AE69" s="267"/>
      <c r="AF69" s="273"/>
      <c r="AG69" s="236">
        <v>1</v>
      </c>
      <c r="AH69" s="229" t="s">
        <v>25</v>
      </c>
      <c r="AI69" s="267"/>
      <c r="AJ69" s="267"/>
      <c r="AK69" s="273"/>
      <c r="AL69" s="236">
        <v>1</v>
      </c>
      <c r="AM69" s="229" t="s">
        <v>25</v>
      </c>
      <c r="AN69" s="267"/>
      <c r="AO69" s="267"/>
      <c r="AP69" s="273"/>
      <c r="AQ69" s="297"/>
      <c r="AR69" s="298"/>
      <c r="AS69" s="310"/>
      <c r="AT69" s="310"/>
      <c r="AU69" s="311"/>
      <c r="AV69" s="236">
        <v>1</v>
      </c>
      <c r="AW69" s="229" t="s">
        <v>25</v>
      </c>
      <c r="AX69" s="267"/>
      <c r="AY69" s="267"/>
      <c r="AZ69" s="273"/>
      <c r="BB69" s="111" t="s">
        <v>90</v>
      </c>
      <c r="BD69" s="214"/>
    </row>
    <row r="70" spans="1:56" x14ac:dyDescent="0.25">
      <c r="A70" s="228" t="s">
        <v>91</v>
      </c>
      <c r="B70" s="270" t="s">
        <v>24</v>
      </c>
      <c r="C70" s="229"/>
      <c r="D70" s="229"/>
      <c r="E70" s="322">
        <v>1</v>
      </c>
      <c r="F70" s="230" t="s">
        <v>22</v>
      </c>
      <c r="G70" s="231">
        <v>7</v>
      </c>
      <c r="H70" s="236">
        <v>1</v>
      </c>
      <c r="I70" s="229" t="s">
        <v>25</v>
      </c>
      <c r="J70" s="267"/>
      <c r="K70" s="267"/>
      <c r="L70" s="273"/>
      <c r="M70" s="236">
        <v>1</v>
      </c>
      <c r="N70" s="229" t="s">
        <v>25</v>
      </c>
      <c r="O70" s="267"/>
      <c r="P70" s="267"/>
      <c r="Q70" s="273"/>
      <c r="R70" s="236">
        <v>1</v>
      </c>
      <c r="S70" s="229" t="s">
        <v>25</v>
      </c>
      <c r="T70" s="267"/>
      <c r="U70" s="267"/>
      <c r="V70" s="273"/>
      <c r="W70" s="236">
        <v>1</v>
      </c>
      <c r="X70" s="229" t="s">
        <v>25</v>
      </c>
      <c r="Y70" s="267"/>
      <c r="Z70" s="267"/>
      <c r="AA70" s="273"/>
      <c r="AB70" s="236">
        <v>1</v>
      </c>
      <c r="AC70" s="229" t="s">
        <v>25</v>
      </c>
      <c r="AD70" s="267"/>
      <c r="AE70" s="267"/>
      <c r="AF70" s="273"/>
      <c r="AG70" s="236">
        <v>1</v>
      </c>
      <c r="AH70" s="229" t="s">
        <v>25</v>
      </c>
      <c r="AI70" s="267"/>
      <c r="AJ70" s="267"/>
      <c r="AK70" s="273"/>
      <c r="AL70" s="236">
        <v>1</v>
      </c>
      <c r="AM70" s="229" t="s">
        <v>25</v>
      </c>
      <c r="AN70" s="267"/>
      <c r="AO70" s="267"/>
      <c r="AP70" s="273"/>
      <c r="AQ70" s="297"/>
      <c r="AR70" s="298"/>
      <c r="AS70" s="310"/>
      <c r="AT70" s="310"/>
      <c r="AU70" s="311"/>
      <c r="AV70" s="236">
        <v>1</v>
      </c>
      <c r="AW70" s="229" t="s">
        <v>25</v>
      </c>
      <c r="AX70" s="267"/>
      <c r="AY70" s="267"/>
      <c r="AZ70" s="273"/>
      <c r="BB70" s="111" t="s">
        <v>91</v>
      </c>
      <c r="BD70" s="214"/>
    </row>
    <row r="71" spans="1:56" x14ac:dyDescent="0.25">
      <c r="A71" s="228" t="s">
        <v>92</v>
      </c>
      <c r="B71" s="270" t="s">
        <v>202</v>
      </c>
      <c r="C71" s="229"/>
      <c r="D71" s="229"/>
      <c r="E71" s="223" t="s">
        <v>202</v>
      </c>
      <c r="F71" s="230" t="s">
        <v>22</v>
      </c>
      <c r="G71" s="231" t="s">
        <v>22</v>
      </c>
      <c r="H71" s="236">
        <v>1</v>
      </c>
      <c r="I71" s="229" t="s">
        <v>25</v>
      </c>
      <c r="J71" s="267"/>
      <c r="K71" s="267"/>
      <c r="L71" s="273"/>
      <c r="M71" s="236">
        <v>1</v>
      </c>
      <c r="N71" s="229" t="s">
        <v>25</v>
      </c>
      <c r="O71" s="267"/>
      <c r="P71" s="267"/>
      <c r="Q71" s="273"/>
      <c r="R71" s="236">
        <v>1</v>
      </c>
      <c r="S71" s="229" t="s">
        <v>25</v>
      </c>
      <c r="T71" s="267"/>
      <c r="U71" s="267"/>
      <c r="V71" s="273"/>
      <c r="W71" s="236">
        <v>1</v>
      </c>
      <c r="X71" s="229" t="s">
        <v>25</v>
      </c>
      <c r="Y71" s="267"/>
      <c r="Z71" s="267"/>
      <c r="AA71" s="273"/>
      <c r="AB71" s="236">
        <v>1</v>
      </c>
      <c r="AC71" s="229" t="s">
        <v>25</v>
      </c>
      <c r="AD71" s="267"/>
      <c r="AE71" s="267"/>
      <c r="AF71" s="273"/>
      <c r="AG71" s="236">
        <v>1</v>
      </c>
      <c r="AH71" s="229" t="s">
        <v>25</v>
      </c>
      <c r="AI71" s="267"/>
      <c r="AJ71" s="267"/>
      <c r="AK71" s="273"/>
      <c r="AL71" s="236">
        <v>1</v>
      </c>
      <c r="AM71" s="229" t="s">
        <v>25</v>
      </c>
      <c r="AN71" s="267"/>
      <c r="AO71" s="267"/>
      <c r="AP71" s="273"/>
      <c r="AQ71" s="297"/>
      <c r="AR71" s="298"/>
      <c r="AS71" s="310"/>
      <c r="AT71" s="310"/>
      <c r="AU71" s="311"/>
      <c r="AV71" s="236">
        <v>1</v>
      </c>
      <c r="AW71" s="229" t="s">
        <v>25</v>
      </c>
      <c r="AX71" s="267"/>
      <c r="AY71" s="267"/>
      <c r="AZ71" s="273"/>
      <c r="BB71" s="111" t="s">
        <v>92</v>
      </c>
      <c r="BD71" s="214"/>
    </row>
    <row r="72" spans="1:56" x14ac:dyDescent="0.25">
      <c r="A72" s="228" t="s">
        <v>93</v>
      </c>
      <c r="B72" s="270" t="s">
        <v>202</v>
      </c>
      <c r="C72" s="229"/>
      <c r="D72" s="229"/>
      <c r="E72" s="223" t="s">
        <v>202</v>
      </c>
      <c r="F72" s="239">
        <v>70</v>
      </c>
      <c r="G72" s="231" t="s">
        <v>22</v>
      </c>
      <c r="H72" s="237">
        <v>0.2</v>
      </c>
      <c r="I72" s="229" t="s">
        <v>25</v>
      </c>
      <c r="J72" s="267"/>
      <c r="K72" s="267"/>
      <c r="L72" s="273"/>
      <c r="M72" s="237">
        <v>0.2</v>
      </c>
      <c r="N72" s="229" t="s">
        <v>25</v>
      </c>
      <c r="O72" s="267"/>
      <c r="P72" s="267"/>
      <c r="Q72" s="273"/>
      <c r="R72" s="295">
        <v>1.58</v>
      </c>
      <c r="S72" s="229" t="s">
        <v>25</v>
      </c>
      <c r="T72" s="267"/>
      <c r="U72" s="267"/>
      <c r="V72" s="273"/>
      <c r="W72" s="237">
        <v>0.2</v>
      </c>
      <c r="X72" s="229" t="s">
        <v>25</v>
      </c>
      <c r="Y72" s="267"/>
      <c r="Z72" s="267"/>
      <c r="AA72" s="273"/>
      <c r="AB72" s="295">
        <v>0.25</v>
      </c>
      <c r="AC72" s="229"/>
      <c r="AD72" s="267"/>
      <c r="AE72" s="267"/>
      <c r="AF72" s="273"/>
      <c r="AG72" s="237">
        <v>0.2</v>
      </c>
      <c r="AH72" s="229" t="s">
        <v>25</v>
      </c>
      <c r="AI72" s="267"/>
      <c r="AJ72" s="267"/>
      <c r="AK72" s="273"/>
      <c r="AL72" s="237">
        <v>0.2</v>
      </c>
      <c r="AM72" s="229" t="s">
        <v>25</v>
      </c>
      <c r="AN72" s="267"/>
      <c r="AO72" s="267"/>
      <c r="AP72" s="273"/>
      <c r="AQ72" s="312"/>
      <c r="AR72" s="298"/>
      <c r="AS72" s="310"/>
      <c r="AT72" s="310"/>
      <c r="AU72" s="311"/>
      <c r="AV72" s="237">
        <v>0.2</v>
      </c>
      <c r="AW72" s="229" t="s">
        <v>25</v>
      </c>
      <c r="AX72" s="267"/>
      <c r="AY72" s="267"/>
      <c r="AZ72" s="273"/>
      <c r="BB72" s="123" t="s">
        <v>93</v>
      </c>
      <c r="BD72" s="214"/>
    </row>
    <row r="73" spans="1:56" x14ac:dyDescent="0.25">
      <c r="A73" s="228" t="s">
        <v>94</v>
      </c>
      <c r="B73" s="270" t="s">
        <v>202</v>
      </c>
      <c r="C73" s="229"/>
      <c r="D73" s="229"/>
      <c r="E73" s="223" t="s">
        <v>202</v>
      </c>
      <c r="F73" s="230" t="s">
        <v>22</v>
      </c>
      <c r="G73" s="231">
        <v>0.2</v>
      </c>
      <c r="H73" s="279">
        <v>0.2</v>
      </c>
      <c r="I73" s="229" t="s">
        <v>25</v>
      </c>
      <c r="J73" s="267"/>
      <c r="K73" s="267"/>
      <c r="L73" s="273"/>
      <c r="M73" s="279">
        <v>0.2</v>
      </c>
      <c r="N73" s="229" t="s">
        <v>25</v>
      </c>
      <c r="O73" s="267"/>
      <c r="P73" s="267"/>
      <c r="Q73" s="273"/>
      <c r="R73" s="279">
        <v>0.2</v>
      </c>
      <c r="S73" s="229" t="s">
        <v>25</v>
      </c>
      <c r="T73" s="267"/>
      <c r="U73" s="267"/>
      <c r="V73" s="273"/>
      <c r="W73" s="279">
        <v>0.2</v>
      </c>
      <c r="X73" s="229" t="s">
        <v>25</v>
      </c>
      <c r="Y73" s="267"/>
      <c r="Z73" s="267"/>
      <c r="AA73" s="273"/>
      <c r="AB73" s="279">
        <v>0.2</v>
      </c>
      <c r="AC73" s="229" t="s">
        <v>25</v>
      </c>
      <c r="AD73" s="267"/>
      <c r="AE73" s="267"/>
      <c r="AF73" s="273"/>
      <c r="AG73" s="279">
        <v>0.2</v>
      </c>
      <c r="AH73" s="229" t="s">
        <v>25</v>
      </c>
      <c r="AI73" s="267"/>
      <c r="AJ73" s="267"/>
      <c r="AK73" s="273"/>
      <c r="AL73" s="279">
        <v>0.2</v>
      </c>
      <c r="AM73" s="229" t="s">
        <v>25</v>
      </c>
      <c r="AN73" s="267"/>
      <c r="AO73" s="267"/>
      <c r="AP73" s="273"/>
      <c r="AQ73" s="313"/>
      <c r="AR73" s="298"/>
      <c r="AS73" s="310"/>
      <c r="AT73" s="310"/>
      <c r="AU73" s="311"/>
      <c r="AV73" s="279">
        <v>0.2</v>
      </c>
      <c r="AW73" s="229" t="s">
        <v>25</v>
      </c>
      <c r="AX73" s="267"/>
      <c r="AY73" s="267"/>
      <c r="AZ73" s="273"/>
      <c r="BB73" s="123" t="s">
        <v>94</v>
      </c>
      <c r="BD73" s="214"/>
    </row>
    <row r="74" spans="1:56" x14ac:dyDescent="0.25">
      <c r="A74" s="228" t="s">
        <v>95</v>
      </c>
      <c r="B74" s="270" t="s">
        <v>202</v>
      </c>
      <c r="C74" s="229"/>
      <c r="D74" s="229"/>
      <c r="E74" s="223" t="s">
        <v>202</v>
      </c>
      <c r="F74" s="230" t="s">
        <v>22</v>
      </c>
      <c r="G74" s="231" t="s">
        <v>22</v>
      </c>
      <c r="H74" s="234">
        <v>0.01</v>
      </c>
      <c r="I74" s="229" t="s">
        <v>25</v>
      </c>
      <c r="J74" s="267"/>
      <c r="K74" s="267"/>
      <c r="L74" s="273"/>
      <c r="M74" s="234">
        <v>0.01</v>
      </c>
      <c r="N74" s="229" t="s">
        <v>25</v>
      </c>
      <c r="O74" s="267"/>
      <c r="P74" s="267"/>
      <c r="Q74" s="273"/>
      <c r="R74" s="234">
        <v>0.01</v>
      </c>
      <c r="S74" s="229" t="s">
        <v>25</v>
      </c>
      <c r="T74" s="267"/>
      <c r="U74" s="267"/>
      <c r="V74" s="273"/>
      <c r="W74" s="234">
        <v>0.01</v>
      </c>
      <c r="X74" s="229" t="s">
        <v>25</v>
      </c>
      <c r="Y74" s="267"/>
      <c r="Z74" s="267"/>
      <c r="AA74" s="273"/>
      <c r="AB74" s="234">
        <v>0.01</v>
      </c>
      <c r="AC74" s="229" t="s">
        <v>25</v>
      </c>
      <c r="AD74" s="267"/>
      <c r="AE74" s="267"/>
      <c r="AF74" s="273"/>
      <c r="AG74" s="234">
        <v>0.01</v>
      </c>
      <c r="AH74" s="229" t="s">
        <v>25</v>
      </c>
      <c r="AI74" s="267"/>
      <c r="AJ74" s="267"/>
      <c r="AK74" s="273"/>
      <c r="AL74" s="234">
        <v>0.01</v>
      </c>
      <c r="AM74" s="229" t="s">
        <v>25</v>
      </c>
      <c r="AN74" s="267"/>
      <c r="AO74" s="267"/>
      <c r="AP74" s="273"/>
      <c r="AQ74" s="300"/>
      <c r="AR74" s="298"/>
      <c r="AS74" s="310"/>
      <c r="AT74" s="310"/>
      <c r="AU74" s="311"/>
      <c r="AV74" s="234">
        <v>0.01</v>
      </c>
      <c r="AW74" s="229" t="s">
        <v>25</v>
      </c>
      <c r="AX74" s="267"/>
      <c r="AY74" s="267"/>
      <c r="AZ74" s="273"/>
      <c r="BB74" s="123" t="s">
        <v>95</v>
      </c>
      <c r="BD74" s="214"/>
    </row>
    <row r="75" spans="1:56" x14ac:dyDescent="0.25">
      <c r="A75" s="228" t="s">
        <v>203</v>
      </c>
      <c r="B75" s="270" t="s">
        <v>24</v>
      </c>
      <c r="C75" s="229"/>
      <c r="D75" s="229"/>
      <c r="E75" s="322">
        <v>1</v>
      </c>
      <c r="F75" s="239">
        <v>700</v>
      </c>
      <c r="G75" s="231" t="s">
        <v>22</v>
      </c>
      <c r="H75" s="280">
        <v>1</v>
      </c>
      <c r="I75" s="229" t="s">
        <v>25</v>
      </c>
      <c r="J75" s="267"/>
      <c r="K75" s="267"/>
      <c r="L75" s="273"/>
      <c r="M75" s="280">
        <v>1</v>
      </c>
      <c r="N75" s="229" t="s">
        <v>25</v>
      </c>
      <c r="O75" s="267"/>
      <c r="P75" s="267"/>
      <c r="Q75" s="273"/>
      <c r="R75" s="280">
        <v>1</v>
      </c>
      <c r="S75" s="229" t="s">
        <v>25</v>
      </c>
      <c r="T75" s="267"/>
      <c r="U75" s="267"/>
      <c r="V75" s="273"/>
      <c r="W75" s="280">
        <v>1</v>
      </c>
      <c r="X75" s="229" t="s">
        <v>25</v>
      </c>
      <c r="Y75" s="267"/>
      <c r="Z75" s="267"/>
      <c r="AA75" s="273"/>
      <c r="AB75" s="280">
        <v>1</v>
      </c>
      <c r="AC75" s="229" t="s">
        <v>25</v>
      </c>
      <c r="AD75" s="267"/>
      <c r="AE75" s="267"/>
      <c r="AF75" s="273"/>
      <c r="AG75" s="280">
        <v>1</v>
      </c>
      <c r="AH75" s="229" t="s">
        <v>25</v>
      </c>
      <c r="AI75" s="267"/>
      <c r="AJ75" s="267"/>
      <c r="AK75" s="273"/>
      <c r="AL75" s="280">
        <v>1</v>
      </c>
      <c r="AM75" s="229" t="s">
        <v>25</v>
      </c>
      <c r="AN75" s="267"/>
      <c r="AO75" s="267"/>
      <c r="AP75" s="273"/>
      <c r="AQ75" s="314"/>
      <c r="AR75" s="298"/>
      <c r="AS75" s="310"/>
      <c r="AT75" s="310"/>
      <c r="AU75" s="311"/>
      <c r="AV75" s="280">
        <v>1</v>
      </c>
      <c r="AW75" s="229" t="s">
        <v>25</v>
      </c>
      <c r="AX75" s="267"/>
      <c r="AY75" s="267"/>
      <c r="AZ75" s="273"/>
      <c r="BB75" s="111" t="s">
        <v>96</v>
      </c>
      <c r="BD75" s="214"/>
    </row>
    <row r="76" spans="1:56" x14ac:dyDescent="0.25">
      <c r="A76" s="228" t="s">
        <v>97</v>
      </c>
      <c r="B76" s="270" t="s">
        <v>202</v>
      </c>
      <c r="C76" s="229"/>
      <c r="D76" s="229"/>
      <c r="E76" s="223" t="s">
        <v>202</v>
      </c>
      <c r="F76" s="239">
        <v>10</v>
      </c>
      <c r="G76" s="231" t="s">
        <v>22</v>
      </c>
      <c r="H76" s="236">
        <v>1</v>
      </c>
      <c r="I76" s="229" t="s">
        <v>25</v>
      </c>
      <c r="J76" s="267"/>
      <c r="K76" s="267"/>
      <c r="L76" s="273"/>
      <c r="M76" s="236">
        <v>1</v>
      </c>
      <c r="N76" s="229" t="s">
        <v>25</v>
      </c>
      <c r="O76" s="267"/>
      <c r="P76" s="267"/>
      <c r="Q76" s="273"/>
      <c r="R76" s="236">
        <v>1</v>
      </c>
      <c r="S76" s="229" t="s">
        <v>25</v>
      </c>
      <c r="T76" s="267"/>
      <c r="U76" s="267"/>
      <c r="V76" s="273"/>
      <c r="W76" s="236">
        <v>1</v>
      </c>
      <c r="X76" s="229" t="s">
        <v>25</v>
      </c>
      <c r="Y76" s="267"/>
      <c r="Z76" s="267"/>
      <c r="AA76" s="273"/>
      <c r="AB76" s="236">
        <v>1</v>
      </c>
      <c r="AC76" s="229" t="s">
        <v>25</v>
      </c>
      <c r="AD76" s="267"/>
      <c r="AE76" s="267"/>
      <c r="AF76" s="273"/>
      <c r="AG76" s="236">
        <v>1</v>
      </c>
      <c r="AH76" s="229" t="s">
        <v>25</v>
      </c>
      <c r="AI76" s="267"/>
      <c r="AJ76" s="267"/>
      <c r="AK76" s="273"/>
      <c r="AL76" s="236">
        <v>1</v>
      </c>
      <c r="AM76" s="229" t="s">
        <v>25</v>
      </c>
      <c r="AN76" s="267"/>
      <c r="AO76" s="267"/>
      <c r="AP76" s="273"/>
      <c r="AQ76" s="297"/>
      <c r="AR76" s="298"/>
      <c r="AS76" s="310"/>
      <c r="AT76" s="310"/>
      <c r="AU76" s="311"/>
      <c r="AV76" s="236">
        <v>1</v>
      </c>
      <c r="AW76" s="229" t="s">
        <v>25</v>
      </c>
      <c r="AX76" s="267"/>
      <c r="AY76" s="267"/>
      <c r="AZ76" s="273"/>
      <c r="BB76" s="123" t="s">
        <v>97</v>
      </c>
      <c r="BD76" s="214"/>
    </row>
    <row r="77" spans="1:56" x14ac:dyDescent="0.25">
      <c r="A77" s="228" t="s">
        <v>98</v>
      </c>
      <c r="B77" s="270" t="s">
        <v>202</v>
      </c>
      <c r="C77" s="229"/>
      <c r="D77" s="229"/>
      <c r="E77" s="223" t="s">
        <v>202</v>
      </c>
      <c r="F77" s="230" t="s">
        <v>22</v>
      </c>
      <c r="G77" s="231" t="s">
        <v>22</v>
      </c>
      <c r="H77" s="236">
        <v>1</v>
      </c>
      <c r="I77" s="229" t="s">
        <v>25</v>
      </c>
      <c r="J77" s="267"/>
      <c r="K77" s="267"/>
      <c r="L77" s="273"/>
      <c r="M77" s="236">
        <v>1</v>
      </c>
      <c r="N77" s="229" t="s">
        <v>25</v>
      </c>
      <c r="O77" s="267"/>
      <c r="P77" s="267"/>
      <c r="Q77" s="273"/>
      <c r="R77" s="236">
        <v>1</v>
      </c>
      <c r="S77" s="229" t="s">
        <v>25</v>
      </c>
      <c r="T77" s="267"/>
      <c r="U77" s="267"/>
      <c r="V77" s="273"/>
      <c r="W77" s="236">
        <v>1</v>
      </c>
      <c r="X77" s="229" t="s">
        <v>25</v>
      </c>
      <c r="Y77" s="267"/>
      <c r="Z77" s="267"/>
      <c r="AA77" s="273"/>
      <c r="AB77" s="236">
        <v>1</v>
      </c>
      <c r="AC77" s="229" t="s">
        <v>25</v>
      </c>
      <c r="AD77" s="267"/>
      <c r="AE77" s="267"/>
      <c r="AF77" s="273"/>
      <c r="AG77" s="236">
        <v>1</v>
      </c>
      <c r="AH77" s="229" t="s">
        <v>25</v>
      </c>
      <c r="AI77" s="267"/>
      <c r="AJ77" s="267"/>
      <c r="AK77" s="273"/>
      <c r="AL77" s="236">
        <v>1</v>
      </c>
      <c r="AM77" s="229" t="s">
        <v>25</v>
      </c>
      <c r="AN77" s="267"/>
      <c r="AO77" s="267"/>
      <c r="AP77" s="273"/>
      <c r="AQ77" s="297"/>
      <c r="AR77" s="298"/>
      <c r="AS77" s="310"/>
      <c r="AT77" s="310"/>
      <c r="AU77" s="311"/>
      <c r="AV77" s="236">
        <v>1</v>
      </c>
      <c r="AW77" s="229" t="s">
        <v>25</v>
      </c>
      <c r="AX77" s="267"/>
      <c r="AY77" s="267"/>
      <c r="AZ77" s="273"/>
      <c r="BB77" s="123" t="s">
        <v>98</v>
      </c>
      <c r="BD77" s="214"/>
    </row>
    <row r="78" spans="1:56" x14ac:dyDescent="0.25">
      <c r="A78" s="228" t="s">
        <v>195</v>
      </c>
      <c r="B78" s="270" t="s">
        <v>24</v>
      </c>
      <c r="C78" s="229"/>
      <c r="D78" s="229"/>
      <c r="E78" s="322">
        <v>2</v>
      </c>
      <c r="F78" s="230" t="s">
        <v>22</v>
      </c>
      <c r="G78" s="231">
        <v>5</v>
      </c>
      <c r="H78" s="236">
        <v>2</v>
      </c>
      <c r="I78" s="229" t="s">
        <v>25</v>
      </c>
      <c r="J78" s="267"/>
      <c r="K78" s="267"/>
      <c r="L78" s="273"/>
      <c r="M78" s="236">
        <v>2</v>
      </c>
      <c r="N78" s="229" t="s">
        <v>25</v>
      </c>
      <c r="O78" s="267"/>
      <c r="P78" s="267"/>
      <c r="Q78" s="273"/>
      <c r="R78" s="236">
        <v>2</v>
      </c>
      <c r="S78" s="229" t="s">
        <v>25</v>
      </c>
      <c r="T78" s="267"/>
      <c r="U78" s="267"/>
      <c r="V78" s="273"/>
      <c r="W78" s="236">
        <v>2</v>
      </c>
      <c r="X78" s="229" t="s">
        <v>25</v>
      </c>
      <c r="Y78" s="267"/>
      <c r="Z78" s="267"/>
      <c r="AA78" s="273"/>
      <c r="AB78" s="236">
        <v>2</v>
      </c>
      <c r="AC78" s="229" t="s">
        <v>25</v>
      </c>
      <c r="AD78" s="267"/>
      <c r="AE78" s="267"/>
      <c r="AF78" s="273"/>
      <c r="AG78" s="236">
        <v>2</v>
      </c>
      <c r="AH78" s="229" t="s">
        <v>25</v>
      </c>
      <c r="AI78" s="267"/>
      <c r="AJ78" s="267"/>
      <c r="AK78" s="273"/>
      <c r="AL78" s="236">
        <v>2</v>
      </c>
      <c r="AM78" s="229" t="s">
        <v>25</v>
      </c>
      <c r="AN78" s="267"/>
      <c r="AO78" s="267"/>
      <c r="AP78" s="273"/>
      <c r="AQ78" s="297"/>
      <c r="AR78" s="298"/>
      <c r="AS78" s="310"/>
      <c r="AT78" s="310"/>
      <c r="AU78" s="311"/>
      <c r="AV78" s="236">
        <v>2</v>
      </c>
      <c r="AW78" s="229" t="s">
        <v>25</v>
      </c>
      <c r="AX78" s="267"/>
      <c r="AY78" s="267"/>
      <c r="AZ78" s="273"/>
      <c r="BB78" s="111" t="s">
        <v>99</v>
      </c>
      <c r="BD78" s="214"/>
    </row>
    <row r="79" spans="1:56" x14ac:dyDescent="0.25">
      <c r="A79" s="228" t="s">
        <v>100</v>
      </c>
      <c r="B79" s="270" t="s">
        <v>24</v>
      </c>
      <c r="C79" s="229"/>
      <c r="D79" s="229"/>
      <c r="E79" s="322">
        <v>1</v>
      </c>
      <c r="F79" s="230" t="s">
        <v>22</v>
      </c>
      <c r="G79" s="231" t="s">
        <v>22</v>
      </c>
      <c r="H79" s="236">
        <v>1</v>
      </c>
      <c r="I79" s="229" t="s">
        <v>25</v>
      </c>
      <c r="J79" s="267"/>
      <c r="K79" s="267"/>
      <c r="L79" s="273"/>
      <c r="M79" s="236">
        <v>1</v>
      </c>
      <c r="N79" s="229" t="s">
        <v>25</v>
      </c>
      <c r="O79" s="267"/>
      <c r="P79" s="267"/>
      <c r="Q79" s="273"/>
      <c r="R79" s="236">
        <v>1</v>
      </c>
      <c r="S79" s="229" t="s">
        <v>25</v>
      </c>
      <c r="T79" s="267"/>
      <c r="U79" s="267"/>
      <c r="V79" s="273"/>
      <c r="W79" s="236">
        <v>1</v>
      </c>
      <c r="X79" s="229" t="s">
        <v>25</v>
      </c>
      <c r="Y79" s="267"/>
      <c r="Z79" s="267"/>
      <c r="AA79" s="273"/>
      <c r="AB79" s="236">
        <v>1</v>
      </c>
      <c r="AC79" s="229" t="s">
        <v>25</v>
      </c>
      <c r="AD79" s="267"/>
      <c r="AE79" s="267"/>
      <c r="AF79" s="273"/>
      <c r="AG79" s="236">
        <v>1</v>
      </c>
      <c r="AH79" s="229" t="s">
        <v>25</v>
      </c>
      <c r="AI79" s="267"/>
      <c r="AJ79" s="267"/>
      <c r="AK79" s="273"/>
      <c r="AL79" s="236">
        <v>1</v>
      </c>
      <c r="AM79" s="229" t="s">
        <v>25</v>
      </c>
      <c r="AN79" s="267"/>
      <c r="AO79" s="267"/>
      <c r="AP79" s="273"/>
      <c r="AQ79" s="297"/>
      <c r="AR79" s="298"/>
      <c r="AS79" s="310"/>
      <c r="AT79" s="310"/>
      <c r="AU79" s="311"/>
      <c r="AV79" s="236">
        <v>1</v>
      </c>
      <c r="AW79" s="229" t="s">
        <v>25</v>
      </c>
      <c r="AX79" s="267"/>
      <c r="AY79" s="267"/>
      <c r="AZ79" s="273"/>
      <c r="BB79" s="123" t="s">
        <v>100</v>
      </c>
      <c r="BD79" s="214"/>
    </row>
    <row r="80" spans="1:56" x14ac:dyDescent="0.25">
      <c r="A80" s="228" t="s">
        <v>101</v>
      </c>
      <c r="B80" s="270" t="s">
        <v>24</v>
      </c>
      <c r="C80" s="229"/>
      <c r="D80" s="229"/>
      <c r="E80" s="322">
        <v>1</v>
      </c>
      <c r="F80" s="239">
        <v>100</v>
      </c>
      <c r="G80" s="231" t="s">
        <v>22</v>
      </c>
      <c r="H80" s="236">
        <v>1</v>
      </c>
      <c r="I80" s="229" t="s">
        <v>25</v>
      </c>
      <c r="J80" s="267"/>
      <c r="K80" s="267"/>
      <c r="L80" s="273"/>
      <c r="M80" s="236">
        <v>1</v>
      </c>
      <c r="N80" s="229" t="s">
        <v>25</v>
      </c>
      <c r="O80" s="267"/>
      <c r="P80" s="267"/>
      <c r="Q80" s="273"/>
      <c r="R80" s="236">
        <v>1</v>
      </c>
      <c r="S80" s="229" t="s">
        <v>25</v>
      </c>
      <c r="T80" s="267"/>
      <c r="U80" s="267"/>
      <c r="V80" s="273"/>
      <c r="W80" s="236">
        <v>1</v>
      </c>
      <c r="X80" s="229" t="s">
        <v>25</v>
      </c>
      <c r="Y80" s="267"/>
      <c r="Z80" s="267"/>
      <c r="AA80" s="273"/>
      <c r="AB80" s="236">
        <v>1</v>
      </c>
      <c r="AC80" s="229" t="s">
        <v>25</v>
      </c>
      <c r="AD80" s="267"/>
      <c r="AE80" s="267"/>
      <c r="AF80" s="273"/>
      <c r="AG80" s="236">
        <v>1</v>
      </c>
      <c r="AH80" s="229" t="s">
        <v>25</v>
      </c>
      <c r="AI80" s="267"/>
      <c r="AJ80" s="267"/>
      <c r="AK80" s="273"/>
      <c r="AL80" s="236">
        <v>1</v>
      </c>
      <c r="AM80" s="229" t="s">
        <v>25</v>
      </c>
      <c r="AN80" s="267"/>
      <c r="AO80" s="267"/>
      <c r="AP80" s="273"/>
      <c r="AQ80" s="297"/>
      <c r="AR80" s="298"/>
      <c r="AS80" s="310"/>
      <c r="AT80" s="310"/>
      <c r="AU80" s="311"/>
      <c r="AV80" s="236">
        <v>1</v>
      </c>
      <c r="AW80" s="229" t="s">
        <v>25</v>
      </c>
      <c r="AX80" s="267"/>
      <c r="AY80" s="267"/>
      <c r="AZ80" s="273"/>
      <c r="BB80" s="111" t="s">
        <v>101</v>
      </c>
      <c r="BD80" s="214"/>
    </row>
    <row r="81" spans="1:56" x14ac:dyDescent="0.25">
      <c r="A81" s="228" t="s">
        <v>102</v>
      </c>
      <c r="B81" s="270" t="s">
        <v>202</v>
      </c>
      <c r="C81" s="229"/>
      <c r="D81" s="229"/>
      <c r="E81" s="223" t="s">
        <v>202</v>
      </c>
      <c r="F81" s="239">
        <v>5</v>
      </c>
      <c r="G81" s="231">
        <v>0.8</v>
      </c>
      <c r="H81" s="237">
        <v>0.8</v>
      </c>
      <c r="I81" s="229" t="s">
        <v>25</v>
      </c>
      <c r="J81" s="267"/>
      <c r="K81" s="267"/>
      <c r="L81" s="273"/>
      <c r="M81" s="237">
        <v>0.8</v>
      </c>
      <c r="N81" s="229" t="s">
        <v>25</v>
      </c>
      <c r="O81" s="267"/>
      <c r="P81" s="267"/>
      <c r="Q81" s="273"/>
      <c r="R81" s="237">
        <v>0.8</v>
      </c>
      <c r="S81" s="229" t="s">
        <v>25</v>
      </c>
      <c r="T81" s="267"/>
      <c r="U81" s="267"/>
      <c r="V81" s="273"/>
      <c r="W81" s="237">
        <v>0.8</v>
      </c>
      <c r="X81" s="229" t="s">
        <v>25</v>
      </c>
      <c r="Y81" s="267"/>
      <c r="Z81" s="267"/>
      <c r="AA81" s="273"/>
      <c r="AB81" s="237">
        <v>0.8</v>
      </c>
      <c r="AC81" s="229" t="s">
        <v>25</v>
      </c>
      <c r="AD81" s="267"/>
      <c r="AE81" s="267"/>
      <c r="AF81" s="273"/>
      <c r="AG81" s="237">
        <v>0.8</v>
      </c>
      <c r="AH81" s="229" t="s">
        <v>25</v>
      </c>
      <c r="AI81" s="267"/>
      <c r="AJ81" s="267"/>
      <c r="AK81" s="273"/>
      <c r="AL81" s="237">
        <v>0.8</v>
      </c>
      <c r="AM81" s="229" t="s">
        <v>25</v>
      </c>
      <c r="AN81" s="267"/>
      <c r="AO81" s="267"/>
      <c r="AP81" s="273"/>
      <c r="AQ81" s="312"/>
      <c r="AR81" s="298"/>
      <c r="AS81" s="310"/>
      <c r="AT81" s="310"/>
      <c r="AU81" s="311"/>
      <c r="AV81" s="237">
        <v>0.8</v>
      </c>
      <c r="AW81" s="229" t="s">
        <v>25</v>
      </c>
      <c r="AX81" s="267"/>
      <c r="AY81" s="267"/>
      <c r="AZ81" s="273"/>
      <c r="BB81" s="111" t="s">
        <v>102</v>
      </c>
      <c r="BD81" s="214"/>
    </row>
    <row r="82" spans="1:56" x14ac:dyDescent="0.25">
      <c r="A82" s="228" t="s">
        <v>103</v>
      </c>
      <c r="B82" s="270" t="s">
        <v>24</v>
      </c>
      <c r="C82" s="229"/>
      <c r="D82" s="229"/>
      <c r="E82" s="322">
        <v>1</v>
      </c>
      <c r="F82" s="239">
        <v>1000</v>
      </c>
      <c r="G82" s="231" t="s">
        <v>22</v>
      </c>
      <c r="H82" s="236">
        <v>1</v>
      </c>
      <c r="I82" s="229" t="s">
        <v>25</v>
      </c>
      <c r="J82" s="267"/>
      <c r="K82" s="267"/>
      <c r="L82" s="273"/>
      <c r="M82" s="236">
        <v>1</v>
      </c>
      <c r="N82" s="229" t="s">
        <v>25</v>
      </c>
      <c r="O82" s="267"/>
      <c r="P82" s="267"/>
      <c r="Q82" s="273"/>
      <c r="R82" s="236">
        <v>1</v>
      </c>
      <c r="S82" s="229" t="s">
        <v>25</v>
      </c>
      <c r="T82" s="267"/>
      <c r="U82" s="267"/>
      <c r="V82" s="273"/>
      <c r="W82" s="236">
        <v>1</v>
      </c>
      <c r="X82" s="229" t="s">
        <v>25</v>
      </c>
      <c r="Y82" s="267"/>
      <c r="Z82" s="267"/>
      <c r="AA82" s="273"/>
      <c r="AB82" s="236">
        <v>1</v>
      </c>
      <c r="AC82" s="229" t="s">
        <v>25</v>
      </c>
      <c r="AD82" s="267"/>
      <c r="AE82" s="267"/>
      <c r="AF82" s="273"/>
      <c r="AG82" s="236">
        <v>1</v>
      </c>
      <c r="AH82" s="229" t="s">
        <v>25</v>
      </c>
      <c r="AI82" s="267"/>
      <c r="AJ82" s="267"/>
      <c r="AK82" s="273"/>
      <c r="AL82" s="236">
        <v>1</v>
      </c>
      <c r="AM82" s="229" t="s">
        <v>25</v>
      </c>
      <c r="AN82" s="267"/>
      <c r="AO82" s="267"/>
      <c r="AP82" s="273"/>
      <c r="AQ82" s="297"/>
      <c r="AR82" s="298"/>
      <c r="AS82" s="310"/>
      <c r="AT82" s="310"/>
      <c r="AU82" s="311"/>
      <c r="AV82" s="236">
        <v>1</v>
      </c>
      <c r="AW82" s="229" t="s">
        <v>25</v>
      </c>
      <c r="AX82" s="267"/>
      <c r="AY82" s="267"/>
      <c r="AZ82" s="273"/>
      <c r="BB82" s="111" t="s">
        <v>103</v>
      </c>
      <c r="BD82" s="214"/>
    </row>
    <row r="83" spans="1:56" x14ac:dyDescent="0.25">
      <c r="A83" s="228" t="s">
        <v>104</v>
      </c>
      <c r="B83" s="270" t="s">
        <v>202</v>
      </c>
      <c r="C83" s="229"/>
      <c r="D83" s="229"/>
      <c r="E83" s="223" t="s">
        <v>202</v>
      </c>
      <c r="F83" s="230" t="s">
        <v>22</v>
      </c>
      <c r="G83" s="231" t="s">
        <v>22</v>
      </c>
      <c r="H83" s="236">
        <v>1</v>
      </c>
      <c r="I83" s="229" t="s">
        <v>25</v>
      </c>
      <c r="J83" s="267"/>
      <c r="K83" s="267"/>
      <c r="L83" s="273"/>
      <c r="M83" s="236">
        <v>1</v>
      </c>
      <c r="N83" s="229" t="s">
        <v>25</v>
      </c>
      <c r="O83" s="267"/>
      <c r="P83" s="267"/>
      <c r="Q83" s="273"/>
      <c r="R83" s="236">
        <v>1</v>
      </c>
      <c r="S83" s="229" t="s">
        <v>25</v>
      </c>
      <c r="T83" s="267"/>
      <c r="U83" s="267"/>
      <c r="V83" s="273"/>
      <c r="W83" s="236">
        <v>1</v>
      </c>
      <c r="X83" s="229" t="s">
        <v>25</v>
      </c>
      <c r="Y83" s="267"/>
      <c r="Z83" s="267"/>
      <c r="AA83" s="273"/>
      <c r="AB83" s="236">
        <v>1</v>
      </c>
      <c r="AC83" s="229" t="s">
        <v>25</v>
      </c>
      <c r="AD83" s="267"/>
      <c r="AE83" s="267"/>
      <c r="AF83" s="273"/>
      <c r="AG83" s="236">
        <v>1</v>
      </c>
      <c r="AH83" s="229" t="s">
        <v>25</v>
      </c>
      <c r="AI83" s="267"/>
      <c r="AJ83" s="267"/>
      <c r="AK83" s="273"/>
      <c r="AL83" s="236">
        <v>1</v>
      </c>
      <c r="AM83" s="229" t="s">
        <v>25</v>
      </c>
      <c r="AN83" s="267"/>
      <c r="AO83" s="267"/>
      <c r="AP83" s="273"/>
      <c r="AQ83" s="297"/>
      <c r="AR83" s="298"/>
      <c r="AS83" s="310"/>
      <c r="AT83" s="310"/>
      <c r="AU83" s="311"/>
      <c r="AV83" s="236">
        <v>1</v>
      </c>
      <c r="AW83" s="229" t="s">
        <v>25</v>
      </c>
      <c r="AX83" s="267"/>
      <c r="AY83" s="267"/>
      <c r="AZ83" s="273"/>
      <c r="BB83" s="123" t="s">
        <v>104</v>
      </c>
      <c r="BD83" s="214"/>
    </row>
    <row r="84" spans="1:56" x14ac:dyDescent="0.25">
      <c r="A84" s="228" t="s">
        <v>105</v>
      </c>
      <c r="B84" s="270" t="s">
        <v>202</v>
      </c>
      <c r="C84" s="229"/>
      <c r="D84" s="229"/>
      <c r="E84" s="223" t="s">
        <v>202</v>
      </c>
      <c r="F84" s="230" t="s">
        <v>22</v>
      </c>
      <c r="G84" s="231">
        <v>0.2</v>
      </c>
      <c r="H84" s="237">
        <v>0.2</v>
      </c>
      <c r="I84" s="229" t="s">
        <v>25</v>
      </c>
      <c r="J84" s="267"/>
      <c r="K84" s="267"/>
      <c r="L84" s="273"/>
      <c r="M84" s="237">
        <v>0.2</v>
      </c>
      <c r="N84" s="229" t="s">
        <v>25</v>
      </c>
      <c r="O84" s="267"/>
      <c r="P84" s="267"/>
      <c r="Q84" s="273"/>
      <c r="R84" s="237">
        <v>0.2</v>
      </c>
      <c r="S84" s="229" t="s">
        <v>25</v>
      </c>
      <c r="T84" s="267"/>
      <c r="U84" s="267"/>
      <c r="V84" s="273"/>
      <c r="W84" s="237">
        <v>0.2</v>
      </c>
      <c r="X84" s="229" t="s">
        <v>25</v>
      </c>
      <c r="Y84" s="267"/>
      <c r="Z84" s="267"/>
      <c r="AA84" s="273"/>
      <c r="AB84" s="237">
        <v>0.2</v>
      </c>
      <c r="AC84" s="229" t="s">
        <v>25</v>
      </c>
      <c r="AD84" s="267"/>
      <c r="AE84" s="267"/>
      <c r="AF84" s="273"/>
      <c r="AG84" s="237">
        <v>0.2</v>
      </c>
      <c r="AH84" s="229" t="s">
        <v>25</v>
      </c>
      <c r="AI84" s="267"/>
      <c r="AJ84" s="267"/>
      <c r="AK84" s="273"/>
      <c r="AL84" s="237">
        <v>0.2</v>
      </c>
      <c r="AM84" s="229" t="s">
        <v>25</v>
      </c>
      <c r="AN84" s="267"/>
      <c r="AO84" s="267"/>
      <c r="AP84" s="273"/>
      <c r="AQ84" s="312"/>
      <c r="AR84" s="298"/>
      <c r="AS84" s="310"/>
      <c r="AT84" s="310"/>
      <c r="AU84" s="311"/>
      <c r="AV84" s="237">
        <v>0.2</v>
      </c>
      <c r="AW84" s="229" t="s">
        <v>25</v>
      </c>
      <c r="AX84" s="267"/>
      <c r="AY84" s="267"/>
      <c r="AZ84" s="273"/>
      <c r="BB84" s="123" t="s">
        <v>105</v>
      </c>
      <c r="BD84" s="214"/>
    </row>
    <row r="85" spans="1:56" x14ac:dyDescent="0.25">
      <c r="A85" s="228" t="s">
        <v>106</v>
      </c>
      <c r="B85" s="270" t="s">
        <v>202</v>
      </c>
      <c r="C85" s="229"/>
      <c r="D85" s="229"/>
      <c r="E85" s="223" t="s">
        <v>202</v>
      </c>
      <c r="F85" s="230" t="s">
        <v>22</v>
      </c>
      <c r="G85" s="231" t="s">
        <v>22</v>
      </c>
      <c r="H85" s="236">
        <v>5</v>
      </c>
      <c r="I85" s="229" t="s">
        <v>25</v>
      </c>
      <c r="J85" s="267"/>
      <c r="K85" s="267"/>
      <c r="L85" s="273"/>
      <c r="M85" s="236">
        <v>5</v>
      </c>
      <c r="N85" s="229" t="s">
        <v>25</v>
      </c>
      <c r="O85" s="267"/>
      <c r="P85" s="267"/>
      <c r="Q85" s="273"/>
      <c r="R85" s="236">
        <v>5</v>
      </c>
      <c r="S85" s="229" t="s">
        <v>25</v>
      </c>
      <c r="T85" s="267"/>
      <c r="U85" s="267"/>
      <c r="V85" s="273"/>
      <c r="W85" s="236">
        <v>5</v>
      </c>
      <c r="X85" s="229" t="s">
        <v>25</v>
      </c>
      <c r="Y85" s="267"/>
      <c r="Z85" s="267"/>
      <c r="AA85" s="273"/>
      <c r="AB85" s="236">
        <v>5</v>
      </c>
      <c r="AC85" s="229" t="s">
        <v>25</v>
      </c>
      <c r="AD85" s="267"/>
      <c r="AE85" s="267"/>
      <c r="AF85" s="273"/>
      <c r="AG85" s="236">
        <v>5</v>
      </c>
      <c r="AH85" s="229" t="s">
        <v>25</v>
      </c>
      <c r="AI85" s="267"/>
      <c r="AJ85" s="267"/>
      <c r="AK85" s="273"/>
      <c r="AL85" s="236">
        <v>5</v>
      </c>
      <c r="AM85" s="229" t="s">
        <v>25</v>
      </c>
      <c r="AN85" s="267"/>
      <c r="AO85" s="267"/>
      <c r="AP85" s="273"/>
      <c r="AQ85" s="297"/>
      <c r="AR85" s="298"/>
      <c r="AS85" s="310"/>
      <c r="AT85" s="310"/>
      <c r="AU85" s="311"/>
      <c r="AV85" s="236">
        <v>5</v>
      </c>
      <c r="AW85" s="229" t="s">
        <v>25</v>
      </c>
      <c r="AX85" s="267"/>
      <c r="AY85" s="267"/>
      <c r="AZ85" s="273"/>
      <c r="BB85" s="123" t="s">
        <v>106</v>
      </c>
      <c r="BD85" s="214"/>
    </row>
    <row r="86" spans="1:56" x14ac:dyDescent="0.25">
      <c r="A86" s="228" t="s">
        <v>107</v>
      </c>
      <c r="B86" s="270" t="s">
        <v>24</v>
      </c>
      <c r="C86" s="229"/>
      <c r="D86" s="229"/>
      <c r="E86" s="322">
        <v>1</v>
      </c>
      <c r="F86" s="239">
        <v>5</v>
      </c>
      <c r="G86" s="231">
        <v>3</v>
      </c>
      <c r="H86" s="236">
        <v>1</v>
      </c>
      <c r="I86" s="229" t="s">
        <v>25</v>
      </c>
      <c r="J86" s="267"/>
      <c r="K86" s="267"/>
      <c r="L86" s="273"/>
      <c r="M86" s="236">
        <v>1</v>
      </c>
      <c r="N86" s="229" t="s">
        <v>25</v>
      </c>
      <c r="O86" s="267"/>
      <c r="P86" s="267"/>
      <c r="Q86" s="273"/>
      <c r="R86" s="236">
        <v>1</v>
      </c>
      <c r="S86" s="229" t="s">
        <v>25</v>
      </c>
      <c r="T86" s="267"/>
      <c r="U86" s="267"/>
      <c r="V86" s="273"/>
      <c r="W86" s="236">
        <v>1</v>
      </c>
      <c r="X86" s="229" t="s">
        <v>25</v>
      </c>
      <c r="Y86" s="267"/>
      <c r="Z86" s="267"/>
      <c r="AA86" s="273"/>
      <c r="AB86" s="236">
        <v>1</v>
      </c>
      <c r="AC86" s="229" t="s">
        <v>25</v>
      </c>
      <c r="AD86" s="267"/>
      <c r="AE86" s="267"/>
      <c r="AF86" s="273"/>
      <c r="AG86" s="236">
        <v>1</v>
      </c>
      <c r="AH86" s="229" t="s">
        <v>25</v>
      </c>
      <c r="AI86" s="267"/>
      <c r="AJ86" s="267"/>
      <c r="AK86" s="273"/>
      <c r="AL86" s="236">
        <v>1</v>
      </c>
      <c r="AM86" s="229" t="s">
        <v>25</v>
      </c>
      <c r="AN86" s="267"/>
      <c r="AO86" s="267"/>
      <c r="AP86" s="273"/>
      <c r="AQ86" s="297"/>
      <c r="AR86" s="298"/>
      <c r="AS86" s="310"/>
      <c r="AT86" s="310"/>
      <c r="AU86" s="311"/>
      <c r="AV86" s="236">
        <v>1</v>
      </c>
      <c r="AW86" s="229" t="s">
        <v>25</v>
      </c>
      <c r="AX86" s="267"/>
      <c r="AY86" s="267"/>
      <c r="AZ86" s="273"/>
      <c r="BB86" s="123" t="s">
        <v>107</v>
      </c>
      <c r="BD86" s="214"/>
    </row>
    <row r="87" spans="1:56" x14ac:dyDescent="0.25">
      <c r="A87" s="228" t="s">
        <v>108</v>
      </c>
      <c r="B87" s="270" t="s">
        <v>202</v>
      </c>
      <c r="C87" s="229"/>
      <c r="D87" s="229"/>
      <c r="E87" s="223" t="s">
        <v>202</v>
      </c>
      <c r="F87" s="230" t="s">
        <v>22</v>
      </c>
      <c r="G87" s="231" t="s">
        <v>22</v>
      </c>
      <c r="H87" s="236">
        <v>1</v>
      </c>
      <c r="I87" s="229" t="s">
        <v>25</v>
      </c>
      <c r="J87" s="267"/>
      <c r="K87" s="267"/>
      <c r="L87" s="273"/>
      <c r="M87" s="236">
        <v>1</v>
      </c>
      <c r="N87" s="229" t="s">
        <v>25</v>
      </c>
      <c r="O87" s="267"/>
      <c r="P87" s="267"/>
      <c r="Q87" s="273"/>
      <c r="R87" s="236">
        <v>1</v>
      </c>
      <c r="S87" s="229" t="s">
        <v>25</v>
      </c>
      <c r="T87" s="267"/>
      <c r="U87" s="267"/>
      <c r="V87" s="273"/>
      <c r="W87" s="236">
        <v>1</v>
      </c>
      <c r="X87" s="229" t="s">
        <v>25</v>
      </c>
      <c r="Y87" s="267"/>
      <c r="Z87" s="267"/>
      <c r="AA87" s="273"/>
      <c r="AB87" s="236">
        <v>1</v>
      </c>
      <c r="AC87" s="229" t="s">
        <v>25</v>
      </c>
      <c r="AD87" s="267"/>
      <c r="AE87" s="267"/>
      <c r="AF87" s="273"/>
      <c r="AG87" s="236">
        <v>1</v>
      </c>
      <c r="AH87" s="229" t="s">
        <v>25</v>
      </c>
      <c r="AI87" s="267"/>
      <c r="AJ87" s="267"/>
      <c r="AK87" s="273"/>
      <c r="AL87" s="236">
        <v>1</v>
      </c>
      <c r="AM87" s="229" t="s">
        <v>25</v>
      </c>
      <c r="AN87" s="267"/>
      <c r="AO87" s="267"/>
      <c r="AP87" s="273"/>
      <c r="AQ87" s="297"/>
      <c r="AR87" s="298"/>
      <c r="AS87" s="310"/>
      <c r="AT87" s="310"/>
      <c r="AU87" s="311"/>
      <c r="AV87" s="236">
        <v>1</v>
      </c>
      <c r="AW87" s="229" t="s">
        <v>25</v>
      </c>
      <c r="AX87" s="267"/>
      <c r="AY87" s="267"/>
      <c r="AZ87" s="273"/>
      <c r="BB87" s="111" t="s">
        <v>108</v>
      </c>
      <c r="BD87" s="214"/>
    </row>
    <row r="88" spans="1:56" x14ac:dyDescent="0.25">
      <c r="A88" s="228" t="s">
        <v>109</v>
      </c>
      <c r="B88" s="270" t="s">
        <v>202</v>
      </c>
      <c r="C88" s="229"/>
      <c r="D88" s="229"/>
      <c r="E88" s="223" t="s">
        <v>202</v>
      </c>
      <c r="F88" s="230" t="s">
        <v>22</v>
      </c>
      <c r="G88" s="231" t="s">
        <v>22</v>
      </c>
      <c r="H88" s="236">
        <v>5</v>
      </c>
      <c r="I88" s="229" t="s">
        <v>25</v>
      </c>
      <c r="J88" s="267"/>
      <c r="K88" s="267"/>
      <c r="L88" s="273"/>
      <c r="M88" s="236">
        <v>5</v>
      </c>
      <c r="N88" s="229" t="s">
        <v>25</v>
      </c>
      <c r="O88" s="267"/>
      <c r="P88" s="267"/>
      <c r="Q88" s="273"/>
      <c r="R88" s="236">
        <v>5</v>
      </c>
      <c r="S88" s="229" t="s">
        <v>25</v>
      </c>
      <c r="T88" s="267"/>
      <c r="U88" s="267"/>
      <c r="V88" s="273"/>
      <c r="W88" s="236">
        <v>5</v>
      </c>
      <c r="X88" s="229" t="s">
        <v>25</v>
      </c>
      <c r="Y88" s="267"/>
      <c r="Z88" s="267"/>
      <c r="AA88" s="273"/>
      <c r="AB88" s="236">
        <v>5</v>
      </c>
      <c r="AC88" s="229" t="s">
        <v>25</v>
      </c>
      <c r="AD88" s="267"/>
      <c r="AE88" s="267"/>
      <c r="AF88" s="273"/>
      <c r="AG88" s="236">
        <v>5</v>
      </c>
      <c r="AH88" s="229" t="s">
        <v>25</v>
      </c>
      <c r="AI88" s="267"/>
      <c r="AJ88" s="267"/>
      <c r="AK88" s="273"/>
      <c r="AL88" s="236">
        <v>5</v>
      </c>
      <c r="AM88" s="229" t="s">
        <v>25</v>
      </c>
      <c r="AN88" s="267"/>
      <c r="AO88" s="267"/>
      <c r="AP88" s="273"/>
      <c r="AQ88" s="297"/>
      <c r="AR88" s="298"/>
      <c r="AS88" s="310"/>
      <c r="AT88" s="310"/>
      <c r="AU88" s="311"/>
      <c r="AV88" s="236">
        <v>5</v>
      </c>
      <c r="AW88" s="229" t="s">
        <v>25</v>
      </c>
      <c r="AX88" s="267"/>
      <c r="AY88" s="267"/>
      <c r="AZ88" s="273"/>
      <c r="BB88" s="111" t="s">
        <v>109</v>
      </c>
      <c r="BD88" s="214"/>
    </row>
    <row r="89" spans="1:56" ht="15.75" thickBot="1" x14ac:dyDescent="0.3">
      <c r="A89" s="268" t="s">
        <v>110</v>
      </c>
      <c r="B89" s="269" t="s">
        <v>24</v>
      </c>
      <c r="C89" s="263"/>
      <c r="D89" s="263"/>
      <c r="E89" s="323">
        <v>0.2</v>
      </c>
      <c r="F89" s="281">
        <v>2</v>
      </c>
      <c r="G89" s="282">
        <v>0.02</v>
      </c>
      <c r="H89" s="283">
        <v>0.01</v>
      </c>
      <c r="I89" s="263" t="s">
        <v>25</v>
      </c>
      <c r="J89" s="275"/>
      <c r="K89" s="275"/>
      <c r="L89" s="276"/>
      <c r="M89" s="283">
        <v>0.01</v>
      </c>
      <c r="N89" s="263" t="s">
        <v>25</v>
      </c>
      <c r="O89" s="275"/>
      <c r="P89" s="275"/>
      <c r="Q89" s="276"/>
      <c r="R89" s="283">
        <v>0.34</v>
      </c>
      <c r="S89" s="263" t="s">
        <v>25</v>
      </c>
      <c r="T89" s="275"/>
      <c r="U89" s="275"/>
      <c r="V89" s="276"/>
      <c r="W89" s="283">
        <v>0.03</v>
      </c>
      <c r="X89" s="263"/>
      <c r="Y89" s="275"/>
      <c r="Z89" s="275"/>
      <c r="AA89" s="276"/>
      <c r="AB89" s="283">
        <v>2.98</v>
      </c>
      <c r="AC89" s="263"/>
      <c r="AD89" s="275"/>
      <c r="AE89" s="275"/>
      <c r="AF89" s="276"/>
      <c r="AG89" s="283">
        <v>0.17</v>
      </c>
      <c r="AH89" s="263"/>
      <c r="AI89" s="275"/>
      <c r="AJ89" s="275"/>
      <c r="AK89" s="276"/>
      <c r="AL89" s="283">
        <v>0.01</v>
      </c>
      <c r="AM89" s="263" t="s">
        <v>25</v>
      </c>
      <c r="AN89" s="275"/>
      <c r="AO89" s="275"/>
      <c r="AP89" s="276"/>
      <c r="AQ89" s="315"/>
      <c r="AR89" s="303"/>
      <c r="AS89" s="316"/>
      <c r="AT89" s="316"/>
      <c r="AU89" s="317"/>
      <c r="AV89" s="283">
        <v>0.01</v>
      </c>
      <c r="AW89" s="263" t="s">
        <v>25</v>
      </c>
      <c r="AX89" s="275"/>
      <c r="AY89" s="275"/>
      <c r="AZ89" s="276"/>
      <c r="BB89" s="130" t="s">
        <v>110</v>
      </c>
      <c r="BD89" s="214"/>
    </row>
    <row r="90" spans="1:56" ht="12.95" customHeight="1" x14ac:dyDescent="0.25">
      <c r="A90" s="139" t="s">
        <v>196</v>
      </c>
      <c r="B90" s="284"/>
      <c r="C90" s="285"/>
      <c r="D90" s="286"/>
      <c r="E90" s="286"/>
      <c r="F90" s="287"/>
      <c r="G90" s="288"/>
      <c r="H90" s="289"/>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0"/>
      <c r="AW90" s="290"/>
      <c r="AX90" s="290"/>
      <c r="AY90" s="290"/>
      <c r="AZ90" s="290"/>
    </row>
    <row r="91" spans="1:56" ht="12.95" customHeight="1" x14ac:dyDescent="0.25">
      <c r="A91" s="139" t="s">
        <v>197</v>
      </c>
      <c r="B91" s="284"/>
      <c r="C91" s="285"/>
      <c r="D91" s="286"/>
      <c r="E91" s="286"/>
      <c r="F91" s="287"/>
      <c r="G91" s="288"/>
      <c r="H91" s="289"/>
      <c r="I91" s="290"/>
      <c r="J91" s="290"/>
      <c r="K91" s="290"/>
      <c r="L91" s="290"/>
      <c r="M91" s="290"/>
      <c r="N91" s="290"/>
      <c r="O91" s="290"/>
      <c r="P91" s="290"/>
      <c r="Q91" s="290"/>
      <c r="R91" s="290"/>
      <c r="S91" s="290"/>
      <c r="T91" s="290"/>
      <c r="U91" s="290"/>
      <c r="V91" s="290"/>
      <c r="W91" s="290"/>
      <c r="X91" s="290"/>
      <c r="Y91" s="290"/>
      <c r="Z91" s="290"/>
      <c r="AA91" s="290"/>
      <c r="AB91" s="290"/>
      <c r="AC91" s="290"/>
      <c r="AD91" s="290"/>
      <c r="AE91" s="290"/>
      <c r="AF91" s="290"/>
      <c r="AG91" s="290"/>
      <c r="AH91" s="290"/>
      <c r="AI91" s="290"/>
      <c r="AJ91" s="290"/>
      <c r="AK91" s="290"/>
      <c r="AL91" s="290"/>
      <c r="AM91" s="290"/>
      <c r="AN91" s="290"/>
      <c r="AO91" s="290"/>
      <c r="AP91" s="290"/>
      <c r="AQ91" s="290"/>
      <c r="AR91" s="290"/>
      <c r="AS91" s="290"/>
      <c r="AT91" s="290"/>
      <c r="AU91" s="290"/>
      <c r="AV91" s="290"/>
      <c r="AW91" s="290"/>
      <c r="AX91" s="290"/>
      <c r="AY91" s="290"/>
      <c r="AZ91" s="290"/>
    </row>
    <row r="92" spans="1:56" ht="12.95" customHeight="1" x14ac:dyDescent="0.25">
      <c r="A92" s="139" t="s">
        <v>198</v>
      </c>
      <c r="B92" s="284"/>
      <c r="C92" s="285"/>
      <c r="D92" s="286"/>
      <c r="E92" s="286"/>
      <c r="F92" s="287"/>
      <c r="G92" s="291"/>
      <c r="H92" s="290"/>
      <c r="I92" s="290"/>
      <c r="J92" s="290"/>
      <c r="K92" s="290"/>
      <c r="L92" s="290"/>
      <c r="M92" s="290"/>
      <c r="N92" s="290"/>
      <c r="O92" s="290"/>
      <c r="P92" s="290"/>
      <c r="Q92" s="290"/>
      <c r="R92" s="290"/>
      <c r="S92" s="290"/>
      <c r="T92" s="290"/>
      <c r="U92" s="290"/>
      <c r="V92" s="290"/>
      <c r="W92" s="290"/>
      <c r="X92" s="290"/>
      <c r="Y92" s="290"/>
      <c r="Z92" s="290"/>
      <c r="AA92" s="290"/>
      <c r="AB92" s="290"/>
      <c r="AC92" s="290"/>
      <c r="AD92" s="290"/>
      <c r="AE92" s="290"/>
      <c r="AF92" s="290"/>
      <c r="AG92" s="290"/>
      <c r="AH92" s="290"/>
      <c r="AI92" s="290"/>
      <c r="AJ92" s="290"/>
      <c r="AK92" s="290"/>
      <c r="AL92" s="290"/>
      <c r="AM92" s="290"/>
      <c r="AN92" s="290"/>
      <c r="AO92" s="290"/>
      <c r="AP92" s="290"/>
      <c r="AQ92" s="290"/>
      <c r="AR92" s="290"/>
      <c r="AS92" s="290"/>
      <c r="AT92" s="290"/>
      <c r="AU92" s="290"/>
      <c r="AV92" s="290"/>
      <c r="AW92" s="290"/>
      <c r="AX92" s="290"/>
      <c r="AY92" s="290"/>
      <c r="AZ92" s="290"/>
    </row>
    <row r="93" spans="1:56" ht="12.95" customHeight="1" x14ac:dyDescent="0.25">
      <c r="A93" s="139" t="s">
        <v>199</v>
      </c>
      <c r="B93" s="284"/>
      <c r="C93" s="285"/>
      <c r="D93" s="286"/>
      <c r="E93" s="286"/>
      <c r="F93" s="287"/>
      <c r="G93" s="292"/>
      <c r="H93" s="290"/>
      <c r="I93" s="290"/>
      <c r="J93" s="290"/>
      <c r="K93" s="290"/>
      <c r="L93" s="290"/>
      <c r="M93" s="290"/>
      <c r="N93" s="290"/>
      <c r="O93" s="290"/>
      <c r="P93" s="290"/>
      <c r="Q93" s="290"/>
      <c r="R93" s="290"/>
      <c r="S93" s="290"/>
      <c r="T93" s="290"/>
      <c r="U93" s="290"/>
      <c r="V93" s="290"/>
      <c r="W93" s="290"/>
      <c r="X93" s="290"/>
      <c r="Y93" s="290"/>
      <c r="Z93" s="290"/>
      <c r="AA93" s="290"/>
      <c r="AB93" s="290"/>
      <c r="AC93" s="290"/>
      <c r="AD93" s="290"/>
      <c r="AE93" s="290"/>
      <c r="AF93" s="290"/>
      <c r="AG93" s="290"/>
      <c r="AH93" s="290"/>
      <c r="AI93" s="290"/>
      <c r="AJ93" s="290"/>
      <c r="AK93" s="290"/>
      <c r="AL93" s="290"/>
      <c r="AM93" s="290"/>
      <c r="AN93" s="290"/>
      <c r="AO93" s="290"/>
      <c r="AP93" s="290"/>
      <c r="AQ93" s="290"/>
      <c r="AR93" s="290"/>
      <c r="AS93" s="290"/>
      <c r="AT93" s="290"/>
      <c r="AU93" s="290"/>
      <c r="AV93" s="290"/>
      <c r="AW93" s="290"/>
      <c r="AX93" s="290"/>
      <c r="AY93" s="290"/>
      <c r="AZ93" s="290"/>
    </row>
    <row r="94" spans="1:56" ht="12.95" customHeight="1" x14ac:dyDescent="0.25">
      <c r="A94" s="139" t="s">
        <v>200</v>
      </c>
      <c r="B94" s="284"/>
      <c r="C94" s="285"/>
      <c r="D94" s="286"/>
      <c r="E94" s="286"/>
      <c r="F94" s="287"/>
      <c r="G94" s="288"/>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290"/>
      <c r="AF94" s="290"/>
      <c r="AG94" s="290"/>
      <c r="AH94" s="290"/>
      <c r="AI94" s="290"/>
      <c r="AJ94" s="290"/>
      <c r="AK94" s="290"/>
      <c r="AL94" s="290"/>
      <c r="AM94" s="290"/>
      <c r="AN94" s="290"/>
      <c r="AO94" s="290"/>
      <c r="AP94" s="290"/>
      <c r="AQ94" s="290"/>
      <c r="AR94" s="290"/>
      <c r="AS94" s="290"/>
      <c r="AT94" s="290"/>
      <c r="AU94" s="290"/>
      <c r="AV94" s="290"/>
      <c r="AW94" s="290"/>
      <c r="AX94" s="290"/>
      <c r="AY94" s="290"/>
      <c r="AZ94" s="290"/>
    </row>
    <row r="95" spans="1:56" ht="12.95" customHeight="1" x14ac:dyDescent="0.25">
      <c r="A95" s="293" t="s">
        <v>201</v>
      </c>
      <c r="B95" s="284"/>
      <c r="C95" s="285"/>
      <c r="D95" s="286"/>
      <c r="E95" s="286"/>
      <c r="F95" s="287"/>
      <c r="G95" s="291"/>
      <c r="H95" s="290"/>
      <c r="I95" s="290"/>
      <c r="J95" s="290"/>
      <c r="K95" s="290"/>
      <c r="L95" s="290"/>
      <c r="M95" s="290"/>
      <c r="N95" s="290"/>
      <c r="O95" s="290"/>
      <c r="P95" s="290"/>
      <c r="Q95" s="290"/>
      <c r="R95" s="290"/>
      <c r="S95" s="290"/>
      <c r="T95" s="290"/>
      <c r="U95" s="290"/>
      <c r="V95" s="290"/>
      <c r="W95" s="290"/>
      <c r="X95" s="290"/>
      <c r="Y95" s="290"/>
      <c r="Z95" s="290"/>
      <c r="AA95" s="290"/>
      <c r="AB95" s="290"/>
      <c r="AC95" s="290"/>
      <c r="AD95" s="290"/>
      <c r="AE95" s="290"/>
      <c r="AF95" s="290"/>
      <c r="AG95" s="290"/>
      <c r="AH95" s="290"/>
      <c r="AI95" s="290"/>
      <c r="AJ95" s="290"/>
      <c r="AK95" s="290"/>
      <c r="AL95" s="290"/>
      <c r="AM95" s="290"/>
      <c r="AN95" s="290"/>
      <c r="AO95" s="290"/>
      <c r="AP95" s="290"/>
      <c r="AQ95" s="290"/>
      <c r="AR95" s="290"/>
      <c r="AS95" s="290"/>
      <c r="AT95" s="290"/>
      <c r="AU95" s="290"/>
      <c r="AV95" s="290"/>
      <c r="AW95" s="290"/>
      <c r="AX95" s="290"/>
      <c r="AY95" s="290"/>
      <c r="AZ95" s="290"/>
    </row>
    <row r="96" spans="1:56" x14ac:dyDescent="0.25">
      <c r="A96" s="293" t="s">
        <v>204</v>
      </c>
      <c r="B96" s="284"/>
      <c r="C96" s="285"/>
      <c r="D96" s="286"/>
      <c r="E96" s="286"/>
      <c r="F96" s="287"/>
      <c r="G96" s="291"/>
      <c r="H96" s="290"/>
      <c r="I96" s="290"/>
      <c r="J96" s="290"/>
      <c r="K96" s="290"/>
      <c r="L96" s="290"/>
      <c r="M96" s="290"/>
      <c r="N96" s="290"/>
      <c r="O96" s="290"/>
      <c r="P96" s="290"/>
      <c r="Q96" s="290"/>
      <c r="R96" s="290"/>
      <c r="S96" s="290"/>
      <c r="T96" s="290"/>
      <c r="U96" s="290"/>
      <c r="V96" s="290"/>
      <c r="W96" s="290"/>
      <c r="X96" s="290"/>
      <c r="Y96" s="290"/>
      <c r="Z96" s="290"/>
      <c r="AA96" s="290"/>
      <c r="AB96" s="290"/>
      <c r="AC96" s="290"/>
      <c r="AD96" s="290"/>
      <c r="AE96" s="290"/>
      <c r="AF96" s="290"/>
      <c r="AG96" s="290"/>
      <c r="AH96" s="290"/>
      <c r="AI96" s="290"/>
      <c r="AJ96" s="290"/>
      <c r="AK96" s="290"/>
      <c r="AL96" s="290"/>
      <c r="AM96" s="290"/>
      <c r="AN96" s="290"/>
      <c r="AO96" s="290"/>
      <c r="AP96" s="290"/>
      <c r="AQ96" s="290"/>
      <c r="AR96" s="290"/>
      <c r="AS96" s="290"/>
      <c r="AT96" s="290"/>
      <c r="AU96" s="290"/>
      <c r="AV96" s="290"/>
      <c r="AW96" s="290"/>
      <c r="AX96" s="290"/>
      <c r="AY96" s="290"/>
      <c r="AZ96" s="290"/>
    </row>
    <row r="1048558" spans="1:66" s="214" customFormat="1" x14ac:dyDescent="0.25">
      <c r="A1048558"/>
      <c r="B1048558"/>
      <c r="C1048558"/>
      <c r="D1048558"/>
      <c r="E1048558"/>
      <c r="F1048558" s="213"/>
      <c r="S1048558" s="266"/>
      <c r="AC1048558" s="266"/>
      <c r="BA1048558"/>
      <c r="BB1048558"/>
      <c r="BC1048558"/>
      <c r="BD1048558"/>
      <c r="BE1048558"/>
      <c r="BF1048558"/>
      <c r="BG1048558"/>
      <c r="BH1048558"/>
      <c r="BI1048558"/>
      <c r="BJ1048558"/>
      <c r="BK1048558"/>
      <c r="BL1048558"/>
      <c r="BM1048558"/>
      <c r="BN1048558"/>
    </row>
  </sheetData>
  <mergeCells count="27">
    <mergeCell ref="AQ25:AU25"/>
    <mergeCell ref="A42:AZ42"/>
    <mergeCell ref="AQ43:AU43"/>
    <mergeCell ref="A47:AZ47"/>
    <mergeCell ref="AQ48:AU48"/>
    <mergeCell ref="A24:AZ24"/>
    <mergeCell ref="H5:L5"/>
    <mergeCell ref="M5:Q5"/>
    <mergeCell ref="R5:V5"/>
    <mergeCell ref="W5:AA5"/>
    <mergeCell ref="AB5:AF5"/>
    <mergeCell ref="AG5:AK5"/>
    <mergeCell ref="AL5:AP5"/>
    <mergeCell ref="AQ5:AU5"/>
    <mergeCell ref="AV5:AZ5"/>
    <mergeCell ref="A7:AZ7"/>
    <mergeCell ref="AQ8:AU8"/>
    <mergeCell ref="A1:AZ1"/>
    <mergeCell ref="A2:AZ2"/>
    <mergeCell ref="B4:B6"/>
    <mergeCell ref="C4:C6"/>
    <mergeCell ref="D4:D6"/>
    <mergeCell ref="E4:E6"/>
    <mergeCell ref="F4:F6"/>
    <mergeCell ref="G4:G6"/>
    <mergeCell ref="H4:AP4"/>
    <mergeCell ref="AQ4:AZ4"/>
  </mergeCells>
  <conditionalFormatting sqref="AL18 AG18 AB18 M18">
    <cfRule type="cellIs" dxfId="20290" priority="596" operator="lessThan">
      <formula>$BC$18</formula>
    </cfRule>
    <cfRule type="cellIs" dxfId="20289" priority="597" operator="greaterThan">
      <formula>$BD$18</formula>
    </cfRule>
    <cfRule type="cellIs" dxfId="20288" priority="598" operator="lessThan">
      <formula>$BA$18</formula>
    </cfRule>
    <cfRule type="cellIs" dxfId="20287" priority="599" operator="greaterThan">
      <formula>$BB$18</formula>
    </cfRule>
  </conditionalFormatting>
  <conditionalFormatting sqref="AV10 AL10 AG10 AB10 M10">
    <cfRule type="cellIs" dxfId="20286" priority="595" operator="greaterThan">
      <formula>$E$10</formula>
    </cfRule>
  </conditionalFormatting>
  <conditionalFormatting sqref="AV11 AL11 AG11 AB11 M11">
    <cfRule type="cellIs" dxfId="20285" priority="594" operator="greaterThan">
      <formula>$E$11</formula>
    </cfRule>
  </conditionalFormatting>
  <conditionalFormatting sqref="AV12 AL12 AG12 AB12 M12">
    <cfRule type="cellIs" dxfId="20284" priority="593" operator="greaterThan">
      <formula>$E$12</formula>
    </cfRule>
  </conditionalFormatting>
  <conditionalFormatting sqref="AV13 AL13 AG13 AB13 M13">
    <cfRule type="cellIs" dxfId="20283" priority="591" operator="greaterThan">
      <formula>$E$13</formula>
    </cfRule>
    <cfRule type="cellIs" dxfId="20282" priority="592" operator="greaterThan">
      <formula>$G$13</formula>
    </cfRule>
  </conditionalFormatting>
  <conditionalFormatting sqref="AV14 AL14 AG14 AB14 M14">
    <cfRule type="cellIs" dxfId="20281" priority="589" operator="greaterThan">
      <formula>$E$14</formula>
    </cfRule>
    <cfRule type="cellIs" dxfId="20280" priority="590" operator="greaterThan">
      <formula>$G$14</formula>
    </cfRule>
  </conditionalFormatting>
  <conditionalFormatting sqref="AV15 AL15 AG15 AB15 M15">
    <cfRule type="cellIs" dxfId="20279" priority="588" operator="greaterThan">
      <formula>$E$15</formula>
    </cfRule>
  </conditionalFormatting>
  <conditionalFormatting sqref="AV16 AL16 AG16 AB16 M16">
    <cfRule type="cellIs" dxfId="20278" priority="587" operator="greaterThan">
      <formula>$E$16</formula>
    </cfRule>
  </conditionalFormatting>
  <conditionalFormatting sqref="AV16 AL16 AG16 AB16 M16">
    <cfRule type="cellIs" dxfId="20277" priority="586" operator="greaterThan">
      <formula>$G$16</formula>
    </cfRule>
  </conditionalFormatting>
  <conditionalFormatting sqref="AV17 AL17 AG17 AB17 M17">
    <cfRule type="cellIs" dxfId="20276" priority="584" operator="greaterThan">
      <formula>$E$17</formula>
    </cfRule>
  </conditionalFormatting>
  <conditionalFormatting sqref="AV17 AL17 AG17 AB17 M17">
    <cfRule type="cellIs" dxfId="20275" priority="585" operator="greaterThan">
      <formula>$G$17</formula>
    </cfRule>
  </conditionalFormatting>
  <conditionalFormatting sqref="AV19 AL19 AG19 AB19 M19">
    <cfRule type="cellIs" dxfId="20274" priority="583" operator="greaterThan">
      <formula>$E$19</formula>
    </cfRule>
  </conditionalFormatting>
  <conditionalFormatting sqref="AV20 AL20 AG20 AB20 M20">
    <cfRule type="cellIs" dxfId="20273" priority="581" operator="greaterThan">
      <formula>$E$20</formula>
    </cfRule>
    <cfRule type="cellIs" dxfId="20272" priority="582" operator="greaterThan">
      <formula>$G$20</formula>
    </cfRule>
  </conditionalFormatting>
  <conditionalFormatting sqref="AV21 AL21 AG21 AB21 M21">
    <cfRule type="cellIs" dxfId="20271" priority="579" operator="greaterThan">
      <formula>$E$21</formula>
    </cfRule>
    <cfRule type="cellIs" dxfId="20270" priority="580" operator="greaterThan">
      <formula>$G$21</formula>
    </cfRule>
  </conditionalFormatting>
  <conditionalFormatting sqref="AV22 AL22 AG22 AB22 M22">
    <cfRule type="cellIs" dxfId="20269" priority="577" operator="greaterThan">
      <formula>$E$22</formula>
    </cfRule>
    <cfRule type="cellIs" dxfId="20268" priority="578" operator="greaterThan">
      <formula>$G$22</formula>
    </cfRule>
  </conditionalFormatting>
  <conditionalFormatting sqref="AV23 AL23 AG23 AB23 M23">
    <cfRule type="cellIs" dxfId="20267" priority="576" operator="greaterThan">
      <formula>$E$23</formula>
    </cfRule>
  </conditionalFormatting>
  <conditionalFormatting sqref="AV8 AL8 AG8 AB8 M8">
    <cfRule type="cellIs" dxfId="20266" priority="575" operator="greaterThan">
      <formula>$E$8</formula>
    </cfRule>
  </conditionalFormatting>
  <conditionalFormatting sqref="AV9 AL9 AG9 AB9 M9">
    <cfRule type="cellIs" dxfId="20265" priority="574" operator="greaterThan">
      <formula>$E$9</formula>
    </cfRule>
  </conditionalFormatting>
  <conditionalFormatting sqref="AV18">
    <cfRule type="cellIs" dxfId="20264" priority="570" operator="lessThan">
      <formula>$BC$18</formula>
    </cfRule>
    <cfRule type="cellIs" dxfId="20263" priority="571" operator="greaterThan">
      <formula>$BD$18</formula>
    </cfRule>
    <cfRule type="cellIs" dxfId="20262" priority="572" operator="lessThan">
      <formula>$BA$18</formula>
    </cfRule>
    <cfRule type="cellIs" dxfId="20261" priority="573" operator="greaterThan">
      <formula>$BB$18</formula>
    </cfRule>
  </conditionalFormatting>
  <conditionalFormatting sqref="M26">
    <cfRule type="cellIs" dxfId="20260" priority="568" operator="greaterThan">
      <formula>$E$26</formula>
    </cfRule>
    <cfRule type="cellIs" dxfId="20259" priority="569" operator="greaterThan">
      <formula>$G$26</formula>
    </cfRule>
  </conditionalFormatting>
  <conditionalFormatting sqref="M25">
    <cfRule type="cellIs" dxfId="20258" priority="566" operator="greaterThan">
      <formula>$E$25</formula>
    </cfRule>
    <cfRule type="cellIs" dxfId="20257" priority="567" operator="greaterThan">
      <formula>$G$25</formula>
    </cfRule>
  </conditionalFormatting>
  <conditionalFormatting sqref="M27">
    <cfRule type="cellIs" dxfId="20256" priority="564" operator="greaterThan">
      <formula>$E$27</formula>
    </cfRule>
    <cfRule type="cellIs" dxfId="20255" priority="565" operator="greaterThan">
      <formula>$G$27</formula>
    </cfRule>
  </conditionalFormatting>
  <conditionalFormatting sqref="M28">
    <cfRule type="cellIs" dxfId="20254" priority="562" operator="greaterThan">
      <formula>$E$28</formula>
    </cfRule>
    <cfRule type="cellIs" dxfId="20253" priority="563" operator="greaterThan">
      <formula>$G$28</formula>
    </cfRule>
  </conditionalFormatting>
  <conditionalFormatting sqref="M29">
    <cfRule type="cellIs" dxfId="20252" priority="537" operator="greaterThan">
      <formula>$E$29</formula>
    </cfRule>
  </conditionalFormatting>
  <conditionalFormatting sqref="M30">
    <cfRule type="cellIs" dxfId="20251" priority="559" operator="greaterThan">
      <formula>$E$30</formula>
    </cfRule>
    <cfRule type="cellIs" dxfId="20250" priority="560" operator="greaterThan">
      <formula>$G$30</formula>
    </cfRule>
  </conditionalFormatting>
  <conditionalFormatting sqref="M31">
    <cfRule type="cellIs" dxfId="20249" priority="558" operator="greaterThan">
      <formula>$E$31</formula>
    </cfRule>
  </conditionalFormatting>
  <conditionalFormatting sqref="M32">
    <cfRule type="cellIs" dxfId="20248" priority="556" operator="greaterThan">
      <formula>$E$32</formula>
    </cfRule>
    <cfRule type="cellIs" dxfId="20247" priority="557" operator="greaterThan">
      <formula>$G$32</formula>
    </cfRule>
  </conditionalFormatting>
  <conditionalFormatting sqref="M33">
    <cfRule type="cellIs" dxfId="20246" priority="554" operator="greaterThan">
      <formula>$E$33</formula>
    </cfRule>
    <cfRule type="cellIs" dxfId="20245" priority="555" operator="greaterThan">
      <formula>$G$33</formula>
    </cfRule>
  </conditionalFormatting>
  <conditionalFormatting sqref="M34">
    <cfRule type="cellIs" dxfId="20244" priority="551" operator="greaterThan">
      <formula>$E$34</formula>
    </cfRule>
    <cfRule type="cellIs" dxfId="20243" priority="552" operator="greaterThan">
      <formula>$G$34</formula>
    </cfRule>
    <cfRule type="cellIs" dxfId="20242" priority="553" operator="greaterThan">
      <formula>$F$34</formula>
    </cfRule>
  </conditionalFormatting>
  <conditionalFormatting sqref="M35">
    <cfRule type="cellIs" dxfId="20241" priority="549" operator="greaterThan">
      <formula>$E$35</formula>
    </cfRule>
    <cfRule type="cellIs" dxfId="20240" priority="550" operator="greaterThan">
      <formula>$G$35</formula>
    </cfRule>
  </conditionalFormatting>
  <conditionalFormatting sqref="M36">
    <cfRule type="cellIs" dxfId="20239" priority="547" operator="greaterThan">
      <formula>$E$36</formula>
    </cfRule>
    <cfRule type="cellIs" dxfId="20238" priority="548" operator="greaterThan">
      <formula>$G$36</formula>
    </cfRule>
  </conditionalFormatting>
  <conditionalFormatting sqref="M37">
    <cfRule type="cellIs" dxfId="20237" priority="546" operator="greaterThan">
      <formula>$E$37</formula>
    </cfRule>
  </conditionalFormatting>
  <conditionalFormatting sqref="M38">
    <cfRule type="cellIs" dxfId="20236" priority="544" operator="greaterThan">
      <formula>$E$38</formula>
    </cfRule>
    <cfRule type="cellIs" dxfId="20235" priority="545" operator="greaterThan">
      <formula>$G$38</formula>
    </cfRule>
  </conditionalFormatting>
  <conditionalFormatting sqref="M39">
    <cfRule type="cellIs" dxfId="20234" priority="542" operator="greaterThan">
      <formula>$E$39</formula>
    </cfRule>
    <cfRule type="cellIs" dxfId="20233" priority="543" operator="greaterThan">
      <formula>$G$39</formula>
    </cfRule>
  </conditionalFormatting>
  <conditionalFormatting sqref="M40">
    <cfRule type="cellIs" dxfId="20232" priority="540" operator="greaterThan">
      <formula>$E$40</formula>
    </cfRule>
    <cfRule type="cellIs" dxfId="20231" priority="541" operator="greaterThan">
      <formula>$G$40</formula>
    </cfRule>
  </conditionalFormatting>
  <conditionalFormatting sqref="M41">
    <cfRule type="cellIs" dxfId="20230" priority="538" operator="greaterThan">
      <formula>$E$41</formula>
    </cfRule>
    <cfRule type="cellIs" dxfId="20229" priority="539" operator="greaterThan">
      <formula>$G$41</formula>
    </cfRule>
  </conditionalFormatting>
  <conditionalFormatting sqref="M29">
    <cfRule type="cellIs" dxfId="20228" priority="561" operator="greaterThan">
      <formula>$G$29</formula>
    </cfRule>
  </conditionalFormatting>
  <conditionalFormatting sqref="M37">
    <cfRule type="cellIs" dxfId="20227" priority="536" operator="greaterThan">
      <formula>$G$37</formula>
    </cfRule>
  </conditionalFormatting>
  <conditionalFormatting sqref="AV26 AL26 AG26 AB26">
    <cfRule type="cellIs" dxfId="20226" priority="534" operator="greaterThan">
      <formula>$E$26</formula>
    </cfRule>
    <cfRule type="cellIs" dxfId="20225" priority="535" operator="greaterThan">
      <formula>$G$26</formula>
    </cfRule>
  </conditionalFormatting>
  <conditionalFormatting sqref="AV25 AL25 AG25 AB25">
    <cfRule type="cellIs" dxfId="20224" priority="532" operator="greaterThan">
      <formula>$E$25</formula>
    </cfRule>
    <cfRule type="cellIs" dxfId="20223" priority="533" operator="greaterThan">
      <formula>$G$25</formula>
    </cfRule>
  </conditionalFormatting>
  <conditionalFormatting sqref="AV27 AL27 AG27 AB27">
    <cfRule type="cellIs" dxfId="20222" priority="530" operator="greaterThan">
      <formula>$E$27</formula>
    </cfRule>
    <cfRule type="cellIs" dxfId="20221" priority="531" operator="greaterThan">
      <formula>$G$27</formula>
    </cfRule>
  </conditionalFormatting>
  <conditionalFormatting sqref="AV28 AL28 AG28 AB28">
    <cfRule type="cellIs" dxfId="20220" priority="528" operator="greaterThan">
      <formula>$E$28</formula>
    </cfRule>
    <cfRule type="cellIs" dxfId="20219" priority="529" operator="greaterThan">
      <formula>$G$28</formula>
    </cfRule>
  </conditionalFormatting>
  <conditionalFormatting sqref="AG29 AB29 AL29 AV29">
    <cfRule type="cellIs" dxfId="20218" priority="503" operator="greaterThan">
      <formula>$E$29</formula>
    </cfRule>
  </conditionalFormatting>
  <conditionalFormatting sqref="AV30 AL30 AG30 AB30">
    <cfRule type="cellIs" dxfId="20217" priority="525" operator="greaterThan">
      <formula>$E$30</formula>
    </cfRule>
    <cfRule type="cellIs" dxfId="20216" priority="526" operator="greaterThan">
      <formula>$G$30</formula>
    </cfRule>
  </conditionalFormatting>
  <conditionalFormatting sqref="AV31 AL31 AG31 AB31">
    <cfRule type="cellIs" dxfId="20215" priority="524" operator="greaterThan">
      <formula>$E$31</formula>
    </cfRule>
  </conditionalFormatting>
  <conditionalFormatting sqref="AV32 AL32 AG32 AB32">
    <cfRule type="cellIs" dxfId="20214" priority="522" operator="greaterThan">
      <formula>$E$32</formula>
    </cfRule>
    <cfRule type="cellIs" dxfId="20213" priority="523" operator="greaterThan">
      <formula>$G$32</formula>
    </cfRule>
  </conditionalFormatting>
  <conditionalFormatting sqref="AV33 AL33 AG33 AB33">
    <cfRule type="cellIs" dxfId="20212" priority="520" operator="greaterThan">
      <formula>$E$33</formula>
    </cfRule>
    <cfRule type="cellIs" dxfId="20211" priority="521" operator="greaterThan">
      <formula>$G$33</formula>
    </cfRule>
  </conditionalFormatting>
  <conditionalFormatting sqref="AV34 AL34 AG34 AB34">
    <cfRule type="cellIs" dxfId="20210" priority="517" operator="greaterThan">
      <formula>$E$34</formula>
    </cfRule>
    <cfRule type="cellIs" dxfId="20209" priority="518" operator="greaterThan">
      <formula>$G$34</formula>
    </cfRule>
    <cfRule type="cellIs" dxfId="20208" priority="519" operator="greaterThan">
      <formula>$F$34</formula>
    </cfRule>
  </conditionalFormatting>
  <conditionalFormatting sqref="AV35 AL35 AG35 AB35">
    <cfRule type="cellIs" dxfId="20207" priority="515" operator="greaterThan">
      <formula>$E$35</formula>
    </cfRule>
    <cfRule type="cellIs" dxfId="20206" priority="516" operator="greaterThan">
      <formula>$G$35</formula>
    </cfRule>
  </conditionalFormatting>
  <conditionalFormatting sqref="AV36 AL36 AG36 AB36">
    <cfRule type="cellIs" dxfId="20205" priority="513" operator="greaterThan">
      <formula>$E$36</formula>
    </cfRule>
    <cfRule type="cellIs" dxfId="20204" priority="514" operator="greaterThan">
      <formula>$G$36</formula>
    </cfRule>
  </conditionalFormatting>
  <conditionalFormatting sqref="AV37 AL37 AG37 AB37">
    <cfRule type="cellIs" dxfId="20203" priority="512" operator="greaterThan">
      <formula>$E$37</formula>
    </cfRule>
  </conditionalFormatting>
  <conditionalFormatting sqref="AV38 AL38 AG38 AB38">
    <cfRule type="cellIs" dxfId="20202" priority="510" operator="greaterThan">
      <formula>$E$38</formula>
    </cfRule>
    <cfRule type="cellIs" dxfId="20201" priority="511" operator="greaterThan">
      <formula>$G$38</formula>
    </cfRule>
  </conditionalFormatting>
  <conditionalFormatting sqref="AV39 AL39 AG39 AB39">
    <cfRule type="cellIs" dxfId="20200" priority="508" operator="greaterThan">
      <formula>$E$39</formula>
    </cfRule>
    <cfRule type="cellIs" dxfId="20199" priority="509" operator="greaterThan">
      <formula>$G$39</formula>
    </cfRule>
  </conditionalFormatting>
  <conditionalFormatting sqref="AV40 AL40 AG40 AB40">
    <cfRule type="cellIs" dxfId="20198" priority="506" operator="greaterThan">
      <formula>$E$40</formula>
    </cfRule>
    <cfRule type="cellIs" dxfId="20197" priority="507" operator="greaterThan">
      <formula>$G$40</formula>
    </cfRule>
  </conditionalFormatting>
  <conditionalFormatting sqref="AV41 AL41 AG41 AB41">
    <cfRule type="cellIs" dxfId="20196" priority="504" operator="greaterThan">
      <formula>$E$41</formula>
    </cfRule>
    <cfRule type="cellIs" dxfId="20195" priority="505" operator="greaterThan">
      <formula>$G$41</formula>
    </cfRule>
  </conditionalFormatting>
  <conditionalFormatting sqref="AG29 AB29 AL29 AV29">
    <cfRule type="cellIs" dxfId="20194" priority="527" operator="greaterThan">
      <formula>$G$29</formula>
    </cfRule>
  </conditionalFormatting>
  <conditionalFormatting sqref="AV37 AL37 AG37 AB37">
    <cfRule type="cellIs" dxfId="20193" priority="502" operator="greaterThan">
      <formula>$G$37</formula>
    </cfRule>
  </conditionalFormatting>
  <conditionalFormatting sqref="H18">
    <cfRule type="cellIs" dxfId="20192" priority="498" operator="lessThan">
      <formula>$BC$18</formula>
    </cfRule>
    <cfRule type="cellIs" dxfId="20191" priority="499" operator="greaterThan">
      <formula>$BD$18</formula>
    </cfRule>
    <cfRule type="cellIs" dxfId="20190" priority="500" operator="lessThan">
      <formula>$BA$18</formula>
    </cfRule>
    <cfRule type="cellIs" dxfId="20189" priority="501" operator="greaterThan">
      <formula>$BB$18</formula>
    </cfRule>
  </conditionalFormatting>
  <conditionalFormatting sqref="H10">
    <cfRule type="cellIs" dxfId="20188" priority="497" operator="greaterThan">
      <formula>$E$10</formula>
    </cfRule>
  </conditionalFormatting>
  <conditionalFormatting sqref="H11">
    <cfRule type="cellIs" dxfId="20187" priority="496" operator="greaterThan">
      <formula>$E$11</formula>
    </cfRule>
  </conditionalFormatting>
  <conditionalFormatting sqref="H12">
    <cfRule type="cellIs" dxfId="20186" priority="495" operator="greaterThan">
      <formula>$E$12</formula>
    </cfRule>
  </conditionalFormatting>
  <conditionalFormatting sqref="H13">
    <cfRule type="cellIs" dxfId="20185" priority="493" operator="greaterThan">
      <formula>$E$13</formula>
    </cfRule>
    <cfRule type="cellIs" dxfId="20184" priority="494" operator="greaterThan">
      <formula>$G$13</formula>
    </cfRule>
  </conditionalFormatting>
  <conditionalFormatting sqref="H14">
    <cfRule type="cellIs" dxfId="20183" priority="491" operator="greaterThan">
      <formula>$E$14</formula>
    </cfRule>
    <cfRule type="cellIs" dxfId="20182" priority="492" operator="greaterThan">
      <formula>$G$14</formula>
    </cfRule>
  </conditionalFormatting>
  <conditionalFormatting sqref="H15">
    <cfRule type="cellIs" dxfId="20181" priority="490" operator="greaterThan">
      <formula>$E$15</formula>
    </cfRule>
  </conditionalFormatting>
  <conditionalFormatting sqref="H16">
    <cfRule type="cellIs" dxfId="20180" priority="489" operator="greaterThan">
      <formula>$E$16</formula>
    </cfRule>
  </conditionalFormatting>
  <conditionalFormatting sqref="H16">
    <cfRule type="cellIs" dxfId="20179" priority="488" operator="greaterThan">
      <formula>$G$16</formula>
    </cfRule>
  </conditionalFormatting>
  <conditionalFormatting sqref="H17">
    <cfRule type="cellIs" dxfId="20178" priority="486" operator="greaterThan">
      <formula>$E$17</formula>
    </cfRule>
  </conditionalFormatting>
  <conditionalFormatting sqref="H17">
    <cfRule type="cellIs" dxfId="20177" priority="487" operator="greaterThan">
      <formula>$G$17</formula>
    </cfRule>
  </conditionalFormatting>
  <conditionalFormatting sqref="H19">
    <cfRule type="cellIs" dxfId="20176" priority="485" operator="greaterThan">
      <formula>$E$19</formula>
    </cfRule>
  </conditionalFormatting>
  <conditionalFormatting sqref="H20">
    <cfRule type="cellIs" dxfId="20175" priority="483" operator="greaterThan">
      <formula>$E$20</formula>
    </cfRule>
    <cfRule type="cellIs" dxfId="20174" priority="484" operator="greaterThan">
      <formula>$G$20</formula>
    </cfRule>
  </conditionalFormatting>
  <conditionalFormatting sqref="H21">
    <cfRule type="cellIs" dxfId="20173" priority="481" operator="greaterThan">
      <formula>$E$21</formula>
    </cfRule>
    <cfRule type="cellIs" dxfId="20172" priority="482" operator="greaterThan">
      <formula>$G$21</formula>
    </cfRule>
  </conditionalFormatting>
  <conditionalFormatting sqref="H22">
    <cfRule type="cellIs" dxfId="20171" priority="479" operator="greaterThan">
      <formula>$E$22</formula>
    </cfRule>
    <cfRule type="cellIs" dxfId="20170" priority="480" operator="greaterThan">
      <formula>$G$22</formula>
    </cfRule>
  </conditionalFormatting>
  <conditionalFormatting sqref="H23">
    <cfRule type="cellIs" dxfId="20169" priority="478" operator="greaterThan">
      <formula>$E$23</formula>
    </cfRule>
  </conditionalFormatting>
  <conditionalFormatting sqref="H8">
    <cfRule type="cellIs" dxfId="20168" priority="477" operator="greaterThan">
      <formula>$E$8</formula>
    </cfRule>
  </conditionalFormatting>
  <conditionalFormatting sqref="H9">
    <cfRule type="cellIs" dxfId="20167" priority="476" operator="greaterThan">
      <formula>$E$9</formula>
    </cfRule>
  </conditionalFormatting>
  <conditionalFormatting sqref="H26">
    <cfRule type="cellIs" dxfId="20166" priority="474" operator="greaterThan">
      <formula>$E$26</formula>
    </cfRule>
    <cfRule type="cellIs" dxfId="20165" priority="475" operator="greaterThan">
      <formula>$G$26</formula>
    </cfRule>
  </conditionalFormatting>
  <conditionalFormatting sqref="H25">
    <cfRule type="cellIs" dxfId="20164" priority="472" operator="greaterThan">
      <formula>$E$25</formula>
    </cfRule>
    <cfRule type="cellIs" dxfId="20163" priority="473" operator="greaterThan">
      <formula>$G$25</formula>
    </cfRule>
  </conditionalFormatting>
  <conditionalFormatting sqref="H27">
    <cfRule type="cellIs" dxfId="20162" priority="470" operator="greaterThan">
      <formula>$E$27</formula>
    </cfRule>
    <cfRule type="cellIs" dxfId="20161" priority="471" operator="greaterThan">
      <formula>$G$27</formula>
    </cfRule>
  </conditionalFormatting>
  <conditionalFormatting sqref="H28">
    <cfRule type="cellIs" dxfId="20160" priority="468" operator="greaterThan">
      <formula>$E$28</formula>
    </cfRule>
    <cfRule type="cellIs" dxfId="20159" priority="469" operator="greaterThan">
      <formula>$G$28</formula>
    </cfRule>
  </conditionalFormatting>
  <conditionalFormatting sqref="H29">
    <cfRule type="cellIs" dxfId="20158" priority="443" operator="greaterThan">
      <formula>$E$29</formula>
    </cfRule>
  </conditionalFormatting>
  <conditionalFormatting sqref="H30">
    <cfRule type="cellIs" dxfId="20157" priority="465" operator="greaterThan">
      <formula>$E$30</formula>
    </cfRule>
    <cfRule type="cellIs" dxfId="20156" priority="466" operator="greaterThan">
      <formula>$G$30</formula>
    </cfRule>
  </conditionalFormatting>
  <conditionalFormatting sqref="H31">
    <cfRule type="cellIs" dxfId="20155" priority="464" operator="greaterThan">
      <formula>$E$31</formula>
    </cfRule>
  </conditionalFormatting>
  <conditionalFormatting sqref="H32">
    <cfRule type="cellIs" dxfId="20154" priority="462" operator="greaterThan">
      <formula>$E$32</formula>
    </cfRule>
    <cfRule type="cellIs" dxfId="20153" priority="463" operator="greaterThan">
      <formula>$G$32</formula>
    </cfRule>
  </conditionalFormatting>
  <conditionalFormatting sqref="H33">
    <cfRule type="cellIs" dxfId="20152" priority="460" operator="greaterThan">
      <formula>$E$33</formula>
    </cfRule>
    <cfRule type="cellIs" dxfId="20151" priority="461" operator="greaterThan">
      <formula>$G$33</formula>
    </cfRule>
  </conditionalFormatting>
  <conditionalFormatting sqref="H34">
    <cfRule type="cellIs" dxfId="20150" priority="457" operator="greaterThan">
      <formula>$E$34</formula>
    </cfRule>
    <cfRule type="cellIs" dxfId="20149" priority="458" operator="greaterThan">
      <formula>$G$34</formula>
    </cfRule>
    <cfRule type="cellIs" dxfId="20148" priority="459" operator="greaterThan">
      <formula>$F$34</formula>
    </cfRule>
  </conditionalFormatting>
  <conditionalFormatting sqref="H35">
    <cfRule type="cellIs" dxfId="20147" priority="455" operator="greaterThan">
      <formula>$E$35</formula>
    </cfRule>
    <cfRule type="cellIs" dxfId="20146" priority="456" operator="greaterThan">
      <formula>$G$35</formula>
    </cfRule>
  </conditionalFormatting>
  <conditionalFormatting sqref="H36">
    <cfRule type="cellIs" dxfId="20145" priority="453" operator="greaterThan">
      <formula>$E$36</formula>
    </cfRule>
    <cfRule type="cellIs" dxfId="20144" priority="454" operator="greaterThan">
      <formula>$G$36</formula>
    </cfRule>
  </conditionalFormatting>
  <conditionalFormatting sqref="H37">
    <cfRule type="cellIs" dxfId="20143" priority="452" operator="greaterThan">
      <formula>$E$37</formula>
    </cfRule>
  </conditionalFormatting>
  <conditionalFormatting sqref="H38">
    <cfRule type="cellIs" dxfId="20142" priority="450" operator="greaterThan">
      <formula>$E$38</formula>
    </cfRule>
    <cfRule type="cellIs" dxfId="20141" priority="451" operator="greaterThan">
      <formula>$G$38</formula>
    </cfRule>
  </conditionalFormatting>
  <conditionalFormatting sqref="H39">
    <cfRule type="cellIs" dxfId="20140" priority="448" operator="greaterThan">
      <formula>$E$39</formula>
    </cfRule>
    <cfRule type="cellIs" dxfId="20139" priority="449" operator="greaterThan">
      <formula>$G$39</formula>
    </cfRule>
  </conditionalFormatting>
  <conditionalFormatting sqref="H40">
    <cfRule type="cellIs" dxfId="20138" priority="446" operator="greaterThan">
      <formula>$E$40</formula>
    </cfRule>
    <cfRule type="cellIs" dxfId="20137" priority="447" operator="greaterThan">
      <formula>$G$40</formula>
    </cfRule>
  </conditionalFormatting>
  <conditionalFormatting sqref="H41">
    <cfRule type="cellIs" dxfId="20136" priority="444" operator="greaterThan">
      <formula>$E$41</formula>
    </cfRule>
    <cfRule type="cellIs" dxfId="20135" priority="445" operator="greaterThan">
      <formula>$G$41</formula>
    </cfRule>
  </conditionalFormatting>
  <conditionalFormatting sqref="H29">
    <cfRule type="cellIs" dxfId="20134" priority="467" operator="greaterThan">
      <formula>$G$29</formula>
    </cfRule>
  </conditionalFormatting>
  <conditionalFormatting sqref="H37">
    <cfRule type="cellIs" dxfId="20133" priority="442" operator="greaterThan">
      <formula>$G$37</formula>
    </cfRule>
  </conditionalFormatting>
  <conditionalFormatting sqref="AV48">
    <cfRule type="cellIs" dxfId="20132" priority="411" operator="greaterThan">
      <formula>$F$48</formula>
    </cfRule>
  </conditionalFormatting>
  <conditionalFormatting sqref="AV72">
    <cfRule type="cellIs" dxfId="20131" priority="441" operator="greaterThan">
      <formula>$F$72</formula>
    </cfRule>
  </conditionalFormatting>
  <conditionalFormatting sqref="AV55">
    <cfRule type="cellIs" dxfId="20130" priority="440" operator="greaterThan">
      <formula>$G$55</formula>
    </cfRule>
  </conditionalFormatting>
  <conditionalFormatting sqref="AV60">
    <cfRule type="cellIs" dxfId="20129" priority="439" operator="greaterThan">
      <formula>$G$60</formula>
    </cfRule>
  </conditionalFormatting>
  <conditionalFormatting sqref="AV63">
    <cfRule type="cellIs" dxfId="20128" priority="438" operator="greaterThan">
      <formula>$G$63</formula>
    </cfRule>
  </conditionalFormatting>
  <conditionalFormatting sqref="AV66">
    <cfRule type="cellIs" dxfId="20127" priority="436" operator="greaterThan">
      <formula>$G$66</formula>
    </cfRule>
    <cfRule type="cellIs" dxfId="20126" priority="437" operator="greaterThan">
      <formula>$F$66</formula>
    </cfRule>
  </conditionalFormatting>
  <conditionalFormatting sqref="AV53">
    <cfRule type="cellIs" dxfId="20125" priority="435" operator="greaterThan">
      <formula>$F$53</formula>
    </cfRule>
  </conditionalFormatting>
  <conditionalFormatting sqref="AV52">
    <cfRule type="cellIs" dxfId="20124" priority="433" operator="greaterThan">
      <formula>$F$52</formula>
    </cfRule>
  </conditionalFormatting>
  <conditionalFormatting sqref="AV61">
    <cfRule type="cellIs" dxfId="20123" priority="430" operator="greaterThan">
      <formula>$F$61</formula>
    </cfRule>
  </conditionalFormatting>
  <conditionalFormatting sqref="AV62">
    <cfRule type="cellIs" dxfId="20122" priority="428" operator="greaterThan">
      <formula>$G$62</formula>
    </cfRule>
  </conditionalFormatting>
  <conditionalFormatting sqref="AV54">
    <cfRule type="cellIs" dxfId="20121" priority="431" operator="greaterThan">
      <formula>$G$54</formula>
    </cfRule>
    <cfRule type="cellIs" dxfId="20120" priority="432" operator="greaterThan">
      <formula>$F$54</formula>
    </cfRule>
  </conditionalFormatting>
  <conditionalFormatting sqref="AV61">
    <cfRule type="cellIs" dxfId="20119" priority="429" operator="greaterThan">
      <formula>$G$61</formula>
    </cfRule>
  </conditionalFormatting>
  <conditionalFormatting sqref="AV67">
    <cfRule type="cellIs" dxfId="20118" priority="427" operator="greaterThan">
      <formula>$F$67</formula>
    </cfRule>
  </conditionalFormatting>
  <conditionalFormatting sqref="AV68">
    <cfRule type="cellIs" dxfId="20117" priority="426" operator="greaterThan">
      <formula>$G$68</formula>
    </cfRule>
  </conditionalFormatting>
  <conditionalFormatting sqref="AV70">
    <cfRule type="cellIs" dxfId="20116" priority="425" operator="greaterThan">
      <formula>$G$70</formula>
    </cfRule>
  </conditionalFormatting>
  <conditionalFormatting sqref="AV73">
    <cfRule type="cellIs" dxfId="20115" priority="424" operator="greaterThan">
      <formula>$G$73</formula>
    </cfRule>
  </conditionalFormatting>
  <conditionalFormatting sqref="AV75">
    <cfRule type="cellIs" dxfId="20114" priority="423" operator="greaterThan">
      <formula>$F$75</formula>
    </cfRule>
  </conditionalFormatting>
  <conditionalFormatting sqref="AV76">
    <cfRule type="cellIs" dxfId="20113" priority="422" operator="greaterThan">
      <formula>$F$76</formula>
    </cfRule>
  </conditionalFormatting>
  <conditionalFormatting sqref="AV78">
    <cfRule type="cellIs" dxfId="20112" priority="421" operator="greaterThan">
      <formula>$G$78</formula>
    </cfRule>
  </conditionalFormatting>
  <conditionalFormatting sqref="AV80">
    <cfRule type="cellIs" dxfId="20111" priority="420" operator="greaterThan">
      <formula>$F$80</formula>
    </cfRule>
  </conditionalFormatting>
  <conditionalFormatting sqref="AV82">
    <cfRule type="cellIs" dxfId="20110" priority="419" operator="greaterThan">
      <formula>$F$82</formula>
    </cfRule>
  </conditionalFormatting>
  <conditionalFormatting sqref="AV81">
    <cfRule type="cellIs" dxfId="20109" priority="417" operator="greaterThan">
      <formula>$G$81</formula>
    </cfRule>
    <cfRule type="cellIs" dxfId="20108" priority="418" operator="greaterThan">
      <formula>$F$81</formula>
    </cfRule>
  </conditionalFormatting>
  <conditionalFormatting sqref="AV84">
    <cfRule type="cellIs" dxfId="20107" priority="416" operator="greaterThan">
      <formula>$G$84</formula>
    </cfRule>
  </conditionalFormatting>
  <conditionalFormatting sqref="AV86">
    <cfRule type="cellIs" dxfId="20106" priority="414" operator="greaterThan">
      <formula>$G$86</formula>
    </cfRule>
    <cfRule type="cellIs" dxfId="20105" priority="415" operator="greaterThan">
      <formula>$F$86</formula>
    </cfRule>
  </conditionalFormatting>
  <conditionalFormatting sqref="AV89">
    <cfRule type="cellIs" dxfId="20104" priority="412" operator="greaterThan">
      <formula>$G$89</formula>
    </cfRule>
    <cfRule type="cellIs" dxfId="20103" priority="413" operator="greaterThan">
      <formula>$F$89</formula>
    </cfRule>
  </conditionalFormatting>
  <conditionalFormatting sqref="AV53">
    <cfRule type="cellIs" dxfId="20102" priority="434" operator="greaterThan">
      <formula>$G$53</formula>
    </cfRule>
  </conditionalFormatting>
  <conditionalFormatting sqref="AQ27">
    <cfRule type="cellIs" dxfId="20101" priority="409" operator="greaterThan">
      <formula>$E$27</formula>
    </cfRule>
    <cfRule type="cellIs" dxfId="20100" priority="410" operator="greaterThan">
      <formula>$G$27</formula>
    </cfRule>
  </conditionalFormatting>
  <conditionalFormatting sqref="AQ28">
    <cfRule type="cellIs" dxfId="20099" priority="407" operator="greaterThan">
      <formula>$E$28</formula>
    </cfRule>
    <cfRule type="cellIs" dxfId="20098" priority="408" operator="greaterThan">
      <formula>$G$28</formula>
    </cfRule>
  </conditionalFormatting>
  <conditionalFormatting sqref="AQ30">
    <cfRule type="cellIs" dxfId="20097" priority="405" operator="greaterThan">
      <formula>$E$30</formula>
    </cfRule>
    <cfRule type="cellIs" dxfId="20096" priority="406" operator="greaterThan">
      <formula>$G$30</formula>
    </cfRule>
  </conditionalFormatting>
  <conditionalFormatting sqref="AQ31">
    <cfRule type="cellIs" dxfId="20095" priority="404" operator="greaterThan">
      <formula>$E$31</formula>
    </cfRule>
  </conditionalFormatting>
  <conditionalFormatting sqref="AQ32">
    <cfRule type="cellIs" dxfId="20094" priority="402" operator="greaterThan">
      <formula>$E$32</formula>
    </cfRule>
    <cfRule type="cellIs" dxfId="20093" priority="403" operator="greaterThan">
      <formula>$G$32</formula>
    </cfRule>
  </conditionalFormatting>
  <conditionalFormatting sqref="AQ33">
    <cfRule type="cellIs" dxfId="20092" priority="400" operator="greaterThan">
      <formula>$E$33</formula>
    </cfRule>
    <cfRule type="cellIs" dxfId="20091" priority="401" operator="greaterThan">
      <formula>$G$33</formula>
    </cfRule>
  </conditionalFormatting>
  <conditionalFormatting sqref="AQ34">
    <cfRule type="cellIs" dxfId="20090" priority="397" operator="greaterThan">
      <formula>$E$34</formula>
    </cfRule>
    <cfRule type="cellIs" dxfId="20089" priority="398" operator="greaterThan">
      <formula>$G$34</formula>
    </cfRule>
    <cfRule type="cellIs" dxfId="20088" priority="399" operator="greaterThan">
      <formula>$F$34</formula>
    </cfRule>
  </conditionalFormatting>
  <conditionalFormatting sqref="AQ35">
    <cfRule type="cellIs" dxfId="20087" priority="395" operator="greaterThan">
      <formula>$E$35</formula>
    </cfRule>
    <cfRule type="cellIs" dxfId="20086" priority="396" operator="greaterThan">
      <formula>$G$35</formula>
    </cfRule>
  </conditionalFormatting>
  <conditionalFormatting sqref="AQ36">
    <cfRule type="cellIs" dxfId="20085" priority="393" operator="greaterThan">
      <formula>$E$36</formula>
    </cfRule>
    <cfRule type="cellIs" dxfId="20084" priority="394" operator="greaterThan">
      <formula>$G$36</formula>
    </cfRule>
  </conditionalFormatting>
  <conditionalFormatting sqref="AQ37">
    <cfRule type="cellIs" dxfId="20083" priority="392" operator="greaterThan">
      <formula>$E$37</formula>
    </cfRule>
  </conditionalFormatting>
  <conditionalFormatting sqref="AQ38">
    <cfRule type="cellIs" dxfId="20082" priority="390" operator="greaterThan">
      <formula>$E$38</formula>
    </cfRule>
    <cfRule type="cellIs" dxfId="20081" priority="391" operator="greaterThan">
      <formula>$G$38</formula>
    </cfRule>
  </conditionalFormatting>
  <conditionalFormatting sqref="AQ39">
    <cfRule type="cellIs" dxfId="20080" priority="388" operator="greaterThan">
      <formula>$E$39</formula>
    </cfRule>
    <cfRule type="cellIs" dxfId="20079" priority="389" operator="greaterThan">
      <formula>$G$39</formula>
    </cfRule>
  </conditionalFormatting>
  <conditionalFormatting sqref="AQ40">
    <cfRule type="cellIs" dxfId="20078" priority="386" operator="greaterThan">
      <formula>$E$40</formula>
    </cfRule>
    <cfRule type="cellIs" dxfId="20077" priority="387" operator="greaterThan">
      <formula>$G$40</formula>
    </cfRule>
  </conditionalFormatting>
  <conditionalFormatting sqref="AQ41">
    <cfRule type="cellIs" dxfId="20076" priority="384" operator="greaterThan">
      <formula>$E$41</formula>
    </cfRule>
    <cfRule type="cellIs" dxfId="20075" priority="385" operator="greaterThan">
      <formula>$G$41</formula>
    </cfRule>
  </conditionalFormatting>
  <conditionalFormatting sqref="AQ37">
    <cfRule type="cellIs" dxfId="20074" priority="383" operator="greaterThan">
      <formula>$G$37</formula>
    </cfRule>
  </conditionalFormatting>
  <conditionalFormatting sqref="AQ72">
    <cfRule type="cellIs" dxfId="20073" priority="382" operator="greaterThan">
      <formula>$F$72</formula>
    </cfRule>
  </conditionalFormatting>
  <conditionalFormatting sqref="AQ55">
    <cfRule type="cellIs" dxfId="20072" priority="381" operator="greaterThan">
      <formula>$G$55</formula>
    </cfRule>
  </conditionalFormatting>
  <conditionalFormatting sqref="AQ60">
    <cfRule type="cellIs" dxfId="20071" priority="380" operator="greaterThan">
      <formula>$G$60</formula>
    </cfRule>
  </conditionalFormatting>
  <conditionalFormatting sqref="AQ63">
    <cfRule type="cellIs" dxfId="20070" priority="379" operator="greaterThan">
      <formula>$G$63</formula>
    </cfRule>
  </conditionalFormatting>
  <conditionalFormatting sqref="AQ66">
    <cfRule type="cellIs" dxfId="20069" priority="377" operator="greaterThan">
      <formula>$G$66</formula>
    </cfRule>
    <cfRule type="cellIs" dxfId="20068" priority="378" operator="greaterThan">
      <formula>$F$66</formula>
    </cfRule>
  </conditionalFormatting>
  <conditionalFormatting sqref="AQ53">
    <cfRule type="cellIs" dxfId="20067" priority="376" operator="greaterThan">
      <formula>$F$53</formula>
    </cfRule>
  </conditionalFormatting>
  <conditionalFormatting sqref="AQ52">
    <cfRule type="cellIs" dxfId="20066" priority="374" operator="greaterThan">
      <formula>$F$52</formula>
    </cfRule>
  </conditionalFormatting>
  <conditionalFormatting sqref="AQ61">
    <cfRule type="cellIs" dxfId="20065" priority="371" operator="greaterThan">
      <formula>$F$61</formula>
    </cfRule>
  </conditionalFormatting>
  <conditionalFormatting sqref="AQ62">
    <cfRule type="cellIs" dxfId="20064" priority="369" operator="greaterThan">
      <formula>$G$62</formula>
    </cfRule>
  </conditionalFormatting>
  <conditionalFormatting sqref="AQ54">
    <cfRule type="cellIs" dxfId="20063" priority="372" operator="greaterThan">
      <formula>$G$54</formula>
    </cfRule>
    <cfRule type="cellIs" dxfId="20062" priority="373" operator="greaterThan">
      <formula>$F$54</formula>
    </cfRule>
  </conditionalFormatting>
  <conditionalFormatting sqref="AQ61">
    <cfRule type="cellIs" dxfId="20061" priority="370" operator="greaterThan">
      <formula>$G$61</formula>
    </cfRule>
  </conditionalFormatting>
  <conditionalFormatting sqref="AQ67">
    <cfRule type="cellIs" dxfId="20060" priority="368" operator="greaterThan">
      <formula>$F$67</formula>
    </cfRule>
  </conditionalFormatting>
  <conditionalFormatting sqref="AQ68">
    <cfRule type="cellIs" dxfId="20059" priority="367" operator="greaterThan">
      <formula>$G$68</formula>
    </cfRule>
  </conditionalFormatting>
  <conditionalFormatting sqref="AQ70">
    <cfRule type="cellIs" dxfId="20058" priority="366" operator="greaterThan">
      <formula>$G$70</formula>
    </cfRule>
  </conditionalFormatting>
  <conditionalFormatting sqref="AQ73">
    <cfRule type="cellIs" dxfId="20057" priority="365" operator="greaterThan">
      <formula>$G$73</formula>
    </cfRule>
  </conditionalFormatting>
  <conditionalFormatting sqref="AQ75">
    <cfRule type="cellIs" dxfId="20056" priority="364" operator="greaterThan">
      <formula>$F$75</formula>
    </cfRule>
  </conditionalFormatting>
  <conditionalFormatting sqref="AQ76">
    <cfRule type="cellIs" dxfId="20055" priority="363" operator="greaterThan">
      <formula>$F$76</formula>
    </cfRule>
  </conditionalFormatting>
  <conditionalFormatting sqref="AQ78">
    <cfRule type="cellIs" dxfId="20054" priority="362" operator="greaterThan">
      <formula>$G$78</formula>
    </cfRule>
  </conditionalFormatting>
  <conditionalFormatting sqref="AQ80">
    <cfRule type="cellIs" dxfId="20053" priority="361" operator="greaterThan">
      <formula>$F$80</formula>
    </cfRule>
  </conditionalFormatting>
  <conditionalFormatting sqref="AQ82">
    <cfRule type="cellIs" dxfId="20052" priority="360" operator="greaterThan">
      <formula>$F$82</formula>
    </cfRule>
  </conditionalFormatting>
  <conditionalFormatting sqref="AQ81">
    <cfRule type="cellIs" dxfId="20051" priority="358" operator="greaterThan">
      <formula>$G$81</formula>
    </cfRule>
    <cfRule type="cellIs" dxfId="20050" priority="359" operator="greaterThan">
      <formula>$F$81</formula>
    </cfRule>
  </conditionalFormatting>
  <conditionalFormatting sqref="AQ84">
    <cfRule type="cellIs" dxfId="20049" priority="357" operator="greaterThan">
      <formula>$G$84</formula>
    </cfRule>
  </conditionalFormatting>
  <conditionalFormatting sqref="AQ86">
    <cfRule type="cellIs" dxfId="20048" priority="355" operator="greaterThan">
      <formula>$G$86</formula>
    </cfRule>
    <cfRule type="cellIs" dxfId="20047" priority="356" operator="greaterThan">
      <formula>$F$86</formula>
    </cfRule>
  </conditionalFormatting>
  <conditionalFormatting sqref="AQ89">
    <cfRule type="cellIs" dxfId="20046" priority="353" operator="greaterThan">
      <formula>$G$89</formula>
    </cfRule>
    <cfRule type="cellIs" dxfId="20045" priority="354" operator="greaterThan">
      <formula>$F$89</formula>
    </cfRule>
  </conditionalFormatting>
  <conditionalFormatting sqref="AQ53">
    <cfRule type="cellIs" dxfId="20044" priority="375" operator="greaterThan">
      <formula>$G$53</formula>
    </cfRule>
  </conditionalFormatting>
  <conditionalFormatting sqref="AB48">
    <cfRule type="cellIs" dxfId="20043" priority="322" operator="greaterThan">
      <formula>$F$48</formula>
    </cfRule>
  </conditionalFormatting>
  <conditionalFormatting sqref="AB72">
    <cfRule type="cellIs" dxfId="20042" priority="352" operator="greaterThan">
      <formula>$F$72</formula>
    </cfRule>
  </conditionalFormatting>
  <conditionalFormatting sqref="AB55">
    <cfRule type="cellIs" dxfId="20041" priority="351" operator="greaterThan">
      <formula>$G$55</formula>
    </cfRule>
  </conditionalFormatting>
  <conditionalFormatting sqref="AB60">
    <cfRule type="cellIs" dxfId="20040" priority="350" operator="greaterThan">
      <formula>$G$60</formula>
    </cfRule>
  </conditionalFormatting>
  <conditionalFormatting sqref="AB63">
    <cfRule type="cellIs" dxfId="20039" priority="349" operator="greaterThan">
      <formula>$G$63</formula>
    </cfRule>
  </conditionalFormatting>
  <conditionalFormatting sqref="AB66">
    <cfRule type="cellIs" dxfId="20038" priority="347" operator="greaterThan">
      <formula>$G$66</formula>
    </cfRule>
    <cfRule type="cellIs" dxfId="20037" priority="348" operator="greaterThan">
      <formula>$F$66</formula>
    </cfRule>
  </conditionalFormatting>
  <conditionalFormatting sqref="AB53">
    <cfRule type="cellIs" dxfId="20036" priority="346" operator="greaterThan">
      <formula>$F$53</formula>
    </cfRule>
  </conditionalFormatting>
  <conditionalFormatting sqref="AB52">
    <cfRule type="cellIs" dxfId="20035" priority="344" operator="greaterThan">
      <formula>$F$52</formula>
    </cfRule>
  </conditionalFormatting>
  <conditionalFormatting sqref="AB61">
    <cfRule type="cellIs" dxfId="20034" priority="341" operator="greaterThan">
      <formula>$F$61</formula>
    </cfRule>
  </conditionalFormatting>
  <conditionalFormatting sqref="AB62">
    <cfRule type="cellIs" dxfId="20033" priority="339" operator="greaterThan">
      <formula>$G$62</formula>
    </cfRule>
  </conditionalFormatting>
  <conditionalFormatting sqref="AB54">
    <cfRule type="cellIs" dxfId="20032" priority="342" operator="greaterThan">
      <formula>$G$54</formula>
    </cfRule>
    <cfRule type="cellIs" dxfId="20031" priority="343" operator="greaterThan">
      <formula>$F$54</formula>
    </cfRule>
  </conditionalFormatting>
  <conditionalFormatting sqref="AB61">
    <cfRule type="cellIs" dxfId="20030" priority="340" operator="greaterThan">
      <formula>$G$61</formula>
    </cfRule>
  </conditionalFormatting>
  <conditionalFormatting sqref="AB67">
    <cfRule type="cellIs" dxfId="20029" priority="338" operator="greaterThan">
      <formula>$F$67</formula>
    </cfRule>
  </conditionalFormatting>
  <conditionalFormatting sqref="AB68">
    <cfRule type="cellIs" dxfId="20028" priority="337" operator="greaterThan">
      <formula>$G$68</formula>
    </cfRule>
  </conditionalFormatting>
  <conditionalFormatting sqref="AB70">
    <cfRule type="cellIs" dxfId="20027" priority="336" operator="greaterThan">
      <formula>$G$70</formula>
    </cfRule>
  </conditionalFormatting>
  <conditionalFormatting sqref="AB73">
    <cfRule type="cellIs" dxfId="20026" priority="335" operator="greaterThan">
      <formula>$G$73</formula>
    </cfRule>
  </conditionalFormatting>
  <conditionalFormatting sqref="AB75">
    <cfRule type="cellIs" dxfId="20025" priority="334" operator="greaterThan">
      <formula>$F$75</formula>
    </cfRule>
  </conditionalFormatting>
  <conditionalFormatting sqref="AB76">
    <cfRule type="cellIs" dxfId="20024" priority="333" operator="greaterThan">
      <formula>$F$76</formula>
    </cfRule>
  </conditionalFormatting>
  <conditionalFormatting sqref="AB78">
    <cfRule type="cellIs" dxfId="20023" priority="332" operator="greaterThan">
      <formula>$G$78</formula>
    </cfRule>
  </conditionalFormatting>
  <conditionalFormatting sqref="AB80">
    <cfRule type="cellIs" dxfId="20022" priority="331" operator="greaterThan">
      <formula>$F$80</formula>
    </cfRule>
  </conditionalFormatting>
  <conditionalFormatting sqref="AB82">
    <cfRule type="cellIs" dxfId="20021" priority="330" operator="greaterThan">
      <formula>$F$82</formula>
    </cfRule>
  </conditionalFormatting>
  <conditionalFormatting sqref="AB81">
    <cfRule type="cellIs" dxfId="20020" priority="328" operator="greaterThan">
      <formula>$G$81</formula>
    </cfRule>
    <cfRule type="cellIs" dxfId="20019" priority="329" operator="greaterThan">
      <formula>$F$81</formula>
    </cfRule>
  </conditionalFormatting>
  <conditionalFormatting sqref="AB84">
    <cfRule type="cellIs" dxfId="20018" priority="327" operator="greaterThan">
      <formula>$G$84</formula>
    </cfRule>
  </conditionalFormatting>
  <conditionalFormatting sqref="AB86">
    <cfRule type="cellIs" dxfId="20017" priority="325" operator="greaterThan">
      <formula>$G$86</formula>
    </cfRule>
    <cfRule type="cellIs" dxfId="20016" priority="326" operator="greaterThan">
      <formula>$F$86</formula>
    </cfRule>
  </conditionalFormatting>
  <conditionalFormatting sqref="AB53">
    <cfRule type="cellIs" dxfId="20015" priority="345" operator="greaterThan">
      <formula>$G$53</formula>
    </cfRule>
  </conditionalFormatting>
  <conditionalFormatting sqref="AL48">
    <cfRule type="cellIs" dxfId="20014" priority="291" operator="greaterThan">
      <formula>$F$48</formula>
    </cfRule>
  </conditionalFormatting>
  <conditionalFormatting sqref="AL72">
    <cfRule type="cellIs" dxfId="20013" priority="321" operator="greaterThan">
      <formula>$F$72</formula>
    </cfRule>
  </conditionalFormatting>
  <conditionalFormatting sqref="AL55">
    <cfRule type="cellIs" dxfId="20012" priority="320" operator="greaterThan">
      <formula>$G$55</formula>
    </cfRule>
  </conditionalFormatting>
  <conditionalFormatting sqref="AL60">
    <cfRule type="cellIs" dxfId="20011" priority="319" operator="greaterThan">
      <formula>$G$60</formula>
    </cfRule>
  </conditionalFormatting>
  <conditionalFormatting sqref="AL63">
    <cfRule type="cellIs" dxfId="20010" priority="318" operator="greaterThan">
      <formula>$G$63</formula>
    </cfRule>
  </conditionalFormatting>
  <conditionalFormatting sqref="AL66">
    <cfRule type="cellIs" dxfId="20009" priority="316" operator="greaterThan">
      <formula>$G$66</formula>
    </cfRule>
    <cfRule type="cellIs" dxfId="20008" priority="317" operator="greaterThan">
      <formula>$F$66</formula>
    </cfRule>
  </conditionalFormatting>
  <conditionalFormatting sqref="AL53">
    <cfRule type="cellIs" dxfId="20007" priority="315" operator="greaterThan">
      <formula>$F$53</formula>
    </cfRule>
  </conditionalFormatting>
  <conditionalFormatting sqref="AL52">
    <cfRule type="cellIs" dxfId="20006" priority="313" operator="greaterThan">
      <formula>$F$52</formula>
    </cfRule>
  </conditionalFormatting>
  <conditionalFormatting sqref="AL61">
    <cfRule type="cellIs" dxfId="20005" priority="310" operator="greaterThan">
      <formula>$F$61</formula>
    </cfRule>
  </conditionalFormatting>
  <conditionalFormatting sqref="AL62">
    <cfRule type="cellIs" dxfId="20004" priority="308" operator="greaterThan">
      <formula>$G$62</formula>
    </cfRule>
  </conditionalFormatting>
  <conditionalFormatting sqref="AL54">
    <cfRule type="cellIs" dxfId="20003" priority="311" operator="greaterThan">
      <formula>$G$54</formula>
    </cfRule>
    <cfRule type="cellIs" dxfId="20002" priority="312" operator="greaterThan">
      <formula>$F$54</formula>
    </cfRule>
  </conditionalFormatting>
  <conditionalFormatting sqref="AL61">
    <cfRule type="cellIs" dxfId="20001" priority="309" operator="greaterThan">
      <formula>$G$61</formula>
    </cfRule>
  </conditionalFormatting>
  <conditionalFormatting sqref="AL67">
    <cfRule type="cellIs" dxfId="20000" priority="307" operator="greaterThan">
      <formula>$F$67</formula>
    </cfRule>
  </conditionalFormatting>
  <conditionalFormatting sqref="AL68">
    <cfRule type="cellIs" dxfId="19999" priority="306" operator="greaterThan">
      <formula>$G$68</formula>
    </cfRule>
  </conditionalFormatting>
  <conditionalFormatting sqref="AL70">
    <cfRule type="cellIs" dxfId="19998" priority="305" operator="greaterThan">
      <formula>$G$70</formula>
    </cfRule>
  </conditionalFormatting>
  <conditionalFormatting sqref="AL73">
    <cfRule type="cellIs" dxfId="19997" priority="304" operator="greaterThan">
      <formula>$G$73</formula>
    </cfRule>
  </conditionalFormatting>
  <conditionalFormatting sqref="AL75">
    <cfRule type="cellIs" dxfId="19996" priority="303" operator="greaterThan">
      <formula>$F$75</formula>
    </cfRule>
  </conditionalFormatting>
  <conditionalFormatting sqref="AL76">
    <cfRule type="cellIs" dxfId="19995" priority="302" operator="greaterThan">
      <formula>$F$76</formula>
    </cfRule>
  </conditionalFormatting>
  <conditionalFormatting sqref="AL78">
    <cfRule type="cellIs" dxfId="19994" priority="301" operator="greaterThan">
      <formula>$G$78</formula>
    </cfRule>
  </conditionalFormatting>
  <conditionalFormatting sqref="AL80">
    <cfRule type="cellIs" dxfId="19993" priority="300" operator="greaterThan">
      <formula>$F$80</formula>
    </cfRule>
  </conditionalFormatting>
  <conditionalFormatting sqref="AL82">
    <cfRule type="cellIs" dxfId="19992" priority="299" operator="greaterThan">
      <formula>$F$82</formula>
    </cfRule>
  </conditionalFormatting>
  <conditionalFormatting sqref="AL81">
    <cfRule type="cellIs" dxfId="19991" priority="297" operator="greaterThan">
      <formula>$G$81</formula>
    </cfRule>
    <cfRule type="cellIs" dxfId="19990" priority="298" operator="greaterThan">
      <formula>$F$81</formula>
    </cfRule>
  </conditionalFormatting>
  <conditionalFormatting sqref="AL84">
    <cfRule type="cellIs" dxfId="19989" priority="296" operator="greaterThan">
      <formula>$G$84</formula>
    </cfRule>
  </conditionalFormatting>
  <conditionalFormatting sqref="AL86">
    <cfRule type="cellIs" dxfId="19988" priority="294" operator="greaterThan">
      <formula>$G$86</formula>
    </cfRule>
    <cfRule type="cellIs" dxfId="19987" priority="295" operator="greaterThan">
      <formula>$F$86</formula>
    </cfRule>
  </conditionalFormatting>
  <conditionalFormatting sqref="AL89">
    <cfRule type="cellIs" dxfId="19986" priority="292" operator="greaterThan">
      <formula>$G$89</formula>
    </cfRule>
    <cfRule type="cellIs" dxfId="19985" priority="293" operator="greaterThan">
      <formula>$F$89</formula>
    </cfRule>
  </conditionalFormatting>
  <conditionalFormatting sqref="AL53">
    <cfRule type="cellIs" dxfId="19984" priority="314" operator="greaterThan">
      <formula>$G$53</formula>
    </cfRule>
  </conditionalFormatting>
  <conditionalFormatting sqref="AG48">
    <cfRule type="cellIs" dxfId="19983" priority="259" operator="greaterThan">
      <formula>$F$48</formula>
    </cfRule>
  </conditionalFormatting>
  <conditionalFormatting sqref="AG72">
    <cfRule type="cellIs" dxfId="19982" priority="290" operator="greaterThan">
      <formula>$F$72</formula>
    </cfRule>
  </conditionalFormatting>
  <conditionalFormatting sqref="AG55">
    <cfRule type="cellIs" dxfId="19981" priority="289" operator="greaterThan">
      <formula>$G$55</formula>
    </cfRule>
  </conditionalFormatting>
  <conditionalFormatting sqref="AG60">
    <cfRule type="cellIs" dxfId="19980" priority="287" operator="greaterThan">
      <formula>$G$60</formula>
    </cfRule>
  </conditionalFormatting>
  <conditionalFormatting sqref="AG63">
    <cfRule type="cellIs" dxfId="19979" priority="286" operator="greaterThan">
      <formula>$G$63</formula>
    </cfRule>
  </conditionalFormatting>
  <conditionalFormatting sqref="AG66">
    <cfRule type="cellIs" dxfId="19978" priority="284" operator="greaterThan">
      <formula>$G$66</formula>
    </cfRule>
    <cfRule type="cellIs" dxfId="19977" priority="285" operator="greaterThan">
      <formula>$F$66</formula>
    </cfRule>
  </conditionalFormatting>
  <conditionalFormatting sqref="AG53">
    <cfRule type="cellIs" dxfId="19976" priority="283" operator="greaterThan">
      <formula>$F$53</formula>
    </cfRule>
  </conditionalFormatting>
  <conditionalFormatting sqref="AG52">
    <cfRule type="cellIs" dxfId="19975" priority="281" operator="greaterThan">
      <formula>$F$52</formula>
    </cfRule>
  </conditionalFormatting>
  <conditionalFormatting sqref="AG61">
    <cfRule type="cellIs" dxfId="19974" priority="278" operator="greaterThan">
      <formula>$F$61</formula>
    </cfRule>
  </conditionalFormatting>
  <conditionalFormatting sqref="AG62">
    <cfRule type="cellIs" dxfId="19973" priority="276" operator="greaterThan">
      <formula>$G$62</formula>
    </cfRule>
  </conditionalFormatting>
  <conditionalFormatting sqref="AG54">
    <cfRule type="cellIs" dxfId="19972" priority="279" operator="greaterThan">
      <formula>$G$54</formula>
    </cfRule>
    <cfRule type="cellIs" dxfId="19971" priority="280" operator="greaterThan">
      <formula>$F$54</formula>
    </cfRule>
  </conditionalFormatting>
  <conditionalFormatting sqref="AG61">
    <cfRule type="cellIs" dxfId="19970" priority="277" operator="greaterThan">
      <formula>$G$61</formula>
    </cfRule>
  </conditionalFormatting>
  <conditionalFormatting sqref="AG67">
    <cfRule type="cellIs" dxfId="19969" priority="275" operator="greaterThan">
      <formula>$F$67</formula>
    </cfRule>
  </conditionalFormatting>
  <conditionalFormatting sqref="AG68">
    <cfRule type="cellIs" dxfId="19968" priority="274" operator="greaterThan">
      <formula>$G$68</formula>
    </cfRule>
  </conditionalFormatting>
  <conditionalFormatting sqref="AG70">
    <cfRule type="cellIs" dxfId="19967" priority="273" operator="greaterThan">
      <formula>$G$70</formula>
    </cfRule>
  </conditionalFormatting>
  <conditionalFormatting sqref="AG73">
    <cfRule type="cellIs" dxfId="19966" priority="272" operator="greaterThan">
      <formula>$G$73</formula>
    </cfRule>
  </conditionalFormatting>
  <conditionalFormatting sqref="AG75">
    <cfRule type="cellIs" dxfId="19965" priority="271" operator="greaterThan">
      <formula>$F$75</formula>
    </cfRule>
  </conditionalFormatting>
  <conditionalFormatting sqref="AG76">
    <cfRule type="cellIs" dxfId="19964" priority="270" operator="greaterThan">
      <formula>$F$76</formula>
    </cfRule>
  </conditionalFormatting>
  <conditionalFormatting sqref="AG78">
    <cfRule type="cellIs" dxfId="19963" priority="269" operator="greaterThan">
      <formula>$G$78</formula>
    </cfRule>
  </conditionalFormatting>
  <conditionalFormatting sqref="AG80">
    <cfRule type="cellIs" dxfId="19962" priority="268" operator="greaterThan">
      <formula>$F$80</formula>
    </cfRule>
  </conditionalFormatting>
  <conditionalFormatting sqref="AG82">
    <cfRule type="cellIs" dxfId="19961" priority="267" operator="greaterThan">
      <formula>$F$82</formula>
    </cfRule>
  </conditionalFormatting>
  <conditionalFormatting sqref="AG81">
    <cfRule type="cellIs" dxfId="19960" priority="265" operator="greaterThan">
      <formula>$G$81</formula>
    </cfRule>
    <cfRule type="cellIs" dxfId="19959" priority="266" operator="greaterThan">
      <formula>$F$81</formula>
    </cfRule>
  </conditionalFormatting>
  <conditionalFormatting sqref="AG84">
    <cfRule type="cellIs" dxfId="19958" priority="264" operator="greaterThan">
      <formula>$G$84</formula>
    </cfRule>
  </conditionalFormatting>
  <conditionalFormatting sqref="AG86">
    <cfRule type="cellIs" dxfId="19957" priority="262" operator="greaterThan">
      <formula>$G$86</formula>
    </cfRule>
    <cfRule type="cellIs" dxfId="19956" priority="263" operator="greaterThan">
      <formula>$F$86</formula>
    </cfRule>
  </conditionalFormatting>
  <conditionalFormatting sqref="AG89">
    <cfRule type="cellIs" dxfId="19955" priority="260" operator="greaterThan">
      <formula>$G$89</formula>
    </cfRule>
    <cfRule type="cellIs" dxfId="19954" priority="261" operator="greaterThan">
      <formula>$F$89</formula>
    </cfRule>
  </conditionalFormatting>
  <conditionalFormatting sqref="AG53">
    <cfRule type="cellIs" dxfId="19953" priority="282" operator="greaterThan">
      <formula>$G$53</formula>
    </cfRule>
  </conditionalFormatting>
  <conditionalFormatting sqref="M48">
    <cfRule type="cellIs" dxfId="19952" priority="227" operator="greaterThan">
      <formula>$F$48</formula>
    </cfRule>
  </conditionalFormatting>
  <conditionalFormatting sqref="M72">
    <cfRule type="cellIs" dxfId="19951" priority="257" operator="greaterThan">
      <formula>$F$72</formula>
    </cfRule>
  </conditionalFormatting>
  <conditionalFormatting sqref="M55">
    <cfRule type="cellIs" dxfId="19950" priority="256" operator="greaterThan">
      <formula>$G$55</formula>
    </cfRule>
  </conditionalFormatting>
  <conditionalFormatting sqref="M60">
    <cfRule type="cellIs" dxfId="19949" priority="255" operator="greaterThan">
      <formula>$G$60</formula>
    </cfRule>
  </conditionalFormatting>
  <conditionalFormatting sqref="M63">
    <cfRule type="cellIs" dxfId="19948" priority="254" operator="greaterThan">
      <formula>$G$63</formula>
    </cfRule>
  </conditionalFormatting>
  <conditionalFormatting sqref="M66">
    <cfRule type="cellIs" dxfId="19947" priority="252" operator="greaterThan">
      <formula>$G$66</formula>
    </cfRule>
    <cfRule type="cellIs" dxfId="19946" priority="253" operator="greaterThan">
      <formula>$F$66</formula>
    </cfRule>
  </conditionalFormatting>
  <conditionalFormatting sqref="M53">
    <cfRule type="cellIs" dxfId="19945" priority="251" operator="greaterThan">
      <formula>$F$53</formula>
    </cfRule>
  </conditionalFormatting>
  <conditionalFormatting sqref="M52">
    <cfRule type="cellIs" dxfId="19944" priority="249" operator="greaterThan">
      <formula>$F$52</formula>
    </cfRule>
  </conditionalFormatting>
  <conditionalFormatting sqref="M61">
    <cfRule type="cellIs" dxfId="19943" priority="246" operator="greaterThan">
      <formula>$F$61</formula>
    </cfRule>
  </conditionalFormatting>
  <conditionalFormatting sqref="M62">
    <cfRule type="cellIs" dxfId="19942" priority="244" operator="greaterThan">
      <formula>$G$62</formula>
    </cfRule>
  </conditionalFormatting>
  <conditionalFormatting sqref="M54">
    <cfRule type="cellIs" dxfId="19941" priority="247" operator="greaterThan">
      <formula>$G$54</formula>
    </cfRule>
    <cfRule type="cellIs" dxfId="19940" priority="248" operator="greaterThan">
      <formula>$F$54</formula>
    </cfRule>
  </conditionalFormatting>
  <conditionalFormatting sqref="M61">
    <cfRule type="cellIs" dxfId="19939" priority="245" operator="greaterThan">
      <formula>$G$61</formula>
    </cfRule>
  </conditionalFormatting>
  <conditionalFormatting sqref="M67">
    <cfRule type="cellIs" dxfId="19938" priority="243" operator="greaterThan">
      <formula>$F$67</formula>
    </cfRule>
  </conditionalFormatting>
  <conditionalFormatting sqref="M68">
    <cfRule type="cellIs" dxfId="19937" priority="242" operator="greaterThan">
      <formula>$G$68</formula>
    </cfRule>
  </conditionalFormatting>
  <conditionalFormatting sqref="M70">
    <cfRule type="cellIs" dxfId="19936" priority="241" operator="greaterThan">
      <formula>$G$70</formula>
    </cfRule>
  </conditionalFormatting>
  <conditionalFormatting sqref="M73">
    <cfRule type="cellIs" dxfId="19935" priority="240" operator="greaterThan">
      <formula>$G$73</formula>
    </cfRule>
  </conditionalFormatting>
  <conditionalFormatting sqref="M75">
    <cfRule type="cellIs" dxfId="19934" priority="239" operator="greaterThan">
      <formula>$F$75</formula>
    </cfRule>
  </conditionalFormatting>
  <conditionalFormatting sqref="M76">
    <cfRule type="cellIs" dxfId="19933" priority="238" operator="greaterThan">
      <formula>$F$76</formula>
    </cfRule>
  </conditionalFormatting>
  <conditionalFormatting sqref="M78">
    <cfRule type="cellIs" dxfId="19932" priority="237" operator="greaterThan">
      <formula>$G$78</formula>
    </cfRule>
  </conditionalFormatting>
  <conditionalFormatting sqref="M80">
    <cfRule type="cellIs" dxfId="19931" priority="236" operator="greaterThan">
      <formula>$F$80</formula>
    </cfRule>
  </conditionalFormatting>
  <conditionalFormatting sqref="M82">
    <cfRule type="cellIs" dxfId="19930" priority="235" operator="greaterThan">
      <formula>$F$82</formula>
    </cfRule>
  </conditionalFormatting>
  <conditionalFormatting sqref="M81">
    <cfRule type="cellIs" dxfId="19929" priority="233" operator="greaterThan">
      <formula>$G$81</formula>
    </cfRule>
    <cfRule type="cellIs" dxfId="19928" priority="234" operator="greaterThan">
      <formula>$F$81</formula>
    </cfRule>
  </conditionalFormatting>
  <conditionalFormatting sqref="M84">
    <cfRule type="cellIs" dxfId="19927" priority="232" operator="greaterThan">
      <formula>$G$84</formula>
    </cfRule>
  </conditionalFormatting>
  <conditionalFormatting sqref="M86">
    <cfRule type="cellIs" dxfId="19926" priority="230" operator="greaterThan">
      <formula>$G$86</formula>
    </cfRule>
    <cfRule type="cellIs" dxfId="19925" priority="231" operator="greaterThan">
      <formula>$F$86</formula>
    </cfRule>
  </conditionalFormatting>
  <conditionalFormatting sqref="M89">
    <cfRule type="cellIs" dxfId="19924" priority="228" operator="greaterThan">
      <formula>$G$89</formula>
    </cfRule>
    <cfRule type="cellIs" dxfId="19923" priority="229" operator="greaterThan">
      <formula>$F$89</formula>
    </cfRule>
  </conditionalFormatting>
  <conditionalFormatting sqref="M53">
    <cfRule type="cellIs" dxfId="19922" priority="250" operator="greaterThan">
      <formula>$G$53</formula>
    </cfRule>
  </conditionalFormatting>
  <conditionalFormatting sqref="H48">
    <cfRule type="cellIs" dxfId="19921" priority="195" operator="greaterThan">
      <formula>$F$48</formula>
    </cfRule>
  </conditionalFormatting>
  <conditionalFormatting sqref="H72">
    <cfRule type="cellIs" dxfId="19920" priority="226" operator="greaterThan">
      <formula>$F$72</formula>
    </cfRule>
  </conditionalFormatting>
  <conditionalFormatting sqref="H55">
    <cfRule type="cellIs" dxfId="19919" priority="225" operator="greaterThan">
      <formula>$G$55</formula>
    </cfRule>
  </conditionalFormatting>
  <conditionalFormatting sqref="H60">
    <cfRule type="cellIs" dxfId="19918" priority="223" operator="greaterThan">
      <formula>$G$60</formula>
    </cfRule>
  </conditionalFormatting>
  <conditionalFormatting sqref="H63">
    <cfRule type="cellIs" dxfId="19917" priority="222" operator="greaterThan">
      <formula>$G$63</formula>
    </cfRule>
  </conditionalFormatting>
  <conditionalFormatting sqref="H66">
    <cfRule type="cellIs" dxfId="19916" priority="220" operator="greaterThan">
      <formula>$G$66</formula>
    </cfRule>
    <cfRule type="cellIs" dxfId="19915" priority="221" operator="greaterThan">
      <formula>$F$66</formula>
    </cfRule>
  </conditionalFormatting>
  <conditionalFormatting sqref="H53">
    <cfRule type="cellIs" dxfId="19914" priority="219" operator="greaterThan">
      <formula>$F$53</formula>
    </cfRule>
  </conditionalFormatting>
  <conditionalFormatting sqref="H52">
    <cfRule type="cellIs" dxfId="19913" priority="217" operator="greaterThan">
      <formula>$F$52</formula>
    </cfRule>
  </conditionalFormatting>
  <conditionalFormatting sqref="H61">
    <cfRule type="cellIs" dxfId="19912" priority="214" operator="greaterThan">
      <formula>$F$61</formula>
    </cfRule>
  </conditionalFormatting>
  <conditionalFormatting sqref="H62">
    <cfRule type="cellIs" dxfId="19911" priority="212" operator="greaterThan">
      <formula>$G$62</formula>
    </cfRule>
  </conditionalFormatting>
  <conditionalFormatting sqref="H54">
    <cfRule type="cellIs" dxfId="19910" priority="215" operator="greaterThan">
      <formula>$G$54</formula>
    </cfRule>
    <cfRule type="cellIs" dxfId="19909" priority="216" operator="greaterThan">
      <formula>$F$54</formula>
    </cfRule>
  </conditionalFormatting>
  <conditionalFormatting sqref="H61">
    <cfRule type="cellIs" dxfId="19908" priority="213" operator="greaterThan">
      <formula>$G$61</formula>
    </cfRule>
  </conditionalFormatting>
  <conditionalFormatting sqref="H67">
    <cfRule type="cellIs" dxfId="19907" priority="211" operator="greaterThan">
      <formula>$F$67</formula>
    </cfRule>
  </conditionalFormatting>
  <conditionalFormatting sqref="H68">
    <cfRule type="cellIs" dxfId="19906" priority="210" operator="greaterThan">
      <formula>$G$68</formula>
    </cfRule>
  </conditionalFormatting>
  <conditionalFormatting sqref="H70">
    <cfRule type="cellIs" dxfId="19905" priority="209" operator="greaterThan">
      <formula>$G$70</formula>
    </cfRule>
  </conditionalFormatting>
  <conditionalFormatting sqref="H73">
    <cfRule type="cellIs" dxfId="19904" priority="208" operator="greaterThan">
      <formula>$G$73</formula>
    </cfRule>
  </conditionalFormatting>
  <conditionalFormatting sqref="H75">
    <cfRule type="cellIs" dxfId="19903" priority="207" operator="greaterThan">
      <formula>$F$75</formula>
    </cfRule>
  </conditionalFormatting>
  <conditionalFormatting sqref="H76">
    <cfRule type="cellIs" dxfId="19902" priority="206" operator="greaterThan">
      <formula>$F$76</formula>
    </cfRule>
  </conditionalFormatting>
  <conditionalFormatting sqref="H78">
    <cfRule type="cellIs" dxfId="19901" priority="205" operator="greaterThan">
      <formula>$G$78</formula>
    </cfRule>
  </conditionalFormatting>
  <conditionalFormatting sqref="H80">
    <cfRule type="cellIs" dxfId="19900" priority="204" operator="greaterThan">
      <formula>$F$80</formula>
    </cfRule>
  </conditionalFormatting>
  <conditionalFormatting sqref="H82">
    <cfRule type="cellIs" dxfId="19899" priority="203" operator="greaterThan">
      <formula>$F$82</formula>
    </cfRule>
  </conditionalFormatting>
  <conditionalFormatting sqref="H81">
    <cfRule type="cellIs" dxfId="19898" priority="201" operator="greaterThan">
      <formula>$G$81</formula>
    </cfRule>
    <cfRule type="cellIs" dxfId="19897" priority="202" operator="greaterThan">
      <formula>$F$81</formula>
    </cfRule>
  </conditionalFormatting>
  <conditionalFormatting sqref="H84">
    <cfRule type="cellIs" dxfId="19896" priority="200" operator="greaterThan">
      <formula>$G$84</formula>
    </cfRule>
  </conditionalFormatting>
  <conditionalFormatting sqref="H86">
    <cfRule type="cellIs" dxfId="19895" priority="198" operator="greaterThan">
      <formula>$G$86</formula>
    </cfRule>
    <cfRule type="cellIs" dxfId="19894" priority="199" operator="greaterThan">
      <formula>$F$86</formula>
    </cfRule>
  </conditionalFormatting>
  <conditionalFormatting sqref="H89">
    <cfRule type="cellIs" dxfId="19893" priority="196" operator="greaterThan">
      <formula>$G$89</formula>
    </cfRule>
    <cfRule type="cellIs" dxfId="19892" priority="197" operator="greaterThan">
      <formula>$F$89</formula>
    </cfRule>
  </conditionalFormatting>
  <conditionalFormatting sqref="H53">
    <cfRule type="cellIs" dxfId="19891" priority="218" operator="greaterThan">
      <formula>$G$53</formula>
    </cfRule>
  </conditionalFormatting>
  <conditionalFormatting sqref="AQ29">
    <cfRule type="cellIs" dxfId="19890" priority="192" operator="greaterThan">
      <formula>$E$29</formula>
    </cfRule>
  </conditionalFormatting>
  <conditionalFormatting sqref="AQ29">
    <cfRule type="cellIs" dxfId="19889" priority="193" operator="greaterThan">
      <formula>$G$29</formula>
    </cfRule>
  </conditionalFormatting>
  <conditionalFormatting sqref="W18 R18">
    <cfRule type="cellIs" dxfId="19888" priority="174" operator="lessThan">
      <formula>$BC$18</formula>
    </cfRule>
    <cfRule type="cellIs" dxfId="19887" priority="175" operator="greaterThan">
      <formula>$BD$18</formula>
    </cfRule>
    <cfRule type="cellIs" dxfId="19886" priority="176" operator="lessThan">
      <formula>$BA$18</formula>
    </cfRule>
    <cfRule type="cellIs" dxfId="19885" priority="177" operator="greaterThan">
      <formula>$BB$18</formula>
    </cfRule>
  </conditionalFormatting>
  <conditionalFormatting sqref="W10 R10">
    <cfRule type="cellIs" dxfId="19884" priority="173" operator="greaterThan">
      <formula>$E$10</formula>
    </cfRule>
  </conditionalFormatting>
  <conditionalFormatting sqref="W11 R11">
    <cfRule type="cellIs" dxfId="19883" priority="172" operator="greaterThan">
      <formula>$E$11</formula>
    </cfRule>
  </conditionalFormatting>
  <conditionalFormatting sqref="W12 R12">
    <cfRule type="cellIs" dxfId="19882" priority="171" operator="greaterThan">
      <formula>$E$12</formula>
    </cfRule>
  </conditionalFormatting>
  <conditionalFormatting sqref="W13 R13">
    <cfRule type="cellIs" dxfId="19881" priority="169" operator="greaterThan">
      <formula>$E$13</formula>
    </cfRule>
    <cfRule type="cellIs" dxfId="19880" priority="170" operator="greaterThan">
      <formula>$G$13</formula>
    </cfRule>
  </conditionalFormatting>
  <conditionalFormatting sqref="W14 R14">
    <cfRule type="cellIs" dxfId="19879" priority="167" operator="greaterThan">
      <formula>$E$14</formula>
    </cfRule>
    <cfRule type="cellIs" dxfId="19878" priority="168" operator="greaterThan">
      <formula>$G$14</formula>
    </cfRule>
  </conditionalFormatting>
  <conditionalFormatting sqref="W15 R15">
    <cfRule type="cellIs" dxfId="19877" priority="166" operator="greaterThan">
      <formula>$E$15</formula>
    </cfRule>
  </conditionalFormatting>
  <conditionalFormatting sqref="W16 R16">
    <cfRule type="cellIs" dxfId="19876" priority="165" operator="greaterThan">
      <formula>$E$16</formula>
    </cfRule>
  </conditionalFormatting>
  <conditionalFormatting sqref="W16 R16">
    <cfRule type="cellIs" dxfId="19875" priority="164" operator="greaterThan">
      <formula>$G$16</formula>
    </cfRule>
  </conditionalFormatting>
  <conditionalFormatting sqref="W17 R17">
    <cfRule type="cellIs" dxfId="19874" priority="162" operator="greaterThan">
      <formula>$E$17</formula>
    </cfRule>
  </conditionalFormatting>
  <conditionalFormatting sqref="W17 R17">
    <cfRule type="cellIs" dxfId="19873" priority="163" operator="greaterThan">
      <formula>$G$17</formula>
    </cfRule>
  </conditionalFormatting>
  <conditionalFormatting sqref="W19 R19">
    <cfRule type="cellIs" dxfId="19872" priority="161" operator="greaterThan">
      <formula>$E$19</formula>
    </cfRule>
  </conditionalFormatting>
  <conditionalFormatting sqref="W20 R20">
    <cfRule type="cellIs" dxfId="19871" priority="159" operator="greaterThan">
      <formula>$E$20</formula>
    </cfRule>
    <cfRule type="cellIs" dxfId="19870" priority="160" operator="greaterThan">
      <formula>$G$20</formula>
    </cfRule>
  </conditionalFormatting>
  <conditionalFormatting sqref="W21 R21">
    <cfRule type="cellIs" dxfId="19869" priority="157" operator="greaterThan">
      <formula>$E$21</formula>
    </cfRule>
    <cfRule type="cellIs" dxfId="19868" priority="158" operator="greaterThan">
      <formula>$G$21</formula>
    </cfRule>
  </conditionalFormatting>
  <conditionalFormatting sqref="W22 R22">
    <cfRule type="cellIs" dxfId="19867" priority="155" operator="greaterThan">
      <formula>$E$22</formula>
    </cfRule>
    <cfRule type="cellIs" dxfId="19866" priority="156" operator="greaterThan">
      <formula>$G$22</formula>
    </cfRule>
  </conditionalFormatting>
  <conditionalFormatting sqref="W23 R23">
    <cfRule type="cellIs" dxfId="19865" priority="154" operator="greaterThan">
      <formula>$E$23</formula>
    </cfRule>
  </conditionalFormatting>
  <conditionalFormatting sqref="W8 R8">
    <cfRule type="cellIs" dxfId="19864" priority="153" operator="greaterThan">
      <formula>$E$8</formula>
    </cfRule>
  </conditionalFormatting>
  <conditionalFormatting sqref="W9 R9">
    <cfRule type="cellIs" dxfId="19863" priority="152" operator="greaterThan">
      <formula>$E$9</formula>
    </cfRule>
  </conditionalFormatting>
  <conditionalFormatting sqref="W26 R26">
    <cfRule type="cellIs" dxfId="19862" priority="150" operator="greaterThan">
      <formula>$E$26</formula>
    </cfRule>
    <cfRule type="cellIs" dxfId="19861" priority="151" operator="greaterThan">
      <formula>$G$26</formula>
    </cfRule>
  </conditionalFormatting>
  <conditionalFormatting sqref="W25 R25">
    <cfRule type="cellIs" dxfId="19860" priority="148" operator="greaterThan">
      <formula>$E$25</formula>
    </cfRule>
    <cfRule type="cellIs" dxfId="19859" priority="149" operator="greaterThan">
      <formula>$G$25</formula>
    </cfRule>
  </conditionalFormatting>
  <conditionalFormatting sqref="W27 R27">
    <cfRule type="cellIs" dxfId="19858" priority="146" operator="greaterThan">
      <formula>$E$27</formula>
    </cfRule>
    <cfRule type="cellIs" dxfId="19857" priority="147" operator="greaterThan">
      <formula>$G$27</formula>
    </cfRule>
  </conditionalFormatting>
  <conditionalFormatting sqref="W28 R28">
    <cfRule type="cellIs" dxfId="19856" priority="144" operator="greaterThan">
      <formula>$E$28</formula>
    </cfRule>
    <cfRule type="cellIs" dxfId="19855" priority="145" operator="greaterThan">
      <formula>$G$28</formula>
    </cfRule>
  </conditionalFormatting>
  <conditionalFormatting sqref="W29 R29">
    <cfRule type="cellIs" dxfId="19854" priority="119" operator="greaterThan">
      <formula>$E$29</formula>
    </cfRule>
  </conditionalFormatting>
  <conditionalFormatting sqref="W30 R30">
    <cfRule type="cellIs" dxfId="19853" priority="141" operator="greaterThan">
      <formula>$E$30</formula>
    </cfRule>
    <cfRule type="cellIs" dxfId="19852" priority="142" operator="greaterThan">
      <formula>$G$30</formula>
    </cfRule>
  </conditionalFormatting>
  <conditionalFormatting sqref="W31 R31">
    <cfRule type="cellIs" dxfId="19851" priority="140" operator="greaterThan">
      <formula>$E$31</formula>
    </cfRule>
  </conditionalFormatting>
  <conditionalFormatting sqref="W32 R32">
    <cfRule type="cellIs" dxfId="19850" priority="138" operator="greaterThan">
      <formula>$E$32</formula>
    </cfRule>
    <cfRule type="cellIs" dxfId="19849" priority="139" operator="greaterThan">
      <formula>$G$32</formula>
    </cfRule>
  </conditionalFormatting>
  <conditionalFormatting sqref="W33 R33">
    <cfRule type="cellIs" dxfId="19848" priority="136" operator="greaterThan">
      <formula>$E$33</formula>
    </cfRule>
    <cfRule type="cellIs" dxfId="19847" priority="137" operator="greaterThan">
      <formula>$G$33</formula>
    </cfRule>
  </conditionalFormatting>
  <conditionalFormatting sqref="W34 R34">
    <cfRule type="cellIs" dxfId="19846" priority="133" operator="greaterThan">
      <formula>$E$34</formula>
    </cfRule>
    <cfRule type="cellIs" dxfId="19845" priority="134" operator="greaterThan">
      <formula>$G$34</formula>
    </cfRule>
    <cfRule type="cellIs" dxfId="19844" priority="135" operator="greaterThan">
      <formula>$F$34</formula>
    </cfRule>
  </conditionalFormatting>
  <conditionalFormatting sqref="W35 R35">
    <cfRule type="cellIs" dxfId="19843" priority="131" operator="greaterThan">
      <formula>$E$35</formula>
    </cfRule>
    <cfRule type="cellIs" dxfId="19842" priority="132" operator="greaterThan">
      <formula>$G$35</formula>
    </cfRule>
  </conditionalFormatting>
  <conditionalFormatting sqref="W36 R36">
    <cfRule type="cellIs" dxfId="19841" priority="129" operator="greaterThan">
      <formula>$E$36</formula>
    </cfRule>
    <cfRule type="cellIs" dxfId="19840" priority="130" operator="greaterThan">
      <formula>$G$36</formula>
    </cfRule>
  </conditionalFormatting>
  <conditionalFormatting sqref="W37 R37">
    <cfRule type="cellIs" dxfId="19839" priority="128" operator="greaterThan">
      <formula>$E$37</formula>
    </cfRule>
  </conditionalFormatting>
  <conditionalFormatting sqref="W38 R38">
    <cfRule type="cellIs" dxfId="19838" priority="126" operator="greaterThan">
      <formula>$E$38</formula>
    </cfRule>
    <cfRule type="cellIs" dxfId="19837" priority="127" operator="greaterThan">
      <formula>$G$38</formula>
    </cfRule>
  </conditionalFormatting>
  <conditionalFormatting sqref="W39 R39">
    <cfRule type="cellIs" dxfId="19836" priority="124" operator="greaterThan">
      <formula>$E$39</formula>
    </cfRule>
    <cfRule type="cellIs" dxfId="19835" priority="125" operator="greaterThan">
      <formula>$G$39</formula>
    </cfRule>
  </conditionalFormatting>
  <conditionalFormatting sqref="W40 R40">
    <cfRule type="cellIs" dxfId="19834" priority="122" operator="greaterThan">
      <formula>$E$40</formula>
    </cfRule>
    <cfRule type="cellIs" dxfId="19833" priority="123" operator="greaterThan">
      <formula>$G$40</formula>
    </cfRule>
  </conditionalFormatting>
  <conditionalFormatting sqref="W41 R41">
    <cfRule type="cellIs" dxfId="19832" priority="120" operator="greaterThan">
      <formula>$E$41</formula>
    </cfRule>
    <cfRule type="cellIs" dxfId="19831" priority="121" operator="greaterThan">
      <formula>$G$41</formula>
    </cfRule>
  </conditionalFormatting>
  <conditionalFormatting sqref="W29 R29">
    <cfRule type="cellIs" dxfId="19830" priority="143" operator="greaterThan">
      <formula>$G$29</formula>
    </cfRule>
  </conditionalFormatting>
  <conditionalFormatting sqref="W37 R37">
    <cfRule type="cellIs" dxfId="19829" priority="118" operator="greaterThan">
      <formula>$G$37</formula>
    </cfRule>
  </conditionalFormatting>
  <conditionalFormatting sqref="R43">
    <cfRule type="cellIs" dxfId="19828" priority="117" operator="greaterThan">
      <formula>$G$43</formula>
    </cfRule>
  </conditionalFormatting>
  <conditionalFormatting sqref="R45">
    <cfRule type="cellIs" dxfId="19827" priority="116" operator="greaterThan">
      <formula>$F$45</formula>
    </cfRule>
  </conditionalFormatting>
  <conditionalFormatting sqref="R46">
    <cfRule type="cellIs" dxfId="19826" priority="115" operator="greaterThan">
      <formula>$G$46</formula>
    </cfRule>
  </conditionalFormatting>
  <conditionalFormatting sqref="R48">
    <cfRule type="cellIs" dxfId="19825" priority="84" operator="greaterThan">
      <formula>$F$48</formula>
    </cfRule>
  </conditionalFormatting>
  <conditionalFormatting sqref="R72">
    <cfRule type="cellIs" dxfId="19824" priority="114" operator="greaterThan">
      <formula>$F$72</formula>
    </cfRule>
  </conditionalFormatting>
  <conditionalFormatting sqref="R55">
    <cfRule type="cellIs" dxfId="19823" priority="113" operator="greaterThan">
      <formula>$G$55</formula>
    </cfRule>
  </conditionalFormatting>
  <conditionalFormatting sqref="R60">
    <cfRule type="cellIs" dxfId="19822" priority="112" operator="greaterThan">
      <formula>$G$60</formula>
    </cfRule>
  </conditionalFormatting>
  <conditionalFormatting sqref="R63">
    <cfRule type="cellIs" dxfId="19821" priority="111" operator="greaterThan">
      <formula>$G$63</formula>
    </cfRule>
  </conditionalFormatting>
  <conditionalFormatting sqref="R66">
    <cfRule type="cellIs" dxfId="19820" priority="109" operator="greaterThan">
      <formula>$G$66</formula>
    </cfRule>
    <cfRule type="cellIs" dxfId="19819" priority="110" operator="greaterThan">
      <formula>$F$66</formula>
    </cfRule>
  </conditionalFormatting>
  <conditionalFormatting sqref="R53">
    <cfRule type="cellIs" dxfId="19818" priority="108" operator="greaterThan">
      <formula>$F$53</formula>
    </cfRule>
  </conditionalFormatting>
  <conditionalFormatting sqref="R52">
    <cfRule type="cellIs" dxfId="19817" priority="106" operator="greaterThan">
      <formula>$F$52</formula>
    </cfRule>
  </conditionalFormatting>
  <conditionalFormatting sqref="R61">
    <cfRule type="cellIs" dxfId="19816" priority="103" operator="greaterThan">
      <formula>$F$61</formula>
    </cfRule>
  </conditionalFormatting>
  <conditionalFormatting sqref="R62">
    <cfRule type="cellIs" dxfId="19815" priority="101" operator="greaterThan">
      <formula>$G$62</formula>
    </cfRule>
  </conditionalFormatting>
  <conditionalFormatting sqref="R54">
    <cfRule type="cellIs" dxfId="19814" priority="104" operator="greaterThan">
      <formula>$G$54</formula>
    </cfRule>
    <cfRule type="cellIs" dxfId="19813" priority="105" operator="greaterThan">
      <formula>$F$54</formula>
    </cfRule>
  </conditionalFormatting>
  <conditionalFormatting sqref="R61">
    <cfRule type="cellIs" dxfId="19812" priority="102" operator="greaterThan">
      <formula>$G$61</formula>
    </cfRule>
  </conditionalFormatting>
  <conditionalFormatting sqref="R67">
    <cfRule type="cellIs" dxfId="19811" priority="100" operator="greaterThan">
      <formula>$F$67</formula>
    </cfRule>
  </conditionalFormatting>
  <conditionalFormatting sqref="R68">
    <cfRule type="cellIs" dxfId="19810" priority="99" operator="greaterThan">
      <formula>$G$68</formula>
    </cfRule>
  </conditionalFormatting>
  <conditionalFormatting sqref="R70">
    <cfRule type="cellIs" dxfId="19809" priority="98" operator="greaterThan">
      <formula>$G$70</formula>
    </cfRule>
  </conditionalFormatting>
  <conditionalFormatting sqref="R73">
    <cfRule type="cellIs" dxfId="19808" priority="97" operator="greaterThan">
      <formula>$G$73</formula>
    </cfRule>
  </conditionalFormatting>
  <conditionalFormatting sqref="R75">
    <cfRule type="cellIs" dxfId="19807" priority="96" operator="greaterThan">
      <formula>$F$75</formula>
    </cfRule>
  </conditionalFormatting>
  <conditionalFormatting sqref="R76">
    <cfRule type="cellIs" dxfId="19806" priority="95" operator="greaterThan">
      <formula>$F$76</formula>
    </cfRule>
  </conditionalFormatting>
  <conditionalFormatting sqref="R78">
    <cfRule type="cellIs" dxfId="19805" priority="94" operator="greaterThan">
      <formula>$G$78</formula>
    </cfRule>
  </conditionalFormatting>
  <conditionalFormatting sqref="R80">
    <cfRule type="cellIs" dxfId="19804" priority="93" operator="greaterThan">
      <formula>$F$80</formula>
    </cfRule>
  </conditionalFormatting>
  <conditionalFormatting sqref="R82">
    <cfRule type="cellIs" dxfId="19803" priority="92" operator="greaterThan">
      <formula>$F$82</formula>
    </cfRule>
  </conditionalFormatting>
  <conditionalFormatting sqref="R81">
    <cfRule type="cellIs" dxfId="19802" priority="90" operator="greaterThan">
      <formula>$G$81</formula>
    </cfRule>
    <cfRule type="cellIs" dxfId="19801" priority="91" operator="greaterThan">
      <formula>$F$81</formula>
    </cfRule>
  </conditionalFormatting>
  <conditionalFormatting sqref="R84">
    <cfRule type="cellIs" dxfId="19800" priority="89" operator="greaterThan">
      <formula>$G$84</formula>
    </cfRule>
  </conditionalFormatting>
  <conditionalFormatting sqref="R86">
    <cfRule type="cellIs" dxfId="19799" priority="87" operator="greaterThan">
      <formula>$G$86</formula>
    </cfRule>
    <cfRule type="cellIs" dxfId="19798" priority="88" operator="greaterThan">
      <formula>$F$86</formula>
    </cfRule>
  </conditionalFormatting>
  <conditionalFormatting sqref="R89">
    <cfRule type="expression" dxfId="19797" priority="5">
      <formula>$R$89&gt;$E$89</formula>
    </cfRule>
    <cfRule type="cellIs" dxfId="19796" priority="85" operator="greaterThan">
      <formula>$G$89</formula>
    </cfRule>
    <cfRule type="cellIs" dxfId="19795" priority="86" operator="greaterThan">
      <formula>$F$89</formula>
    </cfRule>
  </conditionalFormatting>
  <conditionalFormatting sqref="R53">
    <cfRule type="cellIs" dxfId="19794" priority="107" operator="greaterThan">
      <formula>$G$53</formula>
    </cfRule>
  </conditionalFormatting>
  <conditionalFormatting sqref="W48">
    <cfRule type="cellIs" dxfId="19793" priority="52" operator="greaterThan">
      <formula>$F$48</formula>
    </cfRule>
  </conditionalFormatting>
  <conditionalFormatting sqref="W72">
    <cfRule type="cellIs" dxfId="19792" priority="83" operator="greaterThan">
      <formula>$F$72</formula>
    </cfRule>
  </conditionalFormatting>
  <conditionalFormatting sqref="W55">
    <cfRule type="cellIs" dxfId="19791" priority="82" operator="greaterThan">
      <formula>$G$55</formula>
    </cfRule>
  </conditionalFormatting>
  <conditionalFormatting sqref="W60">
    <cfRule type="cellIs" dxfId="19790" priority="80" operator="greaterThan">
      <formula>$G$60</formula>
    </cfRule>
  </conditionalFormatting>
  <conditionalFormatting sqref="W63">
    <cfRule type="cellIs" dxfId="19789" priority="79" operator="greaterThan">
      <formula>$G$63</formula>
    </cfRule>
  </conditionalFormatting>
  <conditionalFormatting sqref="W66">
    <cfRule type="cellIs" dxfId="19788" priority="77" operator="greaterThan">
      <formula>$G$66</formula>
    </cfRule>
    <cfRule type="cellIs" dxfId="19787" priority="78" operator="greaterThan">
      <formula>$F$66</formula>
    </cfRule>
  </conditionalFormatting>
  <conditionalFormatting sqref="W53">
    <cfRule type="cellIs" dxfId="19786" priority="76" operator="greaterThan">
      <formula>$F$53</formula>
    </cfRule>
  </conditionalFormatting>
  <conditionalFormatting sqref="W52">
    <cfRule type="cellIs" dxfId="19785" priority="74" operator="greaterThan">
      <formula>$F$52</formula>
    </cfRule>
  </conditionalFormatting>
  <conditionalFormatting sqref="W61">
    <cfRule type="cellIs" dxfId="19784" priority="71" operator="greaterThan">
      <formula>$F$61</formula>
    </cfRule>
  </conditionalFormatting>
  <conditionalFormatting sqref="W62">
    <cfRule type="cellIs" dxfId="19783" priority="69" operator="greaterThan">
      <formula>$G$62</formula>
    </cfRule>
  </conditionalFormatting>
  <conditionalFormatting sqref="W54">
    <cfRule type="cellIs" dxfId="19782" priority="72" operator="greaterThan">
      <formula>$G$54</formula>
    </cfRule>
    <cfRule type="cellIs" dxfId="19781" priority="73" operator="greaterThan">
      <formula>$F$54</formula>
    </cfRule>
  </conditionalFormatting>
  <conditionalFormatting sqref="W61">
    <cfRule type="cellIs" dxfId="19780" priority="70" operator="greaterThan">
      <formula>$G$61</formula>
    </cfRule>
  </conditionalFormatting>
  <conditionalFormatting sqref="W67">
    <cfRule type="cellIs" dxfId="19779" priority="68" operator="greaterThan">
      <formula>$F$67</formula>
    </cfRule>
  </conditionalFormatting>
  <conditionalFormatting sqref="W68">
    <cfRule type="cellIs" dxfId="19778" priority="67" operator="greaterThan">
      <formula>$G$68</formula>
    </cfRule>
  </conditionalFormatting>
  <conditionalFormatting sqref="W70">
    <cfRule type="cellIs" dxfId="19777" priority="66" operator="greaterThan">
      <formula>$G$70</formula>
    </cfRule>
  </conditionalFormatting>
  <conditionalFormatting sqref="W73">
    <cfRule type="cellIs" dxfId="19776" priority="65" operator="greaterThan">
      <formula>$G$73</formula>
    </cfRule>
  </conditionalFormatting>
  <conditionalFormatting sqref="W75">
    <cfRule type="cellIs" dxfId="19775" priority="64" operator="greaterThan">
      <formula>$F$75</formula>
    </cfRule>
  </conditionalFormatting>
  <conditionalFormatting sqref="W76">
    <cfRule type="cellIs" dxfId="19774" priority="63" operator="greaterThan">
      <formula>$F$76</formula>
    </cfRule>
  </conditionalFormatting>
  <conditionalFormatting sqref="W78">
    <cfRule type="cellIs" dxfId="19773" priority="62" operator="greaterThan">
      <formula>$G$78</formula>
    </cfRule>
  </conditionalFormatting>
  <conditionalFormatting sqref="W80">
    <cfRule type="cellIs" dxfId="19772" priority="61" operator="greaterThan">
      <formula>$F$80</formula>
    </cfRule>
  </conditionalFormatting>
  <conditionalFormatting sqref="W82">
    <cfRule type="cellIs" dxfId="19771" priority="60" operator="greaterThan">
      <formula>$F$82</formula>
    </cfRule>
  </conditionalFormatting>
  <conditionalFormatting sqref="W81">
    <cfRule type="cellIs" dxfId="19770" priority="58" operator="greaterThan">
      <formula>$G$81</formula>
    </cfRule>
    <cfRule type="cellIs" dxfId="19769" priority="59" operator="greaterThan">
      <formula>$F$81</formula>
    </cfRule>
  </conditionalFormatting>
  <conditionalFormatting sqref="W84">
    <cfRule type="cellIs" dxfId="19768" priority="57" operator="greaterThan">
      <formula>$G$84</formula>
    </cfRule>
  </conditionalFormatting>
  <conditionalFormatting sqref="W86">
    <cfRule type="cellIs" dxfId="19767" priority="55" operator="greaterThan">
      <formula>$G$86</formula>
    </cfRule>
    <cfRule type="cellIs" dxfId="19766" priority="56" operator="greaterThan">
      <formula>$F$86</formula>
    </cfRule>
  </conditionalFormatting>
  <conditionalFormatting sqref="W89">
    <cfRule type="cellIs" dxfId="19765" priority="53" operator="greaterThan">
      <formula>$G$89</formula>
    </cfRule>
    <cfRule type="cellIs" dxfId="19764" priority="54" operator="greaterThan">
      <formula>$F$89</formula>
    </cfRule>
  </conditionalFormatting>
  <conditionalFormatting sqref="W53">
    <cfRule type="cellIs" dxfId="19763" priority="75" operator="greaterThan">
      <formula>$G$53</formula>
    </cfRule>
  </conditionalFormatting>
  <conditionalFormatting sqref="AQ10">
    <cfRule type="cellIs" dxfId="19762" priority="43" operator="greaterThan">
      <formula>$E$10</formula>
    </cfRule>
  </conditionalFormatting>
  <conditionalFormatting sqref="AQ11">
    <cfRule type="cellIs" dxfId="19761" priority="42" operator="greaterThan">
      <formula>$E$11</formula>
    </cfRule>
  </conditionalFormatting>
  <conditionalFormatting sqref="AQ12">
    <cfRule type="cellIs" dxfId="19760" priority="41" operator="greaterThan">
      <formula>$E$12</formula>
    </cfRule>
  </conditionalFormatting>
  <conditionalFormatting sqref="AQ13">
    <cfRule type="cellIs" dxfId="19759" priority="39" operator="greaterThan">
      <formula>$E$13</formula>
    </cfRule>
    <cfRule type="cellIs" dxfId="19758" priority="40" operator="greaterThan">
      <formula>$G$13</formula>
    </cfRule>
  </conditionalFormatting>
  <conditionalFormatting sqref="AQ14">
    <cfRule type="cellIs" dxfId="19757" priority="37" operator="greaterThan">
      <formula>$E$14</formula>
    </cfRule>
    <cfRule type="cellIs" dxfId="19756" priority="38" operator="greaterThan">
      <formula>$G$14</formula>
    </cfRule>
  </conditionalFormatting>
  <conditionalFormatting sqref="AQ15">
    <cfRule type="cellIs" dxfId="19755" priority="36" operator="greaterThan">
      <formula>$E$15</formula>
    </cfRule>
  </conditionalFormatting>
  <conditionalFormatting sqref="AQ16">
    <cfRule type="cellIs" dxfId="19754" priority="35" operator="greaterThan">
      <formula>$E$16</formula>
    </cfRule>
  </conditionalFormatting>
  <conditionalFormatting sqref="AQ16">
    <cfRule type="cellIs" dxfId="19753" priority="34" operator="greaterThan">
      <formula>$G$16</formula>
    </cfRule>
  </conditionalFormatting>
  <conditionalFormatting sqref="AQ17">
    <cfRule type="cellIs" dxfId="19752" priority="32" operator="greaterThan">
      <formula>$E$17</formula>
    </cfRule>
  </conditionalFormatting>
  <conditionalFormatting sqref="AQ17">
    <cfRule type="cellIs" dxfId="19751" priority="33" operator="greaterThan">
      <formula>$G$17</formula>
    </cfRule>
  </conditionalFormatting>
  <conditionalFormatting sqref="AQ19">
    <cfRule type="cellIs" dxfId="19750" priority="31" operator="greaterThan">
      <formula>$E$19</formula>
    </cfRule>
  </conditionalFormatting>
  <conditionalFormatting sqref="AQ20">
    <cfRule type="cellIs" dxfId="19749" priority="29" operator="greaterThan">
      <formula>$E$20</formula>
    </cfRule>
    <cfRule type="cellIs" dxfId="19748" priority="30" operator="greaterThan">
      <formula>$G$20</formula>
    </cfRule>
  </conditionalFormatting>
  <conditionalFormatting sqref="AQ21">
    <cfRule type="cellIs" dxfId="19747" priority="27" operator="greaterThan">
      <formula>$E$21</formula>
    </cfRule>
    <cfRule type="cellIs" dxfId="19746" priority="28" operator="greaterThan">
      <formula>$G$21</formula>
    </cfRule>
  </conditionalFormatting>
  <conditionalFormatting sqref="AQ22">
    <cfRule type="cellIs" dxfId="19745" priority="25" operator="greaterThan">
      <formula>$E$22</formula>
    </cfRule>
    <cfRule type="cellIs" dxfId="19744" priority="26" operator="greaterThan">
      <formula>$G$22</formula>
    </cfRule>
  </conditionalFormatting>
  <conditionalFormatting sqref="AQ23">
    <cfRule type="cellIs" dxfId="19743" priority="24" operator="greaterThan">
      <formula>$E$23</formula>
    </cfRule>
  </conditionalFormatting>
  <conditionalFormatting sqref="AQ9">
    <cfRule type="cellIs" dxfId="19742" priority="23" operator="greaterThan">
      <formula>$E$9</formula>
    </cfRule>
  </conditionalFormatting>
  <conditionalFormatting sqref="AQ18">
    <cfRule type="cellIs" dxfId="19741" priority="19" operator="lessThan">
      <formula>$AS$18</formula>
    </cfRule>
    <cfRule type="cellIs" dxfId="19740" priority="20" operator="greaterThan">
      <formula>$AT$18</formula>
    </cfRule>
    <cfRule type="cellIs" dxfId="19739" priority="21" operator="lessThan">
      <formula>$AQ$18</formula>
    </cfRule>
    <cfRule type="cellIs" dxfId="19738" priority="22" operator="greaterThan">
      <formula>$AR$18</formula>
    </cfRule>
  </conditionalFormatting>
  <conditionalFormatting sqref="M43 H43">
    <cfRule type="cellIs" dxfId="19737" priority="17" operator="greaterThan">
      <formula>$G$43</formula>
    </cfRule>
  </conditionalFormatting>
  <conditionalFormatting sqref="M45 H45">
    <cfRule type="cellIs" dxfId="19736" priority="16" operator="greaterThan">
      <formula>$F$45</formula>
    </cfRule>
  </conditionalFormatting>
  <conditionalFormatting sqref="M46 H46">
    <cfRule type="cellIs" dxfId="19735" priority="15" operator="greaterThan">
      <formula>$G$46</formula>
    </cfRule>
  </conditionalFormatting>
  <conditionalFormatting sqref="AL43 AG43 AB43 W43">
    <cfRule type="cellIs" dxfId="19734" priority="14" operator="greaterThan">
      <formula>$G$43</formula>
    </cfRule>
  </conditionalFormatting>
  <conditionalFormatting sqref="AL45 AG45 AB45 W45">
    <cfRule type="cellIs" dxfId="19733" priority="13" operator="greaterThan">
      <formula>$F$45</formula>
    </cfRule>
  </conditionalFormatting>
  <conditionalFormatting sqref="AL46 AG46 AB46 W46">
    <cfRule type="cellIs" dxfId="19732" priority="12" operator="greaterThan">
      <formula>$G$46</formula>
    </cfRule>
  </conditionalFormatting>
  <conditionalFormatting sqref="AV43">
    <cfRule type="cellIs" dxfId="19731" priority="11" operator="greaterThan">
      <formula>$G$43</formula>
    </cfRule>
  </conditionalFormatting>
  <conditionalFormatting sqref="AV45 AQ45">
    <cfRule type="cellIs" dxfId="19730" priority="10" operator="greaterThan">
      <formula>$F$45</formula>
    </cfRule>
  </conditionalFormatting>
  <conditionalFormatting sqref="AV46 AQ46">
    <cfRule type="cellIs" dxfId="19729" priority="9" operator="greaterThan">
      <formula>$G$46</formula>
    </cfRule>
  </conditionalFormatting>
  <conditionalFormatting sqref="AQ26">
    <cfRule type="cellIs" dxfId="19728" priority="8" operator="greaterThan">
      <formula>$E$9</formula>
    </cfRule>
  </conditionalFormatting>
  <conditionalFormatting sqref="AQ44">
    <cfRule type="cellIs" dxfId="19727" priority="7" operator="greaterThan">
      <formula>$E$9</formula>
    </cfRule>
  </conditionalFormatting>
  <conditionalFormatting sqref="AQ49">
    <cfRule type="cellIs" dxfId="19726" priority="6" operator="greaterThan">
      <formula>$E$9</formula>
    </cfRule>
  </conditionalFormatting>
  <conditionalFormatting sqref="AB89">
    <cfRule type="cellIs" dxfId="19725" priority="1" operator="greaterThan">
      <formula>$E$89</formula>
    </cfRule>
    <cfRule type="cellIs" dxfId="19724" priority="3" operator="greaterThan">
      <formula>$G$89</formula>
    </cfRule>
    <cfRule type="cellIs" dxfId="19723" priority="4" operator="greaterThan">
      <formula>$F$89</formula>
    </cfRule>
  </conditionalFormatting>
  <printOptions horizontalCentered="1"/>
  <pageMargins left="1" right="1" top="0.6" bottom="0.6" header="0.3" footer="0.3"/>
  <pageSetup paperSize="17" scale="70" orientation="landscape" r:id="rId1"/>
  <headerFooter>
    <oddFooter>&amp;L&amp;8&amp;Z&amp;F&amp;RPage &amp;P of &amp;N</oddFooter>
  </headerFooter>
  <rowBreaks count="1" manualBreakCount="1">
    <brk id="46" max="5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O88"/>
  <sheetViews>
    <sheetView workbookViewId="0">
      <selection activeCell="AL4" sqref="AL4"/>
    </sheetView>
  </sheetViews>
  <sheetFormatPr defaultRowHeight="15" x14ac:dyDescent="0.25"/>
  <cols>
    <col min="1" max="1" width="20" customWidth="1"/>
    <col min="2" max="2" width="7.5703125" bestFit="1" customWidth="1"/>
    <col min="3" max="3" width="7.85546875" bestFit="1" customWidth="1"/>
    <col min="4" max="4" width="6.85546875" bestFit="1" customWidth="1"/>
    <col min="5" max="5" width="7" bestFit="1" customWidth="1"/>
    <col min="6" max="6" width="7.7109375" customWidth="1"/>
    <col min="7" max="7" width="2" bestFit="1" customWidth="1"/>
    <col min="8" max="8" width="2.140625" bestFit="1" customWidth="1"/>
    <col min="9" max="9" width="1.85546875" bestFit="1" customWidth="1"/>
    <col min="10" max="10" width="7.5703125" customWidth="1"/>
    <col min="11" max="11" width="2" bestFit="1" customWidth="1"/>
    <col min="12" max="12" width="2.140625" bestFit="1" customWidth="1"/>
    <col min="13" max="13" width="1.85546875" bestFit="1" customWidth="1"/>
    <col min="14" max="14" width="8" customWidth="1"/>
    <col min="15" max="15" width="2" bestFit="1" customWidth="1"/>
    <col min="16" max="16" width="2.140625" bestFit="1" customWidth="1"/>
    <col min="17" max="17" width="1.85546875" bestFit="1" customWidth="1"/>
    <col min="18" max="18" width="8.140625" customWidth="1"/>
    <col min="19" max="19" width="2" bestFit="1" customWidth="1"/>
    <col min="20" max="20" width="2.140625" bestFit="1" customWidth="1"/>
    <col min="21" max="21" width="1.85546875" bestFit="1" customWidth="1"/>
    <col min="22" max="22" width="8.140625" customWidth="1"/>
    <col min="23" max="23" width="2" bestFit="1" customWidth="1"/>
    <col min="24" max="24" width="2.140625" bestFit="1" customWidth="1"/>
    <col min="25" max="25" width="1.85546875" bestFit="1" customWidth="1"/>
    <col min="26" max="26" width="7.7109375" customWidth="1"/>
    <col min="27" max="27" width="2" bestFit="1" customWidth="1"/>
    <col min="28" max="28" width="2.140625" bestFit="1" customWidth="1"/>
    <col min="29" max="29" width="1.85546875" bestFit="1" customWidth="1"/>
    <col min="30" max="30" width="7.5703125" customWidth="1"/>
    <col min="31" max="31" width="2" bestFit="1" customWidth="1"/>
    <col min="32" max="32" width="2.140625" bestFit="1" customWidth="1"/>
    <col min="33" max="33" width="1.85546875" bestFit="1" customWidth="1"/>
    <col min="34" max="34" width="7.7109375" customWidth="1"/>
    <col min="35" max="35" width="2" bestFit="1" customWidth="1"/>
    <col min="36" max="36" width="2.140625" bestFit="1" customWidth="1"/>
    <col min="37" max="37" width="1.85546875" bestFit="1" customWidth="1"/>
    <col min="38" max="38" width="7.85546875" customWidth="1"/>
    <col min="39" max="39" width="2" bestFit="1" customWidth="1"/>
    <col min="40" max="40" width="2.140625" bestFit="1" customWidth="1"/>
    <col min="41" max="41" width="1.85546875" bestFit="1" customWidth="1"/>
  </cols>
  <sheetData>
    <row r="1" spans="1:41" x14ac:dyDescent="0.25">
      <c r="A1" s="143"/>
      <c r="B1" s="144"/>
      <c r="C1" s="144"/>
      <c r="D1" s="145"/>
      <c r="E1" s="145"/>
      <c r="F1" s="479" t="s">
        <v>112</v>
      </c>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6"/>
      <c r="AO1" s="6"/>
    </row>
    <row r="2" spans="1:41" x14ac:dyDescent="0.25">
      <c r="A2" s="1"/>
      <c r="B2" s="146"/>
      <c r="C2" s="147"/>
      <c r="D2" s="4"/>
      <c r="E2" s="186" t="s">
        <v>136</v>
      </c>
      <c r="F2" s="480" t="s">
        <v>113</v>
      </c>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0" t="s">
        <v>114</v>
      </c>
      <c r="AI2" s="481"/>
      <c r="AJ2" s="481"/>
      <c r="AK2" s="481"/>
      <c r="AL2" s="481"/>
      <c r="AM2" s="481"/>
      <c r="AN2" s="481"/>
      <c r="AO2" s="482"/>
    </row>
    <row r="3" spans="1:41" x14ac:dyDescent="0.25">
      <c r="A3" s="5"/>
      <c r="B3" s="6" t="s">
        <v>115</v>
      </c>
      <c r="C3" s="6" t="s">
        <v>3</v>
      </c>
      <c r="D3" s="7" t="s">
        <v>4</v>
      </c>
      <c r="E3" s="148" t="s">
        <v>137</v>
      </c>
      <c r="F3" s="476" t="s">
        <v>116</v>
      </c>
      <c r="G3" s="477"/>
      <c r="H3" s="477"/>
      <c r="I3" s="477"/>
      <c r="J3" s="476" t="s">
        <v>117</v>
      </c>
      <c r="K3" s="477"/>
      <c r="L3" s="477"/>
      <c r="M3" s="477"/>
      <c r="N3" s="476" t="s">
        <v>118</v>
      </c>
      <c r="O3" s="477"/>
      <c r="P3" s="477"/>
      <c r="Q3" s="477"/>
      <c r="R3" s="476" t="s">
        <v>119</v>
      </c>
      <c r="S3" s="477"/>
      <c r="T3" s="477"/>
      <c r="U3" s="477"/>
      <c r="V3" s="476" t="s">
        <v>120</v>
      </c>
      <c r="W3" s="477"/>
      <c r="X3" s="477"/>
      <c r="Y3" s="477"/>
      <c r="Z3" s="476" t="s">
        <v>121</v>
      </c>
      <c r="AA3" s="477"/>
      <c r="AB3" s="477"/>
      <c r="AC3" s="477"/>
      <c r="AD3" s="476" t="s">
        <v>122</v>
      </c>
      <c r="AE3" s="477"/>
      <c r="AF3" s="477"/>
      <c r="AG3" s="477"/>
      <c r="AH3" s="476" t="s">
        <v>123</v>
      </c>
      <c r="AI3" s="477"/>
      <c r="AJ3" s="477"/>
      <c r="AK3" s="477"/>
      <c r="AL3" s="476" t="s">
        <v>124</v>
      </c>
      <c r="AM3" s="477"/>
      <c r="AN3" s="477"/>
      <c r="AO3" s="478"/>
    </row>
    <row r="4" spans="1:41" ht="15.75" thickBot="1" x14ac:dyDescent="0.3">
      <c r="A4" s="8"/>
      <c r="B4" s="9" t="s">
        <v>12</v>
      </c>
      <c r="C4" s="9" t="s">
        <v>13</v>
      </c>
      <c r="D4" s="10" t="s">
        <v>14</v>
      </c>
      <c r="E4" s="13" t="s">
        <v>138</v>
      </c>
      <c r="F4" s="8"/>
      <c r="G4" s="9" t="s">
        <v>15</v>
      </c>
      <c r="H4" s="9" t="s">
        <v>16</v>
      </c>
      <c r="I4" s="9" t="s">
        <v>17</v>
      </c>
      <c r="J4" s="8"/>
      <c r="K4" s="9" t="s">
        <v>15</v>
      </c>
      <c r="L4" s="9" t="s">
        <v>16</v>
      </c>
      <c r="M4" s="9" t="s">
        <v>17</v>
      </c>
      <c r="N4" s="8"/>
      <c r="O4" s="9" t="s">
        <v>15</v>
      </c>
      <c r="P4" s="9" t="s">
        <v>16</v>
      </c>
      <c r="Q4" s="9" t="s">
        <v>17</v>
      </c>
      <c r="R4" s="8"/>
      <c r="S4" s="9" t="s">
        <v>15</v>
      </c>
      <c r="T4" s="9" t="s">
        <v>16</v>
      </c>
      <c r="U4" s="9" t="s">
        <v>17</v>
      </c>
      <c r="V4" s="8"/>
      <c r="W4" s="9" t="s">
        <v>15</v>
      </c>
      <c r="X4" s="9" t="s">
        <v>16</v>
      </c>
      <c r="Y4" s="9" t="s">
        <v>17</v>
      </c>
      <c r="Z4" s="8">
        <v>41807</v>
      </c>
      <c r="AA4" s="9" t="s">
        <v>15</v>
      </c>
      <c r="AB4" s="9" t="s">
        <v>16</v>
      </c>
      <c r="AC4" s="9" t="s">
        <v>17</v>
      </c>
      <c r="AD4" s="8"/>
      <c r="AE4" s="9" t="s">
        <v>15</v>
      </c>
      <c r="AF4" s="9" t="s">
        <v>16</v>
      </c>
      <c r="AG4" s="9" t="s">
        <v>17</v>
      </c>
      <c r="AH4" s="8"/>
      <c r="AI4" s="9" t="s">
        <v>15</v>
      </c>
      <c r="AJ4" s="9" t="s">
        <v>16</v>
      </c>
      <c r="AK4" s="9" t="s">
        <v>17</v>
      </c>
      <c r="AL4" s="8"/>
      <c r="AM4" s="9" t="s">
        <v>15</v>
      </c>
      <c r="AN4" s="9" t="s">
        <v>16</v>
      </c>
      <c r="AO4" s="149" t="s">
        <v>17</v>
      </c>
    </row>
    <row r="5" spans="1:41" ht="15.75" thickTop="1" x14ac:dyDescent="0.25">
      <c r="A5" s="14" t="s">
        <v>18</v>
      </c>
      <c r="B5" s="150"/>
      <c r="C5" s="151"/>
      <c r="D5" s="17"/>
      <c r="E5" s="19"/>
      <c r="F5" s="18"/>
      <c r="G5" s="193"/>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row>
    <row r="6" spans="1:41" x14ac:dyDescent="0.25">
      <c r="A6" s="20" t="s">
        <v>20</v>
      </c>
      <c r="B6" s="153" t="s">
        <v>24</v>
      </c>
      <c r="C6" s="154">
        <v>100</v>
      </c>
      <c r="D6" s="23" t="s">
        <v>22</v>
      </c>
      <c r="E6" s="24" t="s">
        <v>22</v>
      </c>
      <c r="F6" s="31"/>
      <c r="G6" s="26"/>
      <c r="H6" s="27"/>
      <c r="I6" s="28"/>
      <c r="J6" s="31"/>
      <c r="K6" s="26"/>
      <c r="L6" s="26"/>
      <c r="M6" s="30"/>
      <c r="N6" s="29"/>
      <c r="O6" s="31"/>
      <c r="P6" s="27"/>
      <c r="Q6" s="108"/>
      <c r="R6" s="29"/>
      <c r="S6" s="31"/>
      <c r="T6" s="31"/>
      <c r="U6" s="32"/>
      <c r="V6" s="29"/>
      <c r="W6" s="31"/>
      <c r="X6" s="27"/>
      <c r="Y6" s="28"/>
      <c r="Z6" s="29"/>
      <c r="AA6" s="31"/>
      <c r="AB6" s="27"/>
      <c r="AC6" s="28"/>
      <c r="AD6" s="29"/>
      <c r="AE6" s="26"/>
      <c r="AF6" s="27"/>
      <c r="AG6" s="28"/>
      <c r="AH6" s="25"/>
      <c r="AI6" s="26"/>
      <c r="AJ6" s="27"/>
      <c r="AK6" s="28"/>
      <c r="AL6" s="29"/>
      <c r="AM6" s="31"/>
      <c r="AN6" s="31"/>
      <c r="AO6" s="28"/>
    </row>
    <row r="7" spans="1:41" x14ac:dyDescent="0.25">
      <c r="A7" s="33" t="s">
        <v>23</v>
      </c>
      <c r="B7" s="155" t="s">
        <v>24</v>
      </c>
      <c r="C7" s="156">
        <v>0.1</v>
      </c>
      <c r="D7" s="36" t="s">
        <v>22</v>
      </c>
      <c r="E7" s="37" t="s">
        <v>22</v>
      </c>
      <c r="F7" s="38"/>
      <c r="G7" s="39"/>
      <c r="H7" s="38"/>
      <c r="I7" s="40"/>
      <c r="J7" s="38"/>
      <c r="K7" s="39"/>
      <c r="L7" s="42"/>
      <c r="M7" s="40"/>
      <c r="N7" s="38"/>
      <c r="O7" s="39"/>
      <c r="P7" s="38"/>
      <c r="Q7" s="118"/>
      <c r="R7" s="41"/>
      <c r="S7" s="38"/>
      <c r="T7" s="39"/>
      <c r="U7" s="44"/>
      <c r="V7" s="38"/>
      <c r="W7" s="39"/>
      <c r="X7" s="39"/>
      <c r="Y7" s="44"/>
      <c r="Z7" s="38"/>
      <c r="AA7" s="39"/>
      <c r="AB7" s="38"/>
      <c r="AC7" s="40"/>
      <c r="AD7" s="38"/>
      <c r="AE7" s="39"/>
      <c r="AF7" s="42"/>
      <c r="AG7" s="40"/>
      <c r="AH7" s="38"/>
      <c r="AI7" s="39"/>
      <c r="AJ7" s="42"/>
      <c r="AK7" s="40"/>
      <c r="AL7" s="38"/>
      <c r="AM7" s="39"/>
      <c r="AN7" s="38"/>
      <c r="AO7" s="43"/>
    </row>
    <row r="8" spans="1:41" x14ac:dyDescent="0.25">
      <c r="A8" s="33" t="s">
        <v>26</v>
      </c>
      <c r="B8" s="155" t="s">
        <v>24</v>
      </c>
      <c r="C8" s="157">
        <v>180</v>
      </c>
      <c r="D8" s="36" t="s">
        <v>22</v>
      </c>
      <c r="E8" s="37" t="s">
        <v>22</v>
      </c>
      <c r="F8" s="38"/>
      <c r="G8" s="39"/>
      <c r="H8" s="39"/>
      <c r="I8" s="44"/>
      <c r="J8" s="38"/>
      <c r="K8" s="42"/>
      <c r="L8" s="42"/>
      <c r="M8" s="44"/>
      <c r="N8" s="41"/>
      <c r="O8" s="38"/>
      <c r="P8" s="39"/>
      <c r="Q8" s="158"/>
      <c r="R8" s="38"/>
      <c r="S8" s="38"/>
      <c r="T8" s="38"/>
      <c r="U8" s="44"/>
      <c r="V8" s="41"/>
      <c r="W8" s="38"/>
      <c r="X8" s="38"/>
      <c r="Y8" s="44"/>
      <c r="Z8" s="38"/>
      <c r="AA8" s="38"/>
      <c r="AB8" s="39"/>
      <c r="AC8" s="44"/>
      <c r="AD8" s="38"/>
      <c r="AE8" s="42"/>
      <c r="AF8" s="42"/>
      <c r="AG8" s="159"/>
      <c r="AH8" s="38"/>
      <c r="AI8" s="42"/>
      <c r="AJ8" s="42"/>
      <c r="AK8" s="44"/>
      <c r="AL8" s="38"/>
      <c r="AM8" s="38"/>
      <c r="AN8" s="38"/>
      <c r="AO8" s="43"/>
    </row>
    <row r="9" spans="1:41" x14ac:dyDescent="0.25">
      <c r="A9" s="33" t="s">
        <v>27</v>
      </c>
      <c r="B9" s="155" t="s">
        <v>30</v>
      </c>
      <c r="C9" s="35">
        <v>21.972300000000001</v>
      </c>
      <c r="D9" s="45" t="s">
        <v>22</v>
      </c>
      <c r="E9" s="46" t="s">
        <v>22</v>
      </c>
      <c r="F9" s="47"/>
      <c r="G9" s="42"/>
      <c r="H9" s="38"/>
      <c r="I9" s="44"/>
      <c r="J9" s="38"/>
      <c r="K9" s="42"/>
      <c r="L9" s="42"/>
      <c r="M9" s="44"/>
      <c r="N9" s="48"/>
      <c r="O9" s="38"/>
      <c r="P9" s="39"/>
      <c r="Q9" s="44"/>
      <c r="R9" s="47"/>
      <c r="S9" s="38"/>
      <c r="T9" s="38"/>
      <c r="U9" s="44"/>
      <c r="V9" s="48"/>
      <c r="W9" s="38"/>
      <c r="X9" s="39"/>
      <c r="Y9" s="44"/>
      <c r="Z9" s="38"/>
      <c r="AA9" s="38"/>
      <c r="AB9" s="39"/>
      <c r="AC9" s="44"/>
      <c r="AD9" s="47"/>
      <c r="AE9" s="38"/>
      <c r="AF9" s="39"/>
      <c r="AG9" s="44"/>
      <c r="AH9" s="48"/>
      <c r="AI9" s="42"/>
      <c r="AJ9" s="39"/>
      <c r="AK9" s="44"/>
      <c r="AL9" s="38"/>
      <c r="AM9" s="38"/>
      <c r="AN9" s="38"/>
      <c r="AO9" s="43"/>
    </row>
    <row r="10" spans="1:41" x14ac:dyDescent="0.25">
      <c r="A10" s="50" t="s">
        <v>28</v>
      </c>
      <c r="B10" s="155" t="s">
        <v>21</v>
      </c>
      <c r="C10" s="157">
        <v>32.369999999999997</v>
      </c>
      <c r="D10" s="45" t="s">
        <v>22</v>
      </c>
      <c r="E10" s="46" t="s">
        <v>22</v>
      </c>
      <c r="F10" s="52"/>
      <c r="G10" s="39"/>
      <c r="H10" s="39"/>
      <c r="I10" s="44"/>
      <c r="J10" s="52"/>
      <c r="K10" s="39"/>
      <c r="L10" s="39"/>
      <c r="M10" s="44"/>
      <c r="N10" s="52"/>
      <c r="O10" s="39"/>
      <c r="P10" s="39"/>
      <c r="Q10" s="44"/>
      <c r="R10" s="52"/>
      <c r="S10" s="39"/>
      <c r="T10" s="39"/>
      <c r="U10" s="44"/>
      <c r="V10" s="52"/>
      <c r="W10" s="39"/>
      <c r="X10" s="39"/>
      <c r="Y10" s="44"/>
      <c r="Z10" s="52"/>
      <c r="AA10" s="39"/>
      <c r="AB10" s="39"/>
      <c r="AC10" s="44"/>
      <c r="AD10" s="52"/>
      <c r="AE10" s="39"/>
      <c r="AF10" s="39"/>
      <c r="AG10" s="44"/>
      <c r="AH10" s="52"/>
      <c r="AI10" s="39"/>
      <c r="AJ10" s="38"/>
      <c r="AK10" s="43"/>
      <c r="AL10" s="52"/>
      <c r="AM10" s="39"/>
      <c r="AN10" s="39"/>
      <c r="AO10" s="44"/>
    </row>
    <row r="11" spans="1:41" x14ac:dyDescent="0.25">
      <c r="A11" s="33" t="s">
        <v>29</v>
      </c>
      <c r="B11" s="155" t="s">
        <v>21</v>
      </c>
      <c r="C11" s="35">
        <v>13.141299999999999</v>
      </c>
      <c r="D11" s="36" t="s">
        <v>22</v>
      </c>
      <c r="E11" s="37">
        <v>250</v>
      </c>
      <c r="F11" s="38"/>
      <c r="G11" s="38"/>
      <c r="H11" s="39"/>
      <c r="I11" s="44"/>
      <c r="J11" s="38"/>
      <c r="K11" s="38"/>
      <c r="L11" s="39"/>
      <c r="M11" s="44"/>
      <c r="N11" s="38"/>
      <c r="O11" s="38"/>
      <c r="P11" s="38"/>
      <c r="Q11" s="44"/>
      <c r="R11" s="38"/>
      <c r="S11" s="38"/>
      <c r="T11" s="38"/>
      <c r="U11" s="43"/>
      <c r="V11" s="41"/>
      <c r="W11" s="38"/>
      <c r="X11" s="39"/>
      <c r="Y11" s="44"/>
      <c r="Z11" s="38"/>
      <c r="AA11" s="38"/>
      <c r="AB11" s="38"/>
      <c r="AC11" s="43"/>
      <c r="AD11" s="38"/>
      <c r="AE11" s="38"/>
      <c r="AF11" s="38"/>
      <c r="AG11" s="44"/>
      <c r="AH11" s="38"/>
      <c r="AI11" s="38"/>
      <c r="AJ11" s="38"/>
      <c r="AK11" s="44"/>
      <c r="AL11" s="38"/>
      <c r="AM11" s="38"/>
      <c r="AN11" s="39"/>
      <c r="AO11" s="44"/>
    </row>
    <row r="12" spans="1:41" x14ac:dyDescent="0.25">
      <c r="A12" s="33" t="s">
        <v>31</v>
      </c>
      <c r="B12" s="155" t="s">
        <v>21</v>
      </c>
      <c r="C12" s="157">
        <v>308.73910000000001</v>
      </c>
      <c r="D12" s="54">
        <v>700</v>
      </c>
      <c r="E12" s="55">
        <v>700</v>
      </c>
      <c r="F12" s="38"/>
      <c r="G12" s="38"/>
      <c r="H12" s="38"/>
      <c r="I12" s="44"/>
      <c r="J12" s="38"/>
      <c r="K12" s="38"/>
      <c r="L12" s="38"/>
      <c r="M12" s="43"/>
      <c r="N12" s="41"/>
      <c r="O12" s="38"/>
      <c r="P12" s="39"/>
      <c r="Q12" s="44"/>
      <c r="R12" s="41"/>
      <c r="S12" s="38"/>
      <c r="T12" s="38"/>
      <c r="U12" s="44"/>
      <c r="V12" s="58"/>
      <c r="W12" s="38"/>
      <c r="X12" s="39"/>
      <c r="Y12" s="44"/>
      <c r="Z12" s="38"/>
      <c r="AA12" s="38"/>
      <c r="AB12" s="39"/>
      <c r="AC12" s="44"/>
      <c r="AD12" s="38"/>
      <c r="AE12" s="38"/>
      <c r="AF12" s="38"/>
      <c r="AG12" s="44"/>
      <c r="AH12" s="41"/>
      <c r="AI12" s="38"/>
      <c r="AJ12" s="39"/>
      <c r="AK12" s="44"/>
      <c r="AL12" s="38"/>
      <c r="AM12" s="38"/>
      <c r="AN12" s="38"/>
      <c r="AO12" s="43"/>
    </row>
    <row r="13" spans="1:41" x14ac:dyDescent="0.25">
      <c r="A13" s="33" t="s">
        <v>32</v>
      </c>
      <c r="B13" s="155" t="s">
        <v>24</v>
      </c>
      <c r="C13" s="157">
        <v>20.8</v>
      </c>
      <c r="D13" s="36" t="s">
        <v>22</v>
      </c>
      <c r="E13" s="37" t="s">
        <v>22</v>
      </c>
      <c r="F13" s="38"/>
      <c r="G13" s="38"/>
      <c r="H13" s="38"/>
      <c r="I13" s="44"/>
      <c r="J13" s="38"/>
      <c r="K13" s="38"/>
      <c r="L13" s="38"/>
      <c r="M13" s="44"/>
      <c r="N13" s="41"/>
      <c r="O13" s="38"/>
      <c r="P13" s="39"/>
      <c r="Q13" s="44"/>
      <c r="R13" s="38"/>
      <c r="S13" s="39"/>
      <c r="T13" s="38"/>
      <c r="U13" s="44"/>
      <c r="V13" s="41"/>
      <c r="W13" s="38"/>
      <c r="X13" s="39"/>
      <c r="Y13" s="44"/>
      <c r="Z13" s="38"/>
      <c r="AA13" s="38"/>
      <c r="AB13" s="39"/>
      <c r="AC13" s="44"/>
      <c r="AD13" s="38"/>
      <c r="AE13" s="39"/>
      <c r="AF13" s="38"/>
      <c r="AG13" s="44"/>
      <c r="AH13" s="160"/>
      <c r="AI13" s="39"/>
      <c r="AJ13" s="39"/>
      <c r="AK13" s="44"/>
      <c r="AL13" s="38"/>
      <c r="AM13" s="38"/>
      <c r="AN13" s="38"/>
      <c r="AO13" s="43"/>
    </row>
    <row r="14" spans="1:41" x14ac:dyDescent="0.25">
      <c r="A14" s="33" t="s">
        <v>33</v>
      </c>
      <c r="B14" s="155" t="s">
        <v>24</v>
      </c>
      <c r="C14" s="157">
        <v>6.5</v>
      </c>
      <c r="D14" s="54">
        <v>4.3</v>
      </c>
      <c r="E14" s="55">
        <v>10</v>
      </c>
      <c r="F14" s="39"/>
      <c r="G14" s="39"/>
      <c r="H14" s="39"/>
      <c r="I14" s="44"/>
      <c r="J14" s="38"/>
      <c r="K14" s="39"/>
      <c r="L14" s="39"/>
      <c r="M14" s="44"/>
      <c r="N14" s="38"/>
      <c r="O14" s="39"/>
      <c r="P14" s="39"/>
      <c r="Q14" s="44"/>
      <c r="R14" s="39"/>
      <c r="S14" s="39"/>
      <c r="T14" s="39"/>
      <c r="U14" s="44"/>
      <c r="V14" s="38"/>
      <c r="W14" s="39"/>
      <c r="X14" s="39"/>
      <c r="Y14" s="43"/>
      <c r="Z14" s="39"/>
      <c r="AA14" s="39"/>
      <c r="AB14" s="39"/>
      <c r="AC14" s="44"/>
      <c r="AD14" s="39"/>
      <c r="AE14" s="39"/>
      <c r="AF14" s="38"/>
      <c r="AG14" s="44"/>
      <c r="AH14" s="38"/>
      <c r="AI14" s="39"/>
      <c r="AJ14" s="38"/>
      <c r="AK14" s="44"/>
      <c r="AL14" s="39"/>
      <c r="AM14" s="39"/>
      <c r="AN14" s="38"/>
      <c r="AO14" s="43"/>
    </row>
    <row r="15" spans="1:41" x14ac:dyDescent="0.25">
      <c r="A15" s="33" t="s">
        <v>34</v>
      </c>
      <c r="B15" s="155" t="s">
        <v>24</v>
      </c>
      <c r="C15" s="157">
        <v>1.2E-2</v>
      </c>
      <c r="D15" s="36" t="s">
        <v>22</v>
      </c>
      <c r="E15" s="55">
        <v>1</v>
      </c>
      <c r="F15" s="39"/>
      <c r="G15" s="39"/>
      <c r="H15" s="39"/>
      <c r="I15" s="44"/>
      <c r="J15" s="39"/>
      <c r="K15" s="39"/>
      <c r="L15" s="39"/>
      <c r="M15" s="44"/>
      <c r="N15" s="39"/>
      <c r="O15" s="39"/>
      <c r="P15" s="39"/>
      <c r="Q15" s="44"/>
      <c r="R15" s="38"/>
      <c r="S15" s="39"/>
      <c r="T15" s="39"/>
      <c r="U15" s="44"/>
      <c r="V15" s="38"/>
      <c r="W15" s="39"/>
      <c r="X15" s="38"/>
      <c r="Y15" s="43"/>
      <c r="Z15" s="39"/>
      <c r="AA15" s="39"/>
      <c r="AB15" s="39"/>
      <c r="AC15" s="44"/>
      <c r="AD15" s="38"/>
      <c r="AE15" s="39"/>
      <c r="AF15" s="38"/>
      <c r="AG15" s="43"/>
      <c r="AH15" s="38"/>
      <c r="AI15" s="39"/>
      <c r="AJ15" s="39"/>
      <c r="AK15" s="44"/>
      <c r="AL15" s="38"/>
      <c r="AM15" s="39"/>
      <c r="AN15" s="38"/>
      <c r="AO15" s="43"/>
    </row>
    <row r="16" spans="1:41" x14ac:dyDescent="0.25">
      <c r="A16" s="33" t="s">
        <v>35</v>
      </c>
      <c r="B16" s="155" t="s">
        <v>21</v>
      </c>
      <c r="C16" s="156" t="s">
        <v>125</v>
      </c>
      <c r="D16" s="56" t="s">
        <v>22</v>
      </c>
      <c r="E16" s="57" t="s">
        <v>37</v>
      </c>
      <c r="F16" s="38"/>
      <c r="G16" s="38"/>
      <c r="H16" s="39"/>
      <c r="I16" s="44"/>
      <c r="J16" s="58"/>
      <c r="K16" s="38"/>
      <c r="L16" s="39"/>
      <c r="M16" s="44"/>
      <c r="N16" s="38"/>
      <c r="O16" s="38"/>
      <c r="P16" s="38"/>
      <c r="Q16" s="44"/>
      <c r="R16" s="38"/>
      <c r="S16" s="38"/>
      <c r="T16" s="38"/>
      <c r="U16" s="44"/>
      <c r="V16" s="38"/>
      <c r="W16" s="38"/>
      <c r="X16" s="38"/>
      <c r="Y16" s="44"/>
      <c r="Z16" s="38"/>
      <c r="AA16" s="38"/>
      <c r="AB16" s="38"/>
      <c r="AC16" s="43"/>
      <c r="AD16" s="38"/>
      <c r="AE16" s="38"/>
      <c r="AF16" s="39"/>
      <c r="AG16" s="43"/>
      <c r="AH16" s="38"/>
      <c r="AI16" s="38"/>
      <c r="AJ16" s="38"/>
      <c r="AK16" s="43"/>
      <c r="AL16" s="38"/>
      <c r="AM16" s="38"/>
      <c r="AN16" s="38"/>
      <c r="AO16" s="43"/>
    </row>
    <row r="17" spans="1:41" x14ac:dyDescent="0.25">
      <c r="A17" s="33" t="s">
        <v>38</v>
      </c>
      <c r="B17" s="155" t="s">
        <v>21</v>
      </c>
      <c r="C17" s="157">
        <v>3.3887</v>
      </c>
      <c r="D17" s="56" t="s">
        <v>22</v>
      </c>
      <c r="E17" s="57" t="s">
        <v>22</v>
      </c>
      <c r="F17" s="38"/>
      <c r="G17" s="38"/>
      <c r="H17" s="39"/>
      <c r="I17" s="43"/>
      <c r="J17" s="38"/>
      <c r="K17" s="38"/>
      <c r="L17" s="38"/>
      <c r="M17" s="43"/>
      <c r="N17" s="38"/>
      <c r="O17" s="38"/>
      <c r="P17" s="39"/>
      <c r="Q17" s="44"/>
      <c r="R17" s="41"/>
      <c r="S17" s="38"/>
      <c r="T17" s="39"/>
      <c r="U17" s="44"/>
      <c r="V17" s="41"/>
      <c r="W17" s="38"/>
      <c r="X17" s="39"/>
      <c r="Y17" s="44"/>
      <c r="Z17" s="38"/>
      <c r="AA17" s="38"/>
      <c r="AB17" s="39"/>
      <c r="AC17" s="44"/>
      <c r="AD17" s="38"/>
      <c r="AE17" s="38"/>
      <c r="AF17" s="38"/>
      <c r="AG17" s="43"/>
      <c r="AH17" s="38"/>
      <c r="AI17" s="38"/>
      <c r="AJ17" s="38"/>
      <c r="AK17" s="44"/>
      <c r="AL17" s="38"/>
      <c r="AM17" s="38"/>
      <c r="AN17" s="38"/>
      <c r="AO17" s="43"/>
    </row>
    <row r="18" spans="1:41" x14ac:dyDescent="0.25">
      <c r="A18" s="33" t="s">
        <v>39</v>
      </c>
      <c r="B18" s="155" t="s">
        <v>24</v>
      </c>
      <c r="C18" s="156">
        <v>8.8000000000000007</v>
      </c>
      <c r="D18" s="36" t="s">
        <v>22</v>
      </c>
      <c r="E18" s="55">
        <v>20</v>
      </c>
      <c r="F18" s="38"/>
      <c r="G18" s="38"/>
      <c r="H18" s="39"/>
      <c r="I18" s="44"/>
      <c r="J18" s="38"/>
      <c r="K18" s="38"/>
      <c r="L18" s="38"/>
      <c r="M18" s="43"/>
      <c r="N18" s="38"/>
      <c r="O18" s="38"/>
      <c r="P18" s="39"/>
      <c r="Q18" s="44"/>
      <c r="R18" s="41"/>
      <c r="S18" s="38"/>
      <c r="T18" s="38"/>
      <c r="U18" s="44"/>
      <c r="V18" s="58"/>
      <c r="W18" s="38"/>
      <c r="X18" s="39"/>
      <c r="Y18" s="43"/>
      <c r="Z18" s="38"/>
      <c r="AA18" s="59"/>
      <c r="AB18" s="39"/>
      <c r="AC18" s="44"/>
      <c r="AD18" s="38"/>
      <c r="AE18" s="38"/>
      <c r="AF18" s="38"/>
      <c r="AG18" s="44"/>
      <c r="AH18" s="38"/>
      <c r="AI18" s="38"/>
      <c r="AJ18" s="38"/>
      <c r="AK18" s="44"/>
      <c r="AL18" s="38"/>
      <c r="AM18" s="38"/>
      <c r="AN18" s="38"/>
      <c r="AO18" s="43"/>
    </row>
    <row r="19" spans="1:41" x14ac:dyDescent="0.25">
      <c r="A19" s="33" t="s">
        <v>40</v>
      </c>
      <c r="B19" s="155" t="s">
        <v>24</v>
      </c>
      <c r="C19" s="157">
        <v>28</v>
      </c>
      <c r="D19" s="36" t="s">
        <v>22</v>
      </c>
      <c r="E19" s="55">
        <v>250</v>
      </c>
      <c r="F19" s="38"/>
      <c r="G19" s="38"/>
      <c r="H19" s="38"/>
      <c r="I19" s="43"/>
      <c r="J19" s="38"/>
      <c r="K19" s="38"/>
      <c r="L19" s="38"/>
      <c r="M19" s="44"/>
      <c r="N19" s="38"/>
      <c r="O19" s="38"/>
      <c r="P19" s="38"/>
      <c r="Q19" s="44"/>
      <c r="R19" s="38"/>
      <c r="S19" s="38"/>
      <c r="T19" s="38"/>
      <c r="U19" s="43"/>
      <c r="V19" s="38"/>
      <c r="W19" s="38"/>
      <c r="X19" s="38"/>
      <c r="Y19" s="43"/>
      <c r="Z19" s="38"/>
      <c r="AA19" s="38"/>
      <c r="AB19" s="39"/>
      <c r="AC19" s="43"/>
      <c r="AD19" s="38"/>
      <c r="AE19" s="38"/>
      <c r="AF19" s="38"/>
      <c r="AG19" s="43"/>
      <c r="AH19" s="38"/>
      <c r="AI19" s="38"/>
      <c r="AJ19" s="38"/>
      <c r="AK19" s="43"/>
      <c r="AL19" s="38"/>
      <c r="AM19" s="38"/>
      <c r="AN19" s="38"/>
      <c r="AO19" s="43"/>
    </row>
    <row r="20" spans="1:41" x14ac:dyDescent="0.25">
      <c r="A20" s="33" t="s">
        <v>41</v>
      </c>
      <c r="B20" s="155" t="s">
        <v>21</v>
      </c>
      <c r="C20" s="157">
        <v>206.25219999999999</v>
      </c>
      <c r="D20" s="36">
        <v>500</v>
      </c>
      <c r="E20" s="37">
        <v>500</v>
      </c>
      <c r="F20" s="41"/>
      <c r="G20" s="38"/>
      <c r="H20" s="38"/>
      <c r="I20" s="43"/>
      <c r="J20" s="38"/>
      <c r="K20" s="38"/>
      <c r="L20" s="38"/>
      <c r="M20" s="43"/>
      <c r="N20" s="41"/>
      <c r="O20" s="58"/>
      <c r="P20" s="39"/>
      <c r="Q20" s="44"/>
      <c r="R20" s="38"/>
      <c r="S20" s="38"/>
      <c r="T20" s="38"/>
      <c r="U20" s="44"/>
      <c r="V20" s="58"/>
      <c r="W20" s="38"/>
      <c r="X20" s="39"/>
      <c r="Y20" s="44"/>
      <c r="Z20" s="38"/>
      <c r="AA20" s="38"/>
      <c r="AB20" s="39"/>
      <c r="AC20" s="44"/>
      <c r="AD20" s="38"/>
      <c r="AE20" s="38"/>
      <c r="AF20" s="38"/>
      <c r="AG20" s="44"/>
      <c r="AH20" s="41"/>
      <c r="AI20" s="38"/>
      <c r="AJ20" s="39"/>
      <c r="AK20" s="43"/>
      <c r="AL20" s="38"/>
      <c r="AM20" s="38"/>
      <c r="AN20" s="38"/>
      <c r="AO20" s="43"/>
    </row>
    <row r="21" spans="1:41" x14ac:dyDescent="0.25">
      <c r="A21" s="60" t="s">
        <v>42</v>
      </c>
      <c r="B21" s="161" t="s">
        <v>24</v>
      </c>
      <c r="C21" s="162">
        <v>16</v>
      </c>
      <c r="D21" s="63" t="s">
        <v>22</v>
      </c>
      <c r="E21" s="64" t="s">
        <v>22</v>
      </c>
      <c r="F21" s="65"/>
      <c r="G21" s="65"/>
      <c r="H21" s="66"/>
      <c r="I21" s="67"/>
      <c r="J21" s="65"/>
      <c r="K21" s="65"/>
      <c r="L21" s="66"/>
      <c r="M21" s="67"/>
      <c r="N21" s="66"/>
      <c r="O21" s="65"/>
      <c r="P21" s="65"/>
      <c r="Q21" s="67"/>
      <c r="R21" s="66"/>
      <c r="S21" s="66"/>
      <c r="T21" s="66"/>
      <c r="U21" s="67"/>
      <c r="V21" s="65"/>
      <c r="W21" s="65"/>
      <c r="X21" s="65"/>
      <c r="Y21" s="68"/>
      <c r="Z21" s="66"/>
      <c r="AA21" s="163"/>
      <c r="AB21" s="65"/>
      <c r="AC21" s="67"/>
      <c r="AD21" s="65"/>
      <c r="AE21" s="65"/>
      <c r="AF21" s="66"/>
      <c r="AG21" s="67"/>
      <c r="AH21" s="65"/>
      <c r="AI21" s="65"/>
      <c r="AJ21" s="65"/>
      <c r="AK21" s="68"/>
      <c r="AL21" s="65"/>
      <c r="AM21" s="65"/>
      <c r="AN21" s="66"/>
      <c r="AO21" s="67"/>
    </row>
    <row r="22" spans="1:41" x14ac:dyDescent="0.25">
      <c r="A22" s="14" t="s">
        <v>43</v>
      </c>
      <c r="B22" s="150"/>
      <c r="C22" s="150"/>
      <c r="D22" s="165"/>
      <c r="E22" s="19"/>
      <c r="F22" s="18"/>
      <c r="G22" s="18"/>
      <c r="H22" s="18"/>
      <c r="I22" s="1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18"/>
      <c r="AN22" s="18"/>
      <c r="AO22" s="18"/>
    </row>
    <row r="23" spans="1:41" x14ac:dyDescent="0.25">
      <c r="A23" s="72" t="s">
        <v>45</v>
      </c>
      <c r="B23" s="153" t="s">
        <v>24</v>
      </c>
      <c r="C23" s="154">
        <v>0.01</v>
      </c>
      <c r="D23" s="73">
        <v>0.05</v>
      </c>
      <c r="E23" s="24">
        <v>6.0000000000000001E-3</v>
      </c>
      <c r="F23" s="31"/>
      <c r="G23" s="27"/>
      <c r="H23" s="27"/>
      <c r="I23" s="28"/>
      <c r="J23" s="31"/>
      <c r="K23" s="27"/>
      <c r="L23" s="27"/>
      <c r="M23" s="28"/>
      <c r="N23" s="31"/>
      <c r="O23" s="27"/>
      <c r="P23" s="27"/>
      <c r="Q23" s="28"/>
      <c r="R23" s="31"/>
      <c r="S23" s="27"/>
      <c r="T23" s="31"/>
      <c r="U23" s="32"/>
      <c r="V23" s="31"/>
      <c r="W23" s="27"/>
      <c r="X23" s="27"/>
      <c r="Y23" s="28"/>
      <c r="Z23" s="31"/>
      <c r="AA23" s="27"/>
      <c r="AB23" s="31"/>
      <c r="AC23" s="32"/>
      <c r="AD23" s="31"/>
      <c r="AE23" s="27"/>
      <c r="AF23" s="27"/>
      <c r="AG23" s="28"/>
      <c r="AH23" s="27"/>
      <c r="AI23" s="27"/>
      <c r="AJ23" s="27"/>
      <c r="AK23" s="28"/>
      <c r="AL23" s="31"/>
      <c r="AM23" s="27"/>
      <c r="AN23" s="27"/>
      <c r="AO23" s="28"/>
    </row>
    <row r="24" spans="1:41" x14ac:dyDescent="0.25">
      <c r="A24" s="77" t="s">
        <v>46</v>
      </c>
      <c r="B24" s="155" t="s">
        <v>24</v>
      </c>
      <c r="C24" s="157">
        <v>6.0000000000000001E-3</v>
      </c>
      <c r="D24" s="78">
        <v>5.0000000000000001E-3</v>
      </c>
      <c r="E24" s="37">
        <v>5.0000000000000002E-5</v>
      </c>
      <c r="F24" s="38"/>
      <c r="G24" s="38"/>
      <c r="H24" s="38"/>
      <c r="I24" s="43"/>
      <c r="J24" s="58"/>
      <c r="K24" s="38"/>
      <c r="L24" s="39"/>
      <c r="M24" s="43"/>
      <c r="N24" s="38"/>
      <c r="O24" s="38"/>
      <c r="P24" s="39"/>
      <c r="Q24" s="43"/>
      <c r="R24" s="38"/>
      <c r="S24" s="38"/>
      <c r="T24" s="39"/>
      <c r="U24" s="44"/>
      <c r="V24" s="38"/>
      <c r="W24" s="38"/>
      <c r="X24" s="39"/>
      <c r="Y24" s="43"/>
      <c r="Z24" s="58"/>
      <c r="AA24" s="39"/>
      <c r="AB24" s="39"/>
      <c r="AC24" s="44"/>
      <c r="AD24" s="185"/>
      <c r="AE24" s="38"/>
      <c r="AF24" s="38"/>
      <c r="AG24" s="43"/>
      <c r="AH24" s="185"/>
      <c r="AI24" s="38"/>
      <c r="AJ24" s="38"/>
      <c r="AK24" s="43"/>
      <c r="AL24" s="79"/>
      <c r="AM24" s="38"/>
      <c r="AN24" s="38"/>
      <c r="AO24" s="43"/>
    </row>
    <row r="25" spans="1:41" x14ac:dyDescent="0.25">
      <c r="A25" s="77" t="s">
        <v>47</v>
      </c>
      <c r="B25" s="155" t="s">
        <v>24</v>
      </c>
      <c r="C25" s="157">
        <v>1.6400000000000001E-2</v>
      </c>
      <c r="D25" s="78">
        <v>1</v>
      </c>
      <c r="E25" s="37">
        <v>2</v>
      </c>
      <c r="F25" s="80"/>
      <c r="G25" s="39"/>
      <c r="H25" s="39"/>
      <c r="I25" s="44"/>
      <c r="J25" s="38"/>
      <c r="K25" s="39"/>
      <c r="L25" s="39"/>
      <c r="M25" s="44"/>
      <c r="N25" s="195"/>
      <c r="O25" s="39"/>
      <c r="P25" s="39"/>
      <c r="Q25" s="44"/>
      <c r="R25" s="195"/>
      <c r="S25" s="39"/>
      <c r="T25" s="39"/>
      <c r="U25" s="44"/>
      <c r="V25" s="41"/>
      <c r="W25" s="38"/>
      <c r="X25" s="39"/>
      <c r="Y25" s="44"/>
      <c r="Z25" s="80"/>
      <c r="AA25" s="38"/>
      <c r="AB25" s="39"/>
      <c r="AC25" s="44"/>
      <c r="AD25" s="80"/>
      <c r="AE25" s="39"/>
      <c r="AF25" s="39"/>
      <c r="AG25" s="44"/>
      <c r="AH25" s="83"/>
      <c r="AI25" s="39"/>
      <c r="AJ25" s="39"/>
      <c r="AK25" s="44"/>
      <c r="AL25" s="80"/>
      <c r="AM25" s="39"/>
      <c r="AN25" s="39"/>
      <c r="AO25" s="44"/>
    </row>
    <row r="26" spans="1:41" x14ac:dyDescent="0.25">
      <c r="A26" s="77" t="s">
        <v>48</v>
      </c>
      <c r="B26" s="155" t="s">
        <v>24</v>
      </c>
      <c r="C26" s="157">
        <v>5.0000000000000001E-4</v>
      </c>
      <c r="D26" s="85" t="s">
        <v>22</v>
      </c>
      <c r="E26" s="37">
        <v>4.0000000000000001E-3</v>
      </c>
      <c r="F26" s="38"/>
      <c r="G26" s="39"/>
      <c r="H26" s="38"/>
      <c r="I26" s="43"/>
      <c r="J26" s="38"/>
      <c r="K26" s="39"/>
      <c r="L26" s="38"/>
      <c r="M26" s="43"/>
      <c r="N26" s="38"/>
      <c r="O26" s="39"/>
      <c r="P26" s="38"/>
      <c r="Q26" s="43"/>
      <c r="R26" s="38"/>
      <c r="S26" s="39"/>
      <c r="T26" s="38"/>
      <c r="U26" s="43"/>
      <c r="V26" s="38"/>
      <c r="W26" s="39"/>
      <c r="X26" s="38"/>
      <c r="Y26" s="43"/>
      <c r="Z26" s="38"/>
      <c r="AA26" s="39"/>
      <c r="AB26" s="38"/>
      <c r="AC26" s="43"/>
      <c r="AD26" s="38"/>
      <c r="AE26" s="39"/>
      <c r="AF26" s="38"/>
      <c r="AG26" s="43"/>
      <c r="AH26" s="38"/>
      <c r="AI26" s="39"/>
      <c r="AJ26" s="38"/>
      <c r="AK26" s="43"/>
      <c r="AL26" s="38"/>
      <c r="AM26" s="39"/>
      <c r="AN26" s="38"/>
      <c r="AO26" s="43"/>
    </row>
    <row r="27" spans="1:41" x14ac:dyDescent="0.25">
      <c r="A27" s="77" t="s">
        <v>49</v>
      </c>
      <c r="B27" s="155" t="s">
        <v>24</v>
      </c>
      <c r="C27" s="157">
        <v>1E-4</v>
      </c>
      <c r="D27" s="78">
        <v>5.0000000000000001E-3</v>
      </c>
      <c r="E27" s="37">
        <v>5.0000000000000001E-3</v>
      </c>
      <c r="F27" s="38"/>
      <c r="G27" s="39"/>
      <c r="H27" s="38"/>
      <c r="I27" s="43"/>
      <c r="J27" s="166"/>
      <c r="K27" s="39"/>
      <c r="L27" s="38"/>
      <c r="M27" s="43"/>
      <c r="N27" s="38"/>
      <c r="O27" s="39"/>
      <c r="P27" s="38"/>
      <c r="Q27" s="43"/>
      <c r="R27" s="38"/>
      <c r="S27" s="39"/>
      <c r="T27" s="38"/>
      <c r="U27" s="43"/>
      <c r="V27" s="38"/>
      <c r="W27" s="39"/>
      <c r="X27" s="39"/>
      <c r="Y27" s="43"/>
      <c r="Z27" s="166"/>
      <c r="AA27" s="39"/>
      <c r="AB27" s="38"/>
      <c r="AC27" s="43"/>
      <c r="AD27" s="38"/>
      <c r="AE27" s="39"/>
      <c r="AF27" s="38"/>
      <c r="AG27" s="43"/>
      <c r="AH27" s="166"/>
      <c r="AI27" s="39"/>
      <c r="AJ27" s="38"/>
      <c r="AK27" s="43"/>
      <c r="AL27" s="38"/>
      <c r="AM27" s="39"/>
      <c r="AN27" s="38"/>
      <c r="AO27" s="43"/>
    </row>
    <row r="28" spans="1:41" x14ac:dyDescent="0.25">
      <c r="A28" s="77" t="s">
        <v>50</v>
      </c>
      <c r="B28" s="155" t="s">
        <v>21</v>
      </c>
      <c r="C28" s="157">
        <v>6.4999999999999997E-3</v>
      </c>
      <c r="D28" s="78">
        <v>0.05</v>
      </c>
      <c r="E28" s="37">
        <v>0.1</v>
      </c>
      <c r="F28" s="83"/>
      <c r="G28" s="39"/>
      <c r="H28" s="39"/>
      <c r="I28" s="44"/>
      <c r="J28" s="39"/>
      <c r="K28" s="39"/>
      <c r="L28" s="39"/>
      <c r="M28" s="44"/>
      <c r="N28" s="38"/>
      <c r="O28" s="39"/>
      <c r="P28" s="38"/>
      <c r="Q28" s="43"/>
      <c r="R28" s="83"/>
      <c r="S28" s="39"/>
      <c r="T28" s="39"/>
      <c r="U28" s="44"/>
      <c r="V28" s="38"/>
      <c r="W28" s="39"/>
      <c r="X28" s="38"/>
      <c r="Y28" s="43"/>
      <c r="Z28" s="38"/>
      <c r="AA28" s="39"/>
      <c r="AB28" s="38"/>
      <c r="AC28" s="43"/>
      <c r="AD28" s="38"/>
      <c r="AE28" s="39"/>
      <c r="AF28" s="39"/>
      <c r="AG28" s="44"/>
      <c r="AH28" s="39"/>
      <c r="AI28" s="39"/>
      <c r="AJ28" s="39"/>
      <c r="AK28" s="44"/>
      <c r="AL28" s="38"/>
      <c r="AM28" s="39"/>
      <c r="AN28" s="39"/>
      <c r="AO28" s="44"/>
    </row>
    <row r="29" spans="1:41" x14ac:dyDescent="0.25">
      <c r="A29" s="77" t="s">
        <v>51</v>
      </c>
      <c r="B29" s="155" t="s">
        <v>24</v>
      </c>
      <c r="C29" s="157">
        <v>8.9999999999999993E-3</v>
      </c>
      <c r="D29" s="85" t="s">
        <v>22</v>
      </c>
      <c r="E29" s="37" t="s">
        <v>22</v>
      </c>
      <c r="F29" s="38"/>
      <c r="G29" s="39"/>
      <c r="H29" s="38"/>
      <c r="I29" s="43"/>
      <c r="J29" s="38"/>
      <c r="K29" s="39"/>
      <c r="L29" s="38"/>
      <c r="M29" s="43"/>
      <c r="N29" s="38"/>
      <c r="O29" s="39"/>
      <c r="P29" s="38"/>
      <c r="Q29" s="43"/>
      <c r="R29" s="38"/>
      <c r="S29" s="39"/>
      <c r="T29" s="38"/>
      <c r="U29" s="43"/>
      <c r="V29" s="38"/>
      <c r="W29" s="39"/>
      <c r="X29" s="38"/>
      <c r="Y29" s="43"/>
      <c r="Z29" s="38"/>
      <c r="AA29" s="39"/>
      <c r="AB29" s="38"/>
      <c r="AC29" s="43"/>
      <c r="AD29" s="38"/>
      <c r="AE29" s="39"/>
      <c r="AF29" s="38"/>
      <c r="AG29" s="43"/>
      <c r="AH29" s="38"/>
      <c r="AI29" s="39"/>
      <c r="AJ29" s="38"/>
      <c r="AK29" s="43"/>
      <c r="AL29" s="38"/>
      <c r="AM29" s="39"/>
      <c r="AN29" s="38"/>
      <c r="AO29" s="43"/>
    </row>
    <row r="30" spans="1:41" x14ac:dyDescent="0.25">
      <c r="A30" s="77" t="s">
        <v>52</v>
      </c>
      <c r="B30" s="155" t="s">
        <v>24</v>
      </c>
      <c r="C30" s="157">
        <v>0.01</v>
      </c>
      <c r="D30" s="78">
        <v>0.59</v>
      </c>
      <c r="E30" s="37">
        <v>1.3</v>
      </c>
      <c r="F30" s="38"/>
      <c r="G30" s="39"/>
      <c r="H30" s="38"/>
      <c r="I30" s="43"/>
      <c r="J30" s="38"/>
      <c r="K30" s="39"/>
      <c r="L30" s="38"/>
      <c r="M30" s="43"/>
      <c r="N30" s="38"/>
      <c r="O30" s="39"/>
      <c r="P30" s="38"/>
      <c r="Q30" s="43"/>
      <c r="R30" s="38"/>
      <c r="S30" s="39"/>
      <c r="T30" s="39"/>
      <c r="U30" s="44"/>
      <c r="V30" s="38"/>
      <c r="W30" s="39"/>
      <c r="X30" s="39"/>
      <c r="Y30" s="43"/>
      <c r="Z30" s="38"/>
      <c r="AA30" s="39"/>
      <c r="AB30" s="38"/>
      <c r="AC30" s="43"/>
      <c r="AD30" s="38"/>
      <c r="AE30" s="39"/>
      <c r="AF30" s="38"/>
      <c r="AG30" s="43"/>
      <c r="AH30" s="38"/>
      <c r="AI30" s="39"/>
      <c r="AJ30" s="38"/>
      <c r="AK30" s="43"/>
      <c r="AL30" s="38"/>
      <c r="AM30" s="39"/>
      <c r="AN30" s="38"/>
      <c r="AO30" s="43"/>
    </row>
    <row r="31" spans="1:41" x14ac:dyDescent="0.25">
      <c r="A31" s="77" t="s">
        <v>53</v>
      </c>
      <c r="B31" s="155" t="s">
        <v>24</v>
      </c>
      <c r="C31" s="157">
        <v>0.27700000000000002</v>
      </c>
      <c r="D31" s="78">
        <v>0.3</v>
      </c>
      <c r="E31" s="37">
        <v>0.3</v>
      </c>
      <c r="F31" s="38"/>
      <c r="G31" s="39"/>
      <c r="H31" s="39"/>
      <c r="I31" s="44"/>
      <c r="J31" s="39"/>
      <c r="K31" s="39"/>
      <c r="L31" s="39"/>
      <c r="M31" s="44"/>
      <c r="N31" s="38"/>
      <c r="O31" s="39"/>
      <c r="P31" s="39"/>
      <c r="Q31" s="44"/>
      <c r="R31" s="38"/>
      <c r="S31" s="39"/>
      <c r="T31" s="38"/>
      <c r="U31" s="43"/>
      <c r="V31" s="38"/>
      <c r="W31" s="39"/>
      <c r="X31" s="38"/>
      <c r="Y31" s="43"/>
      <c r="Z31" s="38"/>
      <c r="AA31" s="39"/>
      <c r="AB31" s="39"/>
      <c r="AC31" s="44"/>
      <c r="AD31" s="38"/>
      <c r="AE31" s="39"/>
      <c r="AF31" s="39"/>
      <c r="AG31" s="44"/>
      <c r="AH31" s="39"/>
      <c r="AI31" s="39"/>
      <c r="AJ31" s="39"/>
      <c r="AK31" s="44"/>
      <c r="AL31" s="39"/>
      <c r="AM31" s="39"/>
      <c r="AN31" s="39"/>
      <c r="AO31" s="44"/>
    </row>
    <row r="32" spans="1:41" x14ac:dyDescent="0.25">
      <c r="A32" s="77" t="s">
        <v>54</v>
      </c>
      <c r="B32" s="155" t="s">
        <v>24</v>
      </c>
      <c r="C32" s="157">
        <v>8.0000000000000002E-3</v>
      </c>
      <c r="D32" s="78">
        <v>1.4999999999999999E-2</v>
      </c>
      <c r="E32" s="37">
        <v>1.4999999999999999E-2</v>
      </c>
      <c r="F32" s="38"/>
      <c r="G32" s="39"/>
      <c r="H32" s="38"/>
      <c r="I32" s="43"/>
      <c r="J32" s="38"/>
      <c r="K32" s="39"/>
      <c r="L32" s="38"/>
      <c r="M32" s="43"/>
      <c r="N32" s="38"/>
      <c r="O32" s="39"/>
      <c r="P32" s="38"/>
      <c r="Q32" s="43"/>
      <c r="R32" s="38"/>
      <c r="S32" s="39"/>
      <c r="T32" s="38"/>
      <c r="U32" s="43"/>
      <c r="V32" s="38"/>
      <c r="W32" s="39"/>
      <c r="X32" s="39"/>
      <c r="Y32" s="43"/>
      <c r="Z32" s="38"/>
      <c r="AA32" s="39"/>
      <c r="AB32" s="38"/>
      <c r="AC32" s="43"/>
      <c r="AD32" s="38"/>
      <c r="AE32" s="39"/>
      <c r="AF32" s="38"/>
      <c r="AG32" s="43"/>
      <c r="AH32" s="38"/>
      <c r="AI32" s="39"/>
      <c r="AJ32" s="39"/>
      <c r="AK32" s="43"/>
      <c r="AL32" s="38"/>
      <c r="AM32" s="39"/>
      <c r="AN32" s="38"/>
      <c r="AO32" s="43"/>
    </row>
    <row r="33" spans="1:41" x14ac:dyDescent="0.25">
      <c r="A33" s="77" t="s">
        <v>55</v>
      </c>
      <c r="B33" s="155" t="s">
        <v>24</v>
      </c>
      <c r="C33" s="157">
        <v>9.4999999999999998E-3</v>
      </c>
      <c r="D33" s="78">
        <v>0.02</v>
      </c>
      <c r="E33" s="37">
        <v>0.05</v>
      </c>
      <c r="F33" s="38"/>
      <c r="G33" s="39"/>
      <c r="H33" s="38"/>
      <c r="I33" s="43"/>
      <c r="J33" s="38"/>
      <c r="K33" s="39"/>
      <c r="L33" s="39"/>
      <c r="M33" s="44"/>
      <c r="N33" s="38"/>
      <c r="O33" s="38"/>
      <c r="P33" s="39"/>
      <c r="Q33" s="44"/>
      <c r="R33" s="38"/>
      <c r="S33" s="39"/>
      <c r="T33" s="39"/>
      <c r="U33" s="44"/>
      <c r="V33" s="38"/>
      <c r="W33" s="38"/>
      <c r="X33" s="39"/>
      <c r="Y33" s="44"/>
      <c r="Z33" s="38"/>
      <c r="AA33" s="38"/>
      <c r="AB33" s="39"/>
      <c r="AC33" s="44"/>
      <c r="AD33" s="38"/>
      <c r="AE33" s="39"/>
      <c r="AF33" s="39"/>
      <c r="AG33" s="44"/>
      <c r="AH33" s="38"/>
      <c r="AI33" s="39"/>
      <c r="AJ33" s="39"/>
      <c r="AK33" s="43"/>
      <c r="AL33" s="38"/>
      <c r="AM33" s="39"/>
      <c r="AN33" s="38"/>
      <c r="AO33" s="44"/>
    </row>
    <row r="34" spans="1:41" x14ac:dyDescent="0.25">
      <c r="A34" s="77" t="s">
        <v>56</v>
      </c>
      <c r="B34" s="155" t="s">
        <v>24</v>
      </c>
      <c r="C34" s="157">
        <v>5.0000000000000001E-3</v>
      </c>
      <c r="D34" s="78">
        <v>0.08</v>
      </c>
      <c r="E34" s="37">
        <v>0.1</v>
      </c>
      <c r="F34" s="38"/>
      <c r="G34" s="39"/>
      <c r="H34" s="38"/>
      <c r="I34" s="43"/>
      <c r="J34" s="38"/>
      <c r="K34" s="39"/>
      <c r="L34" s="38"/>
      <c r="M34" s="43"/>
      <c r="N34" s="38"/>
      <c r="O34" s="39"/>
      <c r="P34" s="38"/>
      <c r="Q34" s="43"/>
      <c r="R34" s="38"/>
      <c r="S34" s="39"/>
      <c r="T34" s="38"/>
      <c r="U34" s="43"/>
      <c r="V34" s="38"/>
      <c r="W34" s="39"/>
      <c r="X34" s="39"/>
      <c r="Y34" s="43"/>
      <c r="Z34" s="38"/>
      <c r="AA34" s="39"/>
      <c r="AB34" s="38"/>
      <c r="AC34" s="43"/>
      <c r="AD34" s="38"/>
      <c r="AE34" s="39"/>
      <c r="AF34" s="39"/>
      <c r="AG34" s="43"/>
      <c r="AH34" s="38"/>
      <c r="AI34" s="39"/>
      <c r="AJ34" s="38"/>
      <c r="AK34" s="43"/>
      <c r="AL34" s="38"/>
      <c r="AM34" s="39"/>
      <c r="AN34" s="38"/>
      <c r="AO34" s="43"/>
    </row>
    <row r="35" spans="1:41" x14ac:dyDescent="0.25">
      <c r="A35" s="77" t="s">
        <v>57</v>
      </c>
      <c r="B35" s="155" t="s">
        <v>24</v>
      </c>
      <c r="C35" s="157">
        <v>2E-3</v>
      </c>
      <c r="D35" s="78">
        <v>0.01</v>
      </c>
      <c r="E35" s="37">
        <v>0.05</v>
      </c>
      <c r="F35" s="38"/>
      <c r="G35" s="38"/>
      <c r="H35" s="38"/>
      <c r="I35" s="43"/>
      <c r="J35" s="38"/>
      <c r="K35" s="39"/>
      <c r="L35" s="38"/>
      <c r="M35" s="43"/>
      <c r="N35" s="38"/>
      <c r="O35" s="39"/>
      <c r="P35" s="38"/>
      <c r="Q35" s="43"/>
      <c r="R35" s="38"/>
      <c r="S35" s="39"/>
      <c r="T35" s="38"/>
      <c r="U35" s="43"/>
      <c r="V35" s="38"/>
      <c r="W35" s="39"/>
      <c r="X35" s="38"/>
      <c r="Y35" s="43"/>
      <c r="Z35" s="38"/>
      <c r="AA35" s="39"/>
      <c r="AB35" s="38"/>
      <c r="AC35" s="43"/>
      <c r="AD35" s="38"/>
      <c r="AE35" s="39"/>
      <c r="AF35" s="38"/>
      <c r="AG35" s="43"/>
      <c r="AH35" s="38"/>
      <c r="AI35" s="39"/>
      <c r="AJ35" s="38"/>
      <c r="AK35" s="43"/>
      <c r="AL35" s="38"/>
      <c r="AM35" s="39"/>
      <c r="AN35" s="38"/>
      <c r="AO35" s="43"/>
    </row>
    <row r="36" spans="1:41" x14ac:dyDescent="0.25">
      <c r="A36" s="77" t="s">
        <v>58</v>
      </c>
      <c r="B36" s="155" t="s">
        <v>24</v>
      </c>
      <c r="C36" s="157">
        <v>1.5E-3</v>
      </c>
      <c r="D36" s="78">
        <v>0.04</v>
      </c>
      <c r="E36" s="37">
        <v>0.1</v>
      </c>
      <c r="F36" s="38"/>
      <c r="G36" s="39"/>
      <c r="H36" s="39"/>
      <c r="I36" s="43"/>
      <c r="J36" s="38"/>
      <c r="K36" s="39"/>
      <c r="L36" s="39"/>
      <c r="M36" s="43"/>
      <c r="N36" s="38"/>
      <c r="O36" s="39"/>
      <c r="P36" s="39"/>
      <c r="Q36" s="44"/>
      <c r="R36" s="38"/>
      <c r="S36" s="39"/>
      <c r="T36" s="39"/>
      <c r="U36" s="44"/>
      <c r="V36" s="38"/>
      <c r="W36" s="39"/>
      <c r="X36" s="38"/>
      <c r="Y36" s="43"/>
      <c r="Z36" s="38"/>
      <c r="AA36" s="39"/>
      <c r="AB36" s="38"/>
      <c r="AC36" s="43"/>
      <c r="AD36" s="38"/>
      <c r="AE36" s="39"/>
      <c r="AF36" s="39"/>
      <c r="AG36" s="43"/>
      <c r="AH36" s="39"/>
      <c r="AI36" s="39"/>
      <c r="AJ36" s="39"/>
      <c r="AK36" s="44"/>
      <c r="AL36" s="38"/>
      <c r="AM36" s="39"/>
      <c r="AN36" s="38"/>
      <c r="AO36" s="43"/>
    </row>
    <row r="37" spans="1:41" x14ac:dyDescent="0.25">
      <c r="A37" s="77" t="s">
        <v>59</v>
      </c>
      <c r="B37" s="155" t="s">
        <v>24</v>
      </c>
      <c r="C37" s="157">
        <v>1E-3</v>
      </c>
      <c r="D37" s="78">
        <v>5.0000000000000001E-3</v>
      </c>
      <c r="E37" s="37">
        <v>2E-3</v>
      </c>
      <c r="F37" s="38"/>
      <c r="G37" s="39"/>
      <c r="H37" s="38"/>
      <c r="I37" s="43"/>
      <c r="J37" s="38"/>
      <c r="K37" s="39"/>
      <c r="L37" s="38"/>
      <c r="M37" s="43"/>
      <c r="N37" s="38"/>
      <c r="O37" s="39"/>
      <c r="P37" s="38"/>
      <c r="Q37" s="43"/>
      <c r="R37" s="38"/>
      <c r="S37" s="39"/>
      <c r="T37" s="38"/>
      <c r="U37" s="43"/>
      <c r="V37" s="38"/>
      <c r="W37" s="39"/>
      <c r="X37" s="38"/>
      <c r="Y37" s="43"/>
      <c r="Z37" s="38"/>
      <c r="AA37" s="39"/>
      <c r="AB37" s="38"/>
      <c r="AC37" s="43"/>
      <c r="AD37" s="38"/>
      <c r="AE37" s="39"/>
      <c r="AF37" s="38"/>
      <c r="AG37" s="43"/>
      <c r="AH37" s="38"/>
      <c r="AI37" s="39"/>
      <c r="AJ37" s="38"/>
      <c r="AK37" s="43"/>
      <c r="AL37" s="38"/>
      <c r="AM37" s="39"/>
      <c r="AN37" s="38"/>
      <c r="AO37" s="43"/>
    </row>
    <row r="38" spans="1:41" x14ac:dyDescent="0.25">
      <c r="A38" s="77" t="s">
        <v>60</v>
      </c>
      <c r="B38" s="155" t="s">
        <v>21</v>
      </c>
      <c r="C38" s="157">
        <v>1.7100000000000001E-2</v>
      </c>
      <c r="D38" s="85">
        <v>0.112</v>
      </c>
      <c r="E38" s="37" t="s">
        <v>22</v>
      </c>
      <c r="F38" s="38"/>
      <c r="G38" s="39"/>
      <c r="H38" s="38"/>
      <c r="I38" s="43"/>
      <c r="J38" s="38"/>
      <c r="K38" s="39"/>
      <c r="L38" s="38"/>
      <c r="M38" s="43"/>
      <c r="N38" s="38"/>
      <c r="O38" s="39"/>
      <c r="P38" s="38"/>
      <c r="Q38" s="43"/>
      <c r="R38" s="38"/>
      <c r="S38" s="39"/>
      <c r="T38" s="38"/>
      <c r="U38" s="43"/>
      <c r="V38" s="38"/>
      <c r="W38" s="39"/>
      <c r="X38" s="38"/>
      <c r="Y38" s="43"/>
      <c r="Z38" s="38"/>
      <c r="AA38" s="39"/>
      <c r="AB38" s="38"/>
      <c r="AC38" s="44"/>
      <c r="AD38" s="38"/>
      <c r="AE38" s="39"/>
      <c r="AF38" s="38"/>
      <c r="AG38" s="43"/>
      <c r="AH38" s="38"/>
      <c r="AI38" s="39"/>
      <c r="AJ38" s="38"/>
      <c r="AK38" s="43"/>
      <c r="AL38" s="38"/>
      <c r="AM38" s="39"/>
      <c r="AN38" s="38"/>
      <c r="AO38" s="43"/>
    </row>
    <row r="39" spans="1:41" x14ac:dyDescent="0.25">
      <c r="A39" s="89" t="s">
        <v>61</v>
      </c>
      <c r="B39" s="161" t="s">
        <v>24</v>
      </c>
      <c r="C39" s="162">
        <v>3.3000000000000002E-2</v>
      </c>
      <c r="D39" s="90">
        <v>0.08</v>
      </c>
      <c r="E39" s="64">
        <v>5</v>
      </c>
      <c r="F39" s="66"/>
      <c r="G39" s="65"/>
      <c r="H39" s="65"/>
      <c r="I39" s="68"/>
      <c r="J39" s="66"/>
      <c r="K39" s="65"/>
      <c r="L39" s="65"/>
      <c r="M39" s="68"/>
      <c r="N39" s="66"/>
      <c r="O39" s="65"/>
      <c r="P39" s="65"/>
      <c r="Q39" s="68"/>
      <c r="R39" s="66"/>
      <c r="S39" s="65"/>
      <c r="T39" s="65"/>
      <c r="U39" s="68"/>
      <c r="V39" s="65"/>
      <c r="W39" s="65"/>
      <c r="X39" s="65"/>
      <c r="Y39" s="68"/>
      <c r="Z39" s="66"/>
      <c r="AA39" s="65"/>
      <c r="AB39" s="65"/>
      <c r="AC39" s="68"/>
      <c r="AD39" s="66"/>
      <c r="AE39" s="65"/>
      <c r="AF39" s="65"/>
      <c r="AG39" s="68"/>
      <c r="AH39" s="65"/>
      <c r="AI39" s="65"/>
      <c r="AJ39" s="65"/>
      <c r="AK39" s="68"/>
      <c r="AL39" s="66"/>
      <c r="AM39" s="65"/>
      <c r="AN39" s="65"/>
      <c r="AO39" s="68"/>
    </row>
    <row r="40" spans="1:41" x14ac:dyDescent="0.25">
      <c r="A40" s="95" t="s">
        <v>132</v>
      </c>
      <c r="B40" s="167"/>
      <c r="C40" s="168"/>
      <c r="D40" s="97"/>
      <c r="E40" s="98"/>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row>
    <row r="41" spans="1:41" x14ac:dyDescent="0.25">
      <c r="A41" s="101" t="s">
        <v>64</v>
      </c>
      <c r="B41" s="169" t="s">
        <v>65</v>
      </c>
      <c r="C41" s="170" t="s">
        <v>22</v>
      </c>
      <c r="D41" s="104" t="s">
        <v>22</v>
      </c>
      <c r="E41" s="105">
        <v>200</v>
      </c>
      <c r="F41" s="106"/>
      <c r="G41" s="106" t="s">
        <v>25</v>
      </c>
      <c r="H41" s="106"/>
      <c r="I41" s="171"/>
      <c r="J41" s="106"/>
      <c r="K41" s="106" t="s">
        <v>25</v>
      </c>
      <c r="L41" s="106"/>
      <c r="M41" s="171"/>
      <c r="N41" s="106"/>
      <c r="O41" s="106" t="s">
        <v>25</v>
      </c>
      <c r="P41" s="106"/>
      <c r="Q41" s="171"/>
      <c r="R41" s="106"/>
      <c r="S41" s="106" t="s">
        <v>25</v>
      </c>
      <c r="T41" s="106"/>
      <c r="U41" s="171"/>
      <c r="V41" s="106"/>
      <c r="W41" s="106" t="s">
        <v>25</v>
      </c>
      <c r="X41" s="106"/>
      <c r="Y41" s="171"/>
      <c r="Z41" s="106"/>
      <c r="AA41" s="106" t="s">
        <v>25</v>
      </c>
      <c r="AB41" s="106"/>
      <c r="AC41" s="171"/>
      <c r="AD41" s="106"/>
      <c r="AE41" s="106" t="s">
        <v>25</v>
      </c>
      <c r="AF41" s="106"/>
      <c r="AG41" s="171"/>
      <c r="AH41" s="106"/>
      <c r="AI41" s="106" t="s">
        <v>25</v>
      </c>
      <c r="AJ41" s="106"/>
      <c r="AK41" s="171"/>
      <c r="AL41" s="106"/>
      <c r="AM41" s="106" t="s">
        <v>25</v>
      </c>
      <c r="AN41" s="106"/>
      <c r="AO41" s="171"/>
    </row>
    <row r="42" spans="1:41" x14ac:dyDescent="0.25">
      <c r="A42" s="111" t="s">
        <v>66</v>
      </c>
      <c r="B42" s="172" t="s">
        <v>65</v>
      </c>
      <c r="C42" s="173" t="s">
        <v>22</v>
      </c>
      <c r="D42" s="114" t="s">
        <v>22</v>
      </c>
      <c r="E42" s="115" t="s">
        <v>22</v>
      </c>
      <c r="F42" s="116"/>
      <c r="G42" s="116" t="s">
        <v>25</v>
      </c>
      <c r="H42" s="116"/>
      <c r="I42" s="128"/>
      <c r="J42" s="116"/>
      <c r="K42" s="116" t="s">
        <v>25</v>
      </c>
      <c r="L42" s="116"/>
      <c r="M42" s="128"/>
      <c r="N42" s="116"/>
      <c r="O42" s="116" t="s">
        <v>25</v>
      </c>
      <c r="P42" s="116"/>
      <c r="Q42" s="128"/>
      <c r="R42" s="116"/>
      <c r="S42" s="116" t="s">
        <v>25</v>
      </c>
      <c r="T42" s="116"/>
      <c r="U42" s="128"/>
      <c r="V42" s="116"/>
      <c r="W42" s="116" t="s">
        <v>25</v>
      </c>
      <c r="X42" s="116"/>
      <c r="Y42" s="128"/>
      <c r="Z42" s="116"/>
      <c r="AA42" s="116" t="s">
        <v>25</v>
      </c>
      <c r="AB42" s="116"/>
      <c r="AC42" s="128"/>
      <c r="AD42" s="116"/>
      <c r="AE42" s="116" t="s">
        <v>25</v>
      </c>
      <c r="AF42" s="116"/>
      <c r="AG42" s="128"/>
      <c r="AH42" s="116"/>
      <c r="AI42" s="116" t="s">
        <v>25</v>
      </c>
      <c r="AJ42" s="116"/>
      <c r="AK42" s="128"/>
      <c r="AL42" s="116"/>
      <c r="AM42" s="116" t="s">
        <v>25</v>
      </c>
      <c r="AN42" s="116"/>
      <c r="AO42" s="128"/>
    </row>
    <row r="43" spans="1:41" x14ac:dyDescent="0.25">
      <c r="A43" s="111" t="s">
        <v>67</v>
      </c>
      <c r="B43" s="172" t="s">
        <v>65</v>
      </c>
      <c r="C43" s="173" t="s">
        <v>22</v>
      </c>
      <c r="D43" s="114" t="s">
        <v>22</v>
      </c>
      <c r="E43" s="115" t="s">
        <v>22</v>
      </c>
      <c r="F43" s="116"/>
      <c r="G43" s="116" t="s">
        <v>25</v>
      </c>
      <c r="H43" s="116"/>
      <c r="I43" s="128"/>
      <c r="J43" s="116"/>
      <c r="K43" s="116" t="s">
        <v>25</v>
      </c>
      <c r="L43" s="116"/>
      <c r="M43" s="128"/>
      <c r="N43" s="116"/>
      <c r="O43" s="116" t="s">
        <v>25</v>
      </c>
      <c r="P43" s="116"/>
      <c r="Q43" s="128"/>
      <c r="R43" s="116"/>
      <c r="S43" s="116" t="s">
        <v>25</v>
      </c>
      <c r="T43" s="116"/>
      <c r="U43" s="128"/>
      <c r="V43" s="116"/>
      <c r="W43" s="116" t="s">
        <v>25</v>
      </c>
      <c r="X43" s="116"/>
      <c r="Y43" s="128"/>
      <c r="Z43" s="116"/>
      <c r="AA43" s="116" t="s">
        <v>25</v>
      </c>
      <c r="AB43" s="116"/>
      <c r="AC43" s="128"/>
      <c r="AD43" s="116"/>
      <c r="AE43" s="116" t="s">
        <v>25</v>
      </c>
      <c r="AF43" s="116"/>
      <c r="AG43" s="128"/>
      <c r="AH43" s="116"/>
      <c r="AI43" s="116" t="s">
        <v>25</v>
      </c>
      <c r="AJ43" s="116"/>
      <c r="AK43" s="128"/>
      <c r="AL43" s="116"/>
      <c r="AM43" s="116" t="s">
        <v>25</v>
      </c>
      <c r="AN43" s="116"/>
      <c r="AO43" s="128"/>
    </row>
    <row r="44" spans="1:41" x14ac:dyDescent="0.25">
      <c r="A44" s="111" t="s">
        <v>68</v>
      </c>
      <c r="B44" s="172" t="s">
        <v>24</v>
      </c>
      <c r="C44" s="173">
        <v>1</v>
      </c>
      <c r="D44" s="122">
        <v>800</v>
      </c>
      <c r="E44" s="115">
        <v>1</v>
      </c>
      <c r="F44" s="116"/>
      <c r="G44" s="116" t="s">
        <v>25</v>
      </c>
      <c r="H44" s="116"/>
      <c r="I44" s="128"/>
      <c r="J44" s="116"/>
      <c r="K44" s="116" t="s">
        <v>25</v>
      </c>
      <c r="L44" s="116"/>
      <c r="M44" s="128"/>
      <c r="N44" s="116"/>
      <c r="O44" s="116" t="s">
        <v>25</v>
      </c>
      <c r="P44" s="116"/>
      <c r="Q44" s="128"/>
      <c r="R44" s="116"/>
      <c r="S44" s="116" t="s">
        <v>25</v>
      </c>
      <c r="T44" s="116"/>
      <c r="U44" s="128"/>
      <c r="V44" s="116"/>
      <c r="W44" s="116" t="s">
        <v>25</v>
      </c>
      <c r="X44" s="116"/>
      <c r="Y44" s="128"/>
      <c r="Z44" s="116"/>
      <c r="AA44" s="116" t="s">
        <v>25</v>
      </c>
      <c r="AB44" s="116"/>
      <c r="AC44" s="128"/>
      <c r="AD44" s="116"/>
      <c r="AE44" s="116" t="s">
        <v>25</v>
      </c>
      <c r="AF44" s="116"/>
      <c r="AG44" s="128"/>
      <c r="AH44" s="116"/>
      <c r="AI44" s="116" t="s">
        <v>25</v>
      </c>
      <c r="AJ44" s="116"/>
      <c r="AK44" s="128"/>
      <c r="AL44" s="116"/>
      <c r="AM44" s="116" t="s">
        <v>25</v>
      </c>
      <c r="AN44" s="116"/>
      <c r="AO44" s="128"/>
    </row>
    <row r="45" spans="1:41" x14ac:dyDescent="0.25">
      <c r="A45" s="111" t="s">
        <v>69</v>
      </c>
      <c r="B45" s="172" t="s">
        <v>65</v>
      </c>
      <c r="C45" s="173" t="s">
        <v>22</v>
      </c>
      <c r="D45" s="114" t="s">
        <v>22</v>
      </c>
      <c r="E45" s="115">
        <v>7</v>
      </c>
      <c r="F45" s="116"/>
      <c r="G45" s="116" t="s">
        <v>25</v>
      </c>
      <c r="H45" s="116"/>
      <c r="I45" s="128"/>
      <c r="J45" s="116"/>
      <c r="K45" s="116" t="s">
        <v>25</v>
      </c>
      <c r="L45" s="116"/>
      <c r="M45" s="128"/>
      <c r="N45" s="116"/>
      <c r="O45" s="116" t="s">
        <v>25</v>
      </c>
      <c r="P45" s="116"/>
      <c r="Q45" s="128"/>
      <c r="R45" s="116"/>
      <c r="S45" s="116" t="s">
        <v>25</v>
      </c>
      <c r="T45" s="116"/>
      <c r="U45" s="128"/>
      <c r="V45" s="116"/>
      <c r="W45" s="116" t="s">
        <v>25</v>
      </c>
      <c r="X45" s="116"/>
      <c r="Y45" s="128"/>
      <c r="Z45" s="116"/>
      <c r="AA45" s="116" t="s">
        <v>25</v>
      </c>
      <c r="AB45" s="116"/>
      <c r="AC45" s="128"/>
      <c r="AD45" s="116"/>
      <c r="AE45" s="116" t="s">
        <v>25</v>
      </c>
      <c r="AF45" s="116"/>
      <c r="AG45" s="128"/>
      <c r="AH45" s="116"/>
      <c r="AI45" s="116" t="s">
        <v>25</v>
      </c>
      <c r="AJ45" s="116"/>
      <c r="AK45" s="128"/>
      <c r="AL45" s="116"/>
      <c r="AM45" s="116" t="s">
        <v>25</v>
      </c>
      <c r="AN45" s="116"/>
      <c r="AO45" s="128"/>
    </row>
    <row r="46" spans="1:41" x14ac:dyDescent="0.25">
      <c r="A46" s="111" t="s">
        <v>70</v>
      </c>
      <c r="B46" s="172" t="s">
        <v>65</v>
      </c>
      <c r="C46" s="173" t="s">
        <v>22</v>
      </c>
      <c r="D46" s="114" t="s">
        <v>22</v>
      </c>
      <c r="E46" s="115" t="s">
        <v>22</v>
      </c>
      <c r="F46" s="116"/>
      <c r="G46" s="116" t="s">
        <v>25</v>
      </c>
      <c r="H46" s="116"/>
      <c r="I46" s="128"/>
      <c r="J46" s="116"/>
      <c r="K46" s="116" t="s">
        <v>25</v>
      </c>
      <c r="L46" s="116"/>
      <c r="M46" s="128"/>
      <c r="N46" s="116"/>
      <c r="O46" s="116" t="s">
        <v>25</v>
      </c>
      <c r="P46" s="116"/>
      <c r="Q46" s="128"/>
      <c r="R46" s="116"/>
      <c r="S46" s="116" t="s">
        <v>25</v>
      </c>
      <c r="T46" s="116"/>
      <c r="U46" s="128"/>
      <c r="V46" s="116"/>
      <c r="W46" s="116" t="s">
        <v>25</v>
      </c>
      <c r="X46" s="116"/>
      <c r="Y46" s="128"/>
      <c r="Z46" s="116"/>
      <c r="AA46" s="116" t="s">
        <v>25</v>
      </c>
      <c r="AB46" s="116"/>
      <c r="AC46" s="128"/>
      <c r="AD46" s="116"/>
      <c r="AE46" s="116" t="s">
        <v>25</v>
      </c>
      <c r="AF46" s="116"/>
      <c r="AG46" s="128"/>
      <c r="AH46" s="116"/>
      <c r="AI46" s="116" t="s">
        <v>25</v>
      </c>
      <c r="AJ46" s="116"/>
      <c r="AK46" s="128"/>
      <c r="AL46" s="116"/>
      <c r="AM46" s="116" t="s">
        <v>25</v>
      </c>
      <c r="AN46" s="116"/>
      <c r="AO46" s="128"/>
    </row>
    <row r="47" spans="1:41" x14ac:dyDescent="0.25">
      <c r="A47" s="123" t="s">
        <v>71</v>
      </c>
      <c r="B47" s="172" t="s">
        <v>24</v>
      </c>
      <c r="C47" s="174">
        <v>5</v>
      </c>
      <c r="D47" s="114" t="s">
        <v>22</v>
      </c>
      <c r="E47" s="115">
        <v>5</v>
      </c>
      <c r="F47" s="124"/>
      <c r="G47" s="125" t="s">
        <v>25</v>
      </c>
      <c r="H47" s="125"/>
      <c r="I47" s="126"/>
      <c r="J47" s="124"/>
      <c r="K47" s="125" t="s">
        <v>25</v>
      </c>
      <c r="L47" s="125"/>
      <c r="M47" s="126"/>
      <c r="N47" s="124"/>
      <c r="O47" s="125" t="s">
        <v>25</v>
      </c>
      <c r="P47" s="125"/>
      <c r="Q47" s="126"/>
      <c r="R47" s="124"/>
      <c r="S47" s="125" t="s">
        <v>25</v>
      </c>
      <c r="T47" s="125"/>
      <c r="U47" s="126"/>
      <c r="V47" s="124"/>
      <c r="W47" s="125" t="s">
        <v>25</v>
      </c>
      <c r="X47" s="125"/>
      <c r="Y47" s="126"/>
      <c r="Z47" s="124"/>
      <c r="AA47" s="125" t="s">
        <v>25</v>
      </c>
      <c r="AB47" s="125"/>
      <c r="AC47" s="126"/>
      <c r="AD47" s="124"/>
      <c r="AE47" s="125" t="s">
        <v>25</v>
      </c>
      <c r="AF47" s="125"/>
      <c r="AG47" s="126"/>
      <c r="AH47" s="124"/>
      <c r="AI47" s="125" t="s">
        <v>25</v>
      </c>
      <c r="AJ47" s="125"/>
      <c r="AK47" s="126"/>
      <c r="AL47" s="124"/>
      <c r="AM47" s="125" t="s">
        <v>25</v>
      </c>
      <c r="AN47" s="125"/>
      <c r="AO47" s="126"/>
    </row>
    <row r="48" spans="1:41" x14ac:dyDescent="0.25">
      <c r="A48" s="123" t="s">
        <v>72</v>
      </c>
      <c r="B48" s="172" t="s">
        <v>24</v>
      </c>
      <c r="C48" s="174">
        <v>1</v>
      </c>
      <c r="D48" s="114" t="s">
        <v>22</v>
      </c>
      <c r="E48" s="115">
        <v>1</v>
      </c>
      <c r="F48" s="116"/>
      <c r="G48" s="116" t="s">
        <v>25</v>
      </c>
      <c r="H48" s="116"/>
      <c r="I48" s="128"/>
      <c r="J48" s="116"/>
      <c r="K48" s="116" t="s">
        <v>25</v>
      </c>
      <c r="L48" s="116"/>
      <c r="M48" s="128"/>
      <c r="N48" s="116"/>
      <c r="O48" s="116" t="s">
        <v>25</v>
      </c>
      <c r="P48" s="116"/>
      <c r="Q48" s="128"/>
      <c r="R48" s="116"/>
      <c r="S48" s="116" t="s">
        <v>25</v>
      </c>
      <c r="T48" s="116"/>
      <c r="U48" s="128"/>
      <c r="V48" s="116"/>
      <c r="W48" s="116" t="s">
        <v>25</v>
      </c>
      <c r="X48" s="116"/>
      <c r="Y48" s="128"/>
      <c r="Z48" s="116"/>
      <c r="AA48" s="116" t="s">
        <v>25</v>
      </c>
      <c r="AB48" s="116"/>
      <c r="AC48" s="128"/>
      <c r="AD48" s="116"/>
      <c r="AE48" s="116" t="s">
        <v>25</v>
      </c>
      <c r="AF48" s="116"/>
      <c r="AG48" s="128"/>
      <c r="AH48" s="116"/>
      <c r="AI48" s="116" t="s">
        <v>25</v>
      </c>
      <c r="AJ48" s="116"/>
      <c r="AK48" s="128"/>
      <c r="AL48" s="116"/>
      <c r="AM48" s="116" t="s">
        <v>25</v>
      </c>
      <c r="AN48" s="116"/>
      <c r="AO48" s="128"/>
    </row>
    <row r="49" spans="1:41" x14ac:dyDescent="0.25">
      <c r="A49" s="123" t="s">
        <v>73</v>
      </c>
      <c r="B49" s="172" t="s">
        <v>24</v>
      </c>
      <c r="C49" s="174">
        <v>1</v>
      </c>
      <c r="D49" s="114">
        <v>180</v>
      </c>
      <c r="E49" s="115">
        <v>600</v>
      </c>
      <c r="F49" s="116"/>
      <c r="G49" s="116" t="s">
        <v>25</v>
      </c>
      <c r="H49" s="116"/>
      <c r="I49" s="128"/>
      <c r="J49" s="116"/>
      <c r="K49" s="116" t="s">
        <v>25</v>
      </c>
      <c r="L49" s="116"/>
      <c r="M49" s="128"/>
      <c r="N49" s="116"/>
      <c r="O49" s="116" t="s">
        <v>25</v>
      </c>
      <c r="P49" s="116"/>
      <c r="Q49" s="128"/>
      <c r="R49" s="116"/>
      <c r="S49" s="116" t="s">
        <v>25</v>
      </c>
      <c r="T49" s="116"/>
      <c r="U49" s="128"/>
      <c r="V49" s="116"/>
      <c r="W49" s="116" t="s">
        <v>25</v>
      </c>
      <c r="X49" s="116"/>
      <c r="Y49" s="128"/>
      <c r="Z49" s="116"/>
      <c r="AA49" s="116" t="s">
        <v>25</v>
      </c>
      <c r="AB49" s="116"/>
      <c r="AC49" s="128"/>
      <c r="AD49" s="116"/>
      <c r="AE49" s="116" t="s">
        <v>25</v>
      </c>
      <c r="AF49" s="116"/>
      <c r="AG49" s="128"/>
      <c r="AH49" s="116"/>
      <c r="AI49" s="116" t="s">
        <v>25</v>
      </c>
      <c r="AJ49" s="116"/>
      <c r="AK49" s="128"/>
      <c r="AL49" s="116"/>
      <c r="AM49" s="116" t="s">
        <v>25</v>
      </c>
      <c r="AN49" s="116"/>
      <c r="AO49" s="128"/>
    </row>
    <row r="50" spans="1:41" x14ac:dyDescent="0.25">
      <c r="A50" s="111" t="s">
        <v>74</v>
      </c>
      <c r="B50" s="172" t="s">
        <v>65</v>
      </c>
      <c r="C50" s="173" t="s">
        <v>22</v>
      </c>
      <c r="D50" s="122">
        <v>0.43</v>
      </c>
      <c r="E50" s="115">
        <v>5</v>
      </c>
      <c r="F50" s="116"/>
      <c r="G50" s="116" t="s">
        <v>25</v>
      </c>
      <c r="H50" s="116"/>
      <c r="I50" s="128"/>
      <c r="J50" s="116"/>
      <c r="K50" s="116" t="s">
        <v>25</v>
      </c>
      <c r="L50" s="116"/>
      <c r="M50" s="128"/>
      <c r="N50" s="116"/>
      <c r="O50" s="116" t="s">
        <v>25</v>
      </c>
      <c r="P50" s="116"/>
      <c r="Q50" s="128"/>
      <c r="R50" s="116"/>
      <c r="S50" s="116" t="s">
        <v>25</v>
      </c>
      <c r="T50" s="116"/>
      <c r="U50" s="128"/>
      <c r="V50" s="116"/>
      <c r="W50" s="116" t="s">
        <v>25</v>
      </c>
      <c r="X50" s="116"/>
      <c r="Y50" s="128"/>
      <c r="Z50" s="116"/>
      <c r="AA50" s="116" t="s">
        <v>25</v>
      </c>
      <c r="AB50" s="116"/>
      <c r="AC50" s="128"/>
      <c r="AD50" s="116"/>
      <c r="AE50" s="116" t="s">
        <v>25</v>
      </c>
      <c r="AF50" s="116"/>
      <c r="AG50" s="128"/>
      <c r="AH50" s="116"/>
      <c r="AI50" s="116" t="s">
        <v>25</v>
      </c>
      <c r="AJ50" s="116"/>
      <c r="AK50" s="128"/>
      <c r="AL50" s="116"/>
      <c r="AM50" s="116" t="s">
        <v>25</v>
      </c>
      <c r="AN50" s="116"/>
      <c r="AO50" s="128"/>
    </row>
    <row r="51" spans="1:41" x14ac:dyDescent="0.25">
      <c r="A51" s="111" t="s">
        <v>75</v>
      </c>
      <c r="B51" s="172" t="s">
        <v>24</v>
      </c>
      <c r="C51" s="173">
        <v>1</v>
      </c>
      <c r="D51" s="114" t="s">
        <v>22</v>
      </c>
      <c r="E51" s="115">
        <v>5</v>
      </c>
      <c r="F51" s="116"/>
      <c r="G51" s="116" t="s">
        <v>25</v>
      </c>
      <c r="H51" s="116"/>
      <c r="I51" s="128"/>
      <c r="J51" s="116"/>
      <c r="K51" s="116" t="s">
        <v>25</v>
      </c>
      <c r="L51" s="116"/>
      <c r="M51" s="128"/>
      <c r="N51" s="116"/>
      <c r="O51" s="116" t="s">
        <v>25</v>
      </c>
      <c r="P51" s="116"/>
      <c r="Q51" s="128"/>
      <c r="R51" s="116"/>
      <c r="S51" s="116" t="s">
        <v>25</v>
      </c>
      <c r="T51" s="116"/>
      <c r="U51" s="128"/>
      <c r="V51" s="116"/>
      <c r="W51" s="116" t="s">
        <v>25</v>
      </c>
      <c r="X51" s="116"/>
      <c r="Y51" s="128"/>
      <c r="Z51" s="116"/>
      <c r="AA51" s="116" t="s">
        <v>25</v>
      </c>
      <c r="AB51" s="116"/>
      <c r="AC51" s="128"/>
      <c r="AD51" s="116"/>
      <c r="AE51" s="116" t="s">
        <v>25</v>
      </c>
      <c r="AF51" s="116"/>
      <c r="AG51" s="128"/>
      <c r="AH51" s="116"/>
      <c r="AI51" s="116" t="s">
        <v>25</v>
      </c>
      <c r="AJ51" s="116"/>
      <c r="AK51" s="128"/>
      <c r="AL51" s="116"/>
      <c r="AM51" s="116" t="s">
        <v>25</v>
      </c>
      <c r="AN51" s="116"/>
      <c r="AO51" s="128"/>
    </row>
    <row r="52" spans="1:41" x14ac:dyDescent="0.25">
      <c r="A52" s="123" t="s">
        <v>76</v>
      </c>
      <c r="B52" s="172" t="s">
        <v>126</v>
      </c>
      <c r="C52" s="174">
        <v>4</v>
      </c>
      <c r="D52" s="114">
        <v>1.8</v>
      </c>
      <c r="E52" s="115">
        <v>75</v>
      </c>
      <c r="F52" s="116"/>
      <c r="G52" s="116" t="s">
        <v>25</v>
      </c>
      <c r="H52" s="116"/>
      <c r="I52" s="128"/>
      <c r="J52" s="116"/>
      <c r="K52" s="116" t="s">
        <v>25</v>
      </c>
      <c r="L52" s="116"/>
      <c r="M52" s="128"/>
      <c r="N52" s="116"/>
      <c r="O52" s="116" t="s">
        <v>25</v>
      </c>
      <c r="P52" s="116"/>
      <c r="Q52" s="128"/>
      <c r="R52" s="116"/>
      <c r="S52" s="116" t="s">
        <v>25</v>
      </c>
      <c r="T52" s="116"/>
      <c r="U52" s="128"/>
      <c r="V52" s="116"/>
      <c r="W52" s="116" t="s">
        <v>25</v>
      </c>
      <c r="X52" s="116"/>
      <c r="Y52" s="128"/>
      <c r="Z52" s="116"/>
      <c r="AA52" s="116" t="s">
        <v>25</v>
      </c>
      <c r="AB52" s="116"/>
      <c r="AC52" s="128"/>
      <c r="AD52" s="116"/>
      <c r="AE52" s="116" t="s">
        <v>25</v>
      </c>
      <c r="AF52" s="116"/>
      <c r="AG52" s="128"/>
      <c r="AH52" s="116"/>
      <c r="AI52" s="116" t="s">
        <v>25</v>
      </c>
      <c r="AJ52" s="116"/>
      <c r="AK52" s="128"/>
      <c r="AL52" s="116"/>
      <c r="AM52" s="116" t="s">
        <v>25</v>
      </c>
      <c r="AN52" s="116"/>
      <c r="AO52" s="128"/>
    </row>
    <row r="53" spans="1:41" x14ac:dyDescent="0.25">
      <c r="A53" s="111" t="s">
        <v>77</v>
      </c>
      <c r="B53" s="172" t="s">
        <v>65</v>
      </c>
      <c r="C53" s="173" t="s">
        <v>22</v>
      </c>
      <c r="D53" s="114" t="s">
        <v>22</v>
      </c>
      <c r="E53" s="115" t="s">
        <v>22</v>
      </c>
      <c r="F53" s="124"/>
      <c r="G53" s="125" t="s">
        <v>25</v>
      </c>
      <c r="H53" s="125"/>
      <c r="I53" s="126"/>
      <c r="J53" s="124"/>
      <c r="K53" s="125" t="s">
        <v>25</v>
      </c>
      <c r="L53" s="125"/>
      <c r="M53" s="126"/>
      <c r="N53" s="124"/>
      <c r="O53" s="125" t="s">
        <v>25</v>
      </c>
      <c r="P53" s="125"/>
      <c r="Q53" s="126"/>
      <c r="R53" s="124"/>
      <c r="S53" s="125" t="s">
        <v>25</v>
      </c>
      <c r="T53" s="125"/>
      <c r="U53" s="126"/>
      <c r="V53" s="124"/>
      <c r="W53" s="125" t="s">
        <v>25</v>
      </c>
      <c r="X53" s="125"/>
      <c r="Y53" s="126"/>
      <c r="Z53" s="124"/>
      <c r="AA53" s="125" t="s">
        <v>25</v>
      </c>
      <c r="AB53" s="125"/>
      <c r="AC53" s="126"/>
      <c r="AD53" s="124"/>
      <c r="AE53" s="125" t="s">
        <v>25</v>
      </c>
      <c r="AF53" s="125"/>
      <c r="AG53" s="126"/>
      <c r="AH53" s="124"/>
      <c r="AI53" s="125" t="s">
        <v>25</v>
      </c>
      <c r="AJ53" s="125"/>
      <c r="AK53" s="126"/>
      <c r="AL53" s="124"/>
      <c r="AM53" s="125" t="s">
        <v>25</v>
      </c>
      <c r="AN53" s="125"/>
      <c r="AO53" s="126"/>
    </row>
    <row r="54" spans="1:41" x14ac:dyDescent="0.25">
      <c r="A54" s="111" t="s">
        <v>78</v>
      </c>
      <c r="B54" s="172" t="s">
        <v>65</v>
      </c>
      <c r="C54" s="173" t="s">
        <v>22</v>
      </c>
      <c r="D54" s="114" t="s">
        <v>22</v>
      </c>
      <c r="E54" s="115" t="s">
        <v>22</v>
      </c>
      <c r="F54" s="116"/>
      <c r="G54" s="116" t="s">
        <v>25</v>
      </c>
      <c r="H54" s="116"/>
      <c r="I54" s="128"/>
      <c r="J54" s="116"/>
      <c r="K54" s="116" t="s">
        <v>25</v>
      </c>
      <c r="L54" s="116"/>
      <c r="M54" s="128"/>
      <c r="N54" s="116"/>
      <c r="O54" s="116" t="s">
        <v>25</v>
      </c>
      <c r="P54" s="116"/>
      <c r="Q54" s="128"/>
      <c r="R54" s="116"/>
      <c r="S54" s="116" t="s">
        <v>25</v>
      </c>
      <c r="T54" s="116"/>
      <c r="U54" s="128"/>
      <c r="V54" s="116"/>
      <c r="W54" s="116" t="s">
        <v>25</v>
      </c>
      <c r="X54" s="116"/>
      <c r="Y54" s="128"/>
      <c r="Z54" s="116"/>
      <c r="AA54" s="116" t="s">
        <v>25</v>
      </c>
      <c r="AB54" s="116"/>
      <c r="AC54" s="128"/>
      <c r="AD54" s="116"/>
      <c r="AE54" s="116" t="s">
        <v>25</v>
      </c>
      <c r="AF54" s="116"/>
      <c r="AG54" s="128"/>
      <c r="AH54" s="116"/>
      <c r="AI54" s="116" t="s">
        <v>25</v>
      </c>
      <c r="AJ54" s="116"/>
      <c r="AK54" s="128"/>
      <c r="AL54" s="116"/>
      <c r="AM54" s="116" t="s">
        <v>25</v>
      </c>
      <c r="AN54" s="116"/>
      <c r="AO54" s="128"/>
    </row>
    <row r="55" spans="1:41" x14ac:dyDescent="0.25">
      <c r="A55" s="111" t="s">
        <v>79</v>
      </c>
      <c r="B55" s="172" t="s">
        <v>65</v>
      </c>
      <c r="C55" s="173" t="s">
        <v>22</v>
      </c>
      <c r="D55" s="114" t="s">
        <v>22</v>
      </c>
      <c r="E55" s="115" t="s">
        <v>22</v>
      </c>
      <c r="F55" s="116"/>
      <c r="G55" s="116" t="s">
        <v>25</v>
      </c>
      <c r="H55" s="116"/>
      <c r="I55" s="128"/>
      <c r="J55" s="116"/>
      <c r="K55" s="116" t="s">
        <v>25</v>
      </c>
      <c r="L55" s="116"/>
      <c r="M55" s="128"/>
      <c r="N55" s="116"/>
      <c r="O55" s="116" t="s">
        <v>25</v>
      </c>
      <c r="P55" s="116"/>
      <c r="Q55" s="128"/>
      <c r="R55" s="116"/>
      <c r="S55" s="116" t="s">
        <v>25</v>
      </c>
      <c r="T55" s="116"/>
      <c r="U55" s="128"/>
      <c r="V55" s="116"/>
      <c r="W55" s="116" t="s">
        <v>25</v>
      </c>
      <c r="X55" s="116"/>
      <c r="Y55" s="128"/>
      <c r="Z55" s="116"/>
      <c r="AA55" s="116" t="s">
        <v>25</v>
      </c>
      <c r="AB55" s="116"/>
      <c r="AC55" s="128"/>
      <c r="AD55" s="116"/>
      <c r="AE55" s="116" t="s">
        <v>25</v>
      </c>
      <c r="AF55" s="116"/>
      <c r="AG55" s="128"/>
      <c r="AH55" s="116"/>
      <c r="AI55" s="116" t="s">
        <v>25</v>
      </c>
      <c r="AJ55" s="116"/>
      <c r="AK55" s="128"/>
      <c r="AL55" s="116"/>
      <c r="AM55" s="116" t="s">
        <v>25</v>
      </c>
      <c r="AN55" s="116"/>
      <c r="AO55" s="128"/>
    </row>
    <row r="56" spans="1:41" x14ac:dyDescent="0.25">
      <c r="A56" s="111" t="s">
        <v>80</v>
      </c>
      <c r="B56" s="172" t="s">
        <v>65</v>
      </c>
      <c r="C56" s="173" t="s">
        <v>22</v>
      </c>
      <c r="D56" s="114" t="s">
        <v>22</v>
      </c>
      <c r="E56" s="115" t="s">
        <v>22</v>
      </c>
      <c r="F56" s="124"/>
      <c r="G56" s="125" t="s">
        <v>25</v>
      </c>
      <c r="H56" s="125"/>
      <c r="I56" s="126"/>
      <c r="J56" s="124"/>
      <c r="K56" s="125" t="s">
        <v>25</v>
      </c>
      <c r="L56" s="125"/>
      <c r="M56" s="126"/>
      <c r="N56" s="124"/>
      <c r="O56" s="125" t="s">
        <v>25</v>
      </c>
      <c r="P56" s="125"/>
      <c r="Q56" s="126"/>
      <c r="R56" s="124"/>
      <c r="S56" s="125" t="s">
        <v>25</v>
      </c>
      <c r="T56" s="125"/>
      <c r="U56" s="126"/>
      <c r="V56" s="124"/>
      <c r="W56" s="125" t="s">
        <v>25</v>
      </c>
      <c r="X56" s="125"/>
      <c r="Y56" s="126"/>
      <c r="Z56" s="175"/>
      <c r="AA56" s="125" t="s">
        <v>25</v>
      </c>
      <c r="AB56" s="125"/>
      <c r="AC56" s="126"/>
      <c r="AD56" s="176"/>
      <c r="AE56" s="125" t="s">
        <v>25</v>
      </c>
      <c r="AF56" s="125"/>
      <c r="AG56" s="126"/>
      <c r="AH56" s="124"/>
      <c r="AI56" s="125" t="s">
        <v>25</v>
      </c>
      <c r="AJ56" s="125"/>
      <c r="AK56" s="126"/>
      <c r="AL56" s="124"/>
      <c r="AM56" s="125" t="s">
        <v>25</v>
      </c>
      <c r="AN56" s="125"/>
      <c r="AO56" s="126"/>
    </row>
    <row r="57" spans="1:41" x14ac:dyDescent="0.25">
      <c r="A57" s="123" t="s">
        <v>81</v>
      </c>
      <c r="B57" s="172" t="s">
        <v>65</v>
      </c>
      <c r="C57" s="173" t="s">
        <v>22</v>
      </c>
      <c r="D57" s="114" t="s">
        <v>22</v>
      </c>
      <c r="E57" s="115">
        <v>5</v>
      </c>
      <c r="F57" s="124"/>
      <c r="G57" s="125" t="s">
        <v>25</v>
      </c>
      <c r="H57" s="125"/>
      <c r="I57" s="126"/>
      <c r="J57" s="124"/>
      <c r="K57" s="125" t="s">
        <v>25</v>
      </c>
      <c r="L57" s="125"/>
      <c r="M57" s="126"/>
      <c r="N57" s="124"/>
      <c r="O57" s="125" t="s">
        <v>25</v>
      </c>
      <c r="P57" s="125"/>
      <c r="Q57" s="126"/>
      <c r="R57" s="124"/>
      <c r="S57" s="125" t="s">
        <v>25</v>
      </c>
      <c r="T57" s="125"/>
      <c r="U57" s="126"/>
      <c r="V57" s="124"/>
      <c r="W57" s="125" t="s">
        <v>25</v>
      </c>
      <c r="X57" s="125"/>
      <c r="Y57" s="126"/>
      <c r="Z57" s="124"/>
      <c r="AA57" s="125" t="s">
        <v>25</v>
      </c>
      <c r="AB57" s="125"/>
      <c r="AC57" s="126"/>
      <c r="AD57" s="124"/>
      <c r="AE57" s="125" t="s">
        <v>25</v>
      </c>
      <c r="AF57" s="125"/>
      <c r="AG57" s="126"/>
      <c r="AH57" s="124"/>
      <c r="AI57" s="125" t="s">
        <v>25</v>
      </c>
      <c r="AJ57" s="125"/>
      <c r="AK57" s="126"/>
      <c r="AL57" s="124"/>
      <c r="AM57" s="125" t="s">
        <v>25</v>
      </c>
      <c r="AN57" s="125"/>
      <c r="AO57" s="126"/>
    </row>
    <row r="58" spans="1:41" x14ac:dyDescent="0.25">
      <c r="A58" s="111" t="s">
        <v>82</v>
      </c>
      <c r="B58" s="172" t="s">
        <v>24</v>
      </c>
      <c r="C58" s="173">
        <v>1</v>
      </c>
      <c r="D58" s="122">
        <v>1.5</v>
      </c>
      <c r="E58" s="115">
        <v>5</v>
      </c>
      <c r="F58" s="116"/>
      <c r="G58" s="116" t="s">
        <v>25</v>
      </c>
      <c r="H58" s="116"/>
      <c r="I58" s="128"/>
      <c r="J58" s="116"/>
      <c r="K58" s="116" t="s">
        <v>25</v>
      </c>
      <c r="L58" s="116"/>
      <c r="M58" s="128"/>
      <c r="N58" s="116"/>
      <c r="O58" s="116" t="s">
        <v>25</v>
      </c>
      <c r="P58" s="116"/>
      <c r="Q58" s="128"/>
      <c r="R58" s="116"/>
      <c r="S58" s="116" t="s">
        <v>25</v>
      </c>
      <c r="T58" s="116"/>
      <c r="U58" s="128"/>
      <c r="V58" s="116"/>
      <c r="W58" s="116" t="s">
        <v>25</v>
      </c>
      <c r="X58" s="116"/>
      <c r="Y58" s="128"/>
      <c r="Z58" s="116"/>
      <c r="AA58" s="116" t="s">
        <v>25</v>
      </c>
      <c r="AB58" s="116"/>
      <c r="AC58" s="128"/>
      <c r="AD58" s="116"/>
      <c r="AE58" s="116" t="s">
        <v>25</v>
      </c>
      <c r="AF58" s="116"/>
      <c r="AG58" s="128"/>
      <c r="AH58" s="116"/>
      <c r="AI58" s="116" t="s">
        <v>25</v>
      </c>
      <c r="AJ58" s="116"/>
      <c r="AK58" s="128"/>
      <c r="AL58" s="116"/>
      <c r="AM58" s="116" t="s">
        <v>25</v>
      </c>
      <c r="AN58" s="116"/>
      <c r="AO58" s="128"/>
    </row>
    <row r="59" spans="1:41" x14ac:dyDescent="0.25">
      <c r="A59" s="111" t="s">
        <v>83</v>
      </c>
      <c r="B59" s="172" t="s">
        <v>24</v>
      </c>
      <c r="C59" s="173">
        <v>1</v>
      </c>
      <c r="D59" s="127">
        <v>0.3</v>
      </c>
      <c r="E59" s="115">
        <v>1</v>
      </c>
      <c r="F59" s="116"/>
      <c r="G59" s="116" t="s">
        <v>25</v>
      </c>
      <c r="H59" s="116"/>
      <c r="I59" s="128"/>
      <c r="J59" s="116"/>
      <c r="K59" s="116" t="s">
        <v>25</v>
      </c>
      <c r="L59" s="116"/>
      <c r="M59" s="128"/>
      <c r="N59" s="116"/>
      <c r="O59" s="116" t="s">
        <v>25</v>
      </c>
      <c r="P59" s="116"/>
      <c r="Q59" s="128"/>
      <c r="R59" s="116"/>
      <c r="S59" s="116" t="s">
        <v>25</v>
      </c>
      <c r="T59" s="116"/>
      <c r="U59" s="128"/>
      <c r="V59" s="116"/>
      <c r="W59" s="116" t="s">
        <v>25</v>
      </c>
      <c r="X59" s="116"/>
      <c r="Y59" s="128"/>
      <c r="Z59" s="116"/>
      <c r="AA59" s="116" t="s">
        <v>25</v>
      </c>
      <c r="AB59" s="116"/>
      <c r="AC59" s="128"/>
      <c r="AD59" s="116"/>
      <c r="AE59" s="116" t="s">
        <v>25</v>
      </c>
      <c r="AF59" s="116"/>
      <c r="AG59" s="128"/>
      <c r="AH59" s="116"/>
      <c r="AI59" s="116" t="s">
        <v>25</v>
      </c>
      <c r="AJ59" s="116"/>
      <c r="AK59" s="128"/>
      <c r="AL59" s="116"/>
      <c r="AM59" s="116" t="s">
        <v>25</v>
      </c>
      <c r="AN59" s="116"/>
      <c r="AO59" s="128"/>
    </row>
    <row r="60" spans="1:41" x14ac:dyDescent="0.25">
      <c r="A60" s="111" t="s">
        <v>84</v>
      </c>
      <c r="B60" s="172" t="s">
        <v>65</v>
      </c>
      <c r="C60" s="173" t="s">
        <v>22</v>
      </c>
      <c r="D60" s="114" t="s">
        <v>22</v>
      </c>
      <c r="E60" s="115">
        <v>5</v>
      </c>
      <c r="F60" s="116"/>
      <c r="G60" s="116" t="s">
        <v>25</v>
      </c>
      <c r="H60" s="116"/>
      <c r="I60" s="128"/>
      <c r="J60" s="116"/>
      <c r="K60" s="116" t="s">
        <v>25</v>
      </c>
      <c r="L60" s="116"/>
      <c r="M60" s="128"/>
      <c r="N60" s="116"/>
      <c r="O60" s="116" t="s">
        <v>25</v>
      </c>
      <c r="P60" s="116"/>
      <c r="Q60" s="128"/>
      <c r="R60" s="116"/>
      <c r="S60" s="116" t="s">
        <v>25</v>
      </c>
      <c r="T60" s="116"/>
      <c r="U60" s="128"/>
      <c r="V60" s="116"/>
      <c r="W60" s="116" t="s">
        <v>25</v>
      </c>
      <c r="X60" s="116"/>
      <c r="Y60" s="128"/>
      <c r="Z60" s="116"/>
      <c r="AA60" s="116" t="s">
        <v>25</v>
      </c>
      <c r="AB60" s="116"/>
      <c r="AC60" s="128"/>
      <c r="AD60" s="116"/>
      <c r="AE60" s="116" t="s">
        <v>25</v>
      </c>
      <c r="AF60" s="116"/>
      <c r="AG60" s="128"/>
      <c r="AH60" s="116"/>
      <c r="AI60" s="116" t="s">
        <v>25</v>
      </c>
      <c r="AJ60" s="116"/>
      <c r="AK60" s="128"/>
      <c r="AL60" s="116"/>
      <c r="AM60" s="116" t="s">
        <v>25</v>
      </c>
      <c r="AN60" s="116"/>
      <c r="AO60" s="128"/>
    </row>
    <row r="61" spans="1:41" x14ac:dyDescent="0.25">
      <c r="A61" s="111" t="s">
        <v>85</v>
      </c>
      <c r="B61" s="172" t="s">
        <v>65</v>
      </c>
      <c r="C61" s="173" t="s">
        <v>22</v>
      </c>
      <c r="D61" s="114" t="s">
        <v>22</v>
      </c>
      <c r="E61" s="115" t="s">
        <v>22</v>
      </c>
      <c r="F61" s="116"/>
      <c r="G61" s="116" t="s">
        <v>25</v>
      </c>
      <c r="H61" s="116"/>
      <c r="I61" s="128"/>
      <c r="J61" s="116"/>
      <c r="K61" s="116" t="s">
        <v>25</v>
      </c>
      <c r="L61" s="116"/>
      <c r="M61" s="128"/>
      <c r="N61" s="116"/>
      <c r="O61" s="116" t="s">
        <v>25</v>
      </c>
      <c r="P61" s="116"/>
      <c r="Q61" s="128"/>
      <c r="R61" s="116"/>
      <c r="S61" s="116" t="s">
        <v>25</v>
      </c>
      <c r="T61" s="116"/>
      <c r="U61" s="128"/>
      <c r="V61" s="116"/>
      <c r="W61" s="116" t="s">
        <v>25</v>
      </c>
      <c r="X61" s="116"/>
      <c r="Y61" s="128"/>
      <c r="Z61" s="116"/>
      <c r="AA61" s="116" t="s">
        <v>25</v>
      </c>
      <c r="AB61" s="116"/>
      <c r="AC61" s="128"/>
      <c r="AD61" s="116"/>
      <c r="AE61" s="116" t="s">
        <v>25</v>
      </c>
      <c r="AF61" s="116"/>
      <c r="AG61" s="128"/>
      <c r="AH61" s="116"/>
      <c r="AI61" s="116" t="s">
        <v>25</v>
      </c>
      <c r="AJ61" s="116"/>
      <c r="AK61" s="128"/>
      <c r="AL61" s="116"/>
      <c r="AM61" s="116" t="s">
        <v>25</v>
      </c>
      <c r="AN61" s="116"/>
      <c r="AO61" s="128"/>
    </row>
    <row r="62" spans="1:41" x14ac:dyDescent="0.25">
      <c r="A62" s="111" t="s">
        <v>86</v>
      </c>
      <c r="B62" s="172" t="s">
        <v>65</v>
      </c>
      <c r="C62" s="173" t="s">
        <v>22</v>
      </c>
      <c r="D62" s="114" t="s">
        <v>22</v>
      </c>
      <c r="E62" s="115" t="s">
        <v>22</v>
      </c>
      <c r="F62" s="116"/>
      <c r="G62" s="116" t="s">
        <v>25</v>
      </c>
      <c r="H62" s="116"/>
      <c r="I62" s="128"/>
      <c r="J62" s="116"/>
      <c r="K62" s="116" t="s">
        <v>25</v>
      </c>
      <c r="L62" s="116"/>
      <c r="M62" s="128"/>
      <c r="N62" s="116"/>
      <c r="O62" s="116" t="s">
        <v>25</v>
      </c>
      <c r="P62" s="116"/>
      <c r="Q62" s="128"/>
      <c r="R62" s="116"/>
      <c r="S62" s="116" t="s">
        <v>25</v>
      </c>
      <c r="T62" s="116"/>
      <c r="U62" s="128"/>
      <c r="V62" s="116"/>
      <c r="W62" s="116" t="s">
        <v>25</v>
      </c>
      <c r="X62" s="116"/>
      <c r="Y62" s="128"/>
      <c r="Z62" s="116"/>
      <c r="AA62" s="116" t="s">
        <v>25</v>
      </c>
      <c r="AB62" s="116"/>
      <c r="AC62" s="128"/>
      <c r="AD62" s="116"/>
      <c r="AE62" s="116" t="s">
        <v>25</v>
      </c>
      <c r="AF62" s="116"/>
      <c r="AG62" s="128"/>
      <c r="AH62" s="116"/>
      <c r="AI62" s="116" t="s">
        <v>25</v>
      </c>
      <c r="AJ62" s="116"/>
      <c r="AK62" s="128"/>
      <c r="AL62" s="116"/>
      <c r="AM62" s="116" t="s">
        <v>25</v>
      </c>
      <c r="AN62" s="116"/>
      <c r="AO62" s="128"/>
    </row>
    <row r="63" spans="1:41" x14ac:dyDescent="0.25">
      <c r="A63" s="111" t="s">
        <v>87</v>
      </c>
      <c r="B63" s="172" t="s">
        <v>65</v>
      </c>
      <c r="C63" s="173" t="s">
        <v>22</v>
      </c>
      <c r="D63" s="114" t="s">
        <v>22</v>
      </c>
      <c r="E63" s="115">
        <v>5</v>
      </c>
      <c r="F63" s="116"/>
      <c r="G63" s="116" t="s">
        <v>25</v>
      </c>
      <c r="H63" s="116"/>
      <c r="I63" s="128"/>
      <c r="J63" s="116"/>
      <c r="K63" s="116" t="s">
        <v>25</v>
      </c>
      <c r="L63" s="116"/>
      <c r="M63" s="128"/>
      <c r="N63" s="116"/>
      <c r="O63" s="116" t="s">
        <v>25</v>
      </c>
      <c r="P63" s="116"/>
      <c r="Q63" s="128"/>
      <c r="R63" s="116"/>
      <c r="S63" s="116" t="s">
        <v>25</v>
      </c>
      <c r="T63" s="116"/>
      <c r="U63" s="128"/>
      <c r="V63" s="116"/>
      <c r="W63" s="116" t="s">
        <v>25</v>
      </c>
      <c r="X63" s="116"/>
      <c r="Y63" s="128"/>
      <c r="Z63" s="116"/>
      <c r="AA63" s="116" t="s">
        <v>25</v>
      </c>
      <c r="AB63" s="116"/>
      <c r="AC63" s="128"/>
      <c r="AD63" s="116"/>
      <c r="AE63" s="116" t="s">
        <v>25</v>
      </c>
      <c r="AF63" s="116"/>
      <c r="AG63" s="128"/>
      <c r="AH63" s="116"/>
      <c r="AI63" s="116" t="s">
        <v>25</v>
      </c>
      <c r="AJ63" s="116"/>
      <c r="AK63" s="128"/>
      <c r="AL63" s="116"/>
      <c r="AM63" s="116" t="s">
        <v>25</v>
      </c>
      <c r="AN63" s="116"/>
      <c r="AO63" s="128"/>
    </row>
    <row r="64" spans="1:41" x14ac:dyDescent="0.25">
      <c r="A64" s="111" t="s">
        <v>88</v>
      </c>
      <c r="B64" s="172" t="s">
        <v>24</v>
      </c>
      <c r="C64" s="173">
        <v>1</v>
      </c>
      <c r="D64" s="114">
        <v>40</v>
      </c>
      <c r="E64" s="115">
        <v>100</v>
      </c>
      <c r="F64" s="116"/>
      <c r="G64" s="116" t="s">
        <v>25</v>
      </c>
      <c r="H64" s="116"/>
      <c r="I64" s="128"/>
      <c r="J64" s="116"/>
      <c r="K64" s="116" t="s">
        <v>25</v>
      </c>
      <c r="L64" s="116"/>
      <c r="M64" s="128"/>
      <c r="N64" s="116"/>
      <c r="O64" s="116" t="s">
        <v>25</v>
      </c>
      <c r="P64" s="116"/>
      <c r="Q64" s="128"/>
      <c r="R64" s="116"/>
      <c r="S64" s="116" t="s">
        <v>25</v>
      </c>
      <c r="T64" s="116"/>
      <c r="U64" s="128"/>
      <c r="V64" s="116"/>
      <c r="W64" s="116" t="s">
        <v>25</v>
      </c>
      <c r="X64" s="116"/>
      <c r="Y64" s="128"/>
      <c r="Z64" s="116"/>
      <c r="AA64" s="116" t="s">
        <v>25</v>
      </c>
      <c r="AB64" s="116"/>
      <c r="AC64" s="128"/>
      <c r="AD64" s="116"/>
      <c r="AE64" s="116" t="s">
        <v>25</v>
      </c>
      <c r="AF64" s="116"/>
      <c r="AG64" s="128"/>
      <c r="AH64" s="116"/>
      <c r="AI64" s="116" t="s">
        <v>25</v>
      </c>
      <c r="AJ64" s="116"/>
      <c r="AK64" s="128"/>
      <c r="AL64" s="116"/>
      <c r="AM64" s="116" t="s">
        <v>25</v>
      </c>
      <c r="AN64" s="116"/>
      <c r="AO64" s="128"/>
    </row>
    <row r="65" spans="1:41" x14ac:dyDescent="0.25">
      <c r="A65" s="123" t="s">
        <v>89</v>
      </c>
      <c r="B65" s="172" t="s">
        <v>65</v>
      </c>
      <c r="C65" s="173" t="s">
        <v>22</v>
      </c>
      <c r="D65" s="114" t="s">
        <v>22</v>
      </c>
      <c r="E65" s="115">
        <v>1</v>
      </c>
      <c r="F65" s="116"/>
      <c r="G65" s="116" t="s">
        <v>25</v>
      </c>
      <c r="H65" s="116"/>
      <c r="I65" s="128"/>
      <c r="J65" s="116"/>
      <c r="K65" s="116" t="s">
        <v>25</v>
      </c>
      <c r="L65" s="116"/>
      <c r="M65" s="128"/>
      <c r="N65" s="116"/>
      <c r="O65" s="116" t="s">
        <v>25</v>
      </c>
      <c r="P65" s="116"/>
      <c r="Q65" s="128"/>
      <c r="R65" s="116"/>
      <c r="S65" s="116" t="s">
        <v>25</v>
      </c>
      <c r="T65" s="116"/>
      <c r="U65" s="128"/>
      <c r="V65" s="116"/>
      <c r="W65" s="116" t="s">
        <v>25</v>
      </c>
      <c r="X65" s="116"/>
      <c r="Y65" s="128"/>
      <c r="Z65" s="116"/>
      <c r="AA65" s="116" t="s">
        <v>25</v>
      </c>
      <c r="AB65" s="116"/>
      <c r="AC65" s="128"/>
      <c r="AD65" s="116"/>
      <c r="AE65" s="116" t="s">
        <v>25</v>
      </c>
      <c r="AF65" s="116"/>
      <c r="AG65" s="128"/>
      <c r="AH65" s="116"/>
      <c r="AI65" s="116" t="s">
        <v>25</v>
      </c>
      <c r="AJ65" s="116"/>
      <c r="AK65" s="128"/>
      <c r="AL65" s="116"/>
      <c r="AM65" s="116" t="s">
        <v>25</v>
      </c>
      <c r="AN65" s="116"/>
      <c r="AO65" s="128"/>
    </row>
    <row r="66" spans="1:41" x14ac:dyDescent="0.25">
      <c r="A66" s="111" t="s">
        <v>90</v>
      </c>
      <c r="B66" s="172" t="s">
        <v>65</v>
      </c>
      <c r="C66" s="173" t="s">
        <v>22</v>
      </c>
      <c r="D66" s="114" t="s">
        <v>22</v>
      </c>
      <c r="E66" s="115" t="s">
        <v>22</v>
      </c>
      <c r="F66" s="116"/>
      <c r="G66" s="116" t="s">
        <v>25</v>
      </c>
      <c r="H66" s="116"/>
      <c r="I66" s="128"/>
      <c r="J66" s="116"/>
      <c r="K66" s="116" t="s">
        <v>25</v>
      </c>
      <c r="L66" s="116"/>
      <c r="M66" s="128"/>
      <c r="N66" s="116"/>
      <c r="O66" s="116" t="s">
        <v>25</v>
      </c>
      <c r="P66" s="116"/>
      <c r="Q66" s="128"/>
      <c r="R66" s="116"/>
      <c r="S66" s="116" t="s">
        <v>25</v>
      </c>
      <c r="T66" s="116"/>
      <c r="U66" s="128"/>
      <c r="V66" s="116"/>
      <c r="W66" s="116" t="s">
        <v>25</v>
      </c>
      <c r="X66" s="116"/>
      <c r="Y66" s="128"/>
      <c r="Z66" s="187"/>
      <c r="AA66" s="116" t="s">
        <v>25</v>
      </c>
      <c r="AB66" s="116"/>
      <c r="AC66" s="128"/>
      <c r="AD66" s="116"/>
      <c r="AE66" s="116" t="s">
        <v>25</v>
      </c>
      <c r="AF66" s="116"/>
      <c r="AG66" s="128"/>
      <c r="AH66" s="116"/>
      <c r="AI66" s="116" t="s">
        <v>25</v>
      </c>
      <c r="AJ66" s="116"/>
      <c r="AK66" s="128"/>
      <c r="AL66" s="116"/>
      <c r="AM66" s="116" t="s">
        <v>25</v>
      </c>
      <c r="AN66" s="116"/>
      <c r="AO66" s="128"/>
    </row>
    <row r="67" spans="1:41" x14ac:dyDescent="0.25">
      <c r="A67" s="111" t="s">
        <v>91</v>
      </c>
      <c r="B67" s="172" t="s">
        <v>24</v>
      </c>
      <c r="C67" s="173">
        <v>1</v>
      </c>
      <c r="D67" s="114">
        <v>2</v>
      </c>
      <c r="E67" s="115">
        <v>7</v>
      </c>
      <c r="F67" s="116"/>
      <c r="G67" s="116" t="s">
        <v>25</v>
      </c>
      <c r="H67" s="116"/>
      <c r="I67" s="128"/>
      <c r="J67" s="116"/>
      <c r="K67" s="116" t="s">
        <v>25</v>
      </c>
      <c r="L67" s="116"/>
      <c r="M67" s="128"/>
      <c r="N67" s="116"/>
      <c r="O67" s="116" t="s">
        <v>25</v>
      </c>
      <c r="P67" s="116"/>
      <c r="Q67" s="128"/>
      <c r="R67" s="116"/>
      <c r="S67" s="116" t="s">
        <v>25</v>
      </c>
      <c r="T67" s="116"/>
      <c r="U67" s="128"/>
      <c r="V67" s="116"/>
      <c r="W67" s="116" t="s">
        <v>25</v>
      </c>
      <c r="X67" s="116"/>
      <c r="Y67" s="128"/>
      <c r="Z67" s="116"/>
      <c r="AA67" s="116" t="s">
        <v>25</v>
      </c>
      <c r="AB67" s="116"/>
      <c r="AC67" s="128"/>
      <c r="AD67" s="116"/>
      <c r="AE67" s="116" t="s">
        <v>25</v>
      </c>
      <c r="AF67" s="116"/>
      <c r="AG67" s="128"/>
      <c r="AH67" s="116"/>
      <c r="AI67" s="116" t="s">
        <v>25</v>
      </c>
      <c r="AJ67" s="116"/>
      <c r="AK67" s="128"/>
      <c r="AL67" s="116"/>
      <c r="AM67" s="116" t="s">
        <v>25</v>
      </c>
      <c r="AN67" s="116"/>
      <c r="AO67" s="128"/>
    </row>
    <row r="68" spans="1:41" x14ac:dyDescent="0.25">
      <c r="A68" s="111" t="s">
        <v>92</v>
      </c>
      <c r="B68" s="172" t="s">
        <v>65</v>
      </c>
      <c r="C68" s="173" t="s">
        <v>22</v>
      </c>
      <c r="D68" s="114" t="s">
        <v>22</v>
      </c>
      <c r="E68" s="115" t="s">
        <v>22</v>
      </c>
      <c r="F68" s="116"/>
      <c r="G68" s="116" t="s">
        <v>25</v>
      </c>
      <c r="H68" s="116"/>
      <c r="I68" s="128"/>
      <c r="J68" s="116"/>
      <c r="K68" s="116" t="s">
        <v>25</v>
      </c>
      <c r="L68" s="116"/>
      <c r="M68" s="128"/>
      <c r="N68" s="116"/>
      <c r="O68" s="116" t="s">
        <v>25</v>
      </c>
      <c r="P68" s="116"/>
      <c r="Q68" s="128"/>
      <c r="R68" s="116"/>
      <c r="S68" s="116" t="s">
        <v>25</v>
      </c>
      <c r="T68" s="116"/>
      <c r="U68" s="128"/>
      <c r="V68" s="116"/>
      <c r="W68" s="116" t="s">
        <v>25</v>
      </c>
      <c r="X68" s="116"/>
      <c r="Y68" s="128"/>
      <c r="Z68" s="116"/>
      <c r="AA68" s="116" t="s">
        <v>25</v>
      </c>
      <c r="AB68" s="116"/>
      <c r="AC68" s="128"/>
      <c r="AD68" s="116"/>
      <c r="AE68" s="116" t="s">
        <v>25</v>
      </c>
      <c r="AF68" s="116"/>
      <c r="AG68" s="128"/>
      <c r="AH68" s="116"/>
      <c r="AI68" s="116" t="s">
        <v>25</v>
      </c>
      <c r="AJ68" s="116"/>
      <c r="AK68" s="128"/>
      <c r="AL68" s="187"/>
      <c r="AM68" s="116" t="s">
        <v>25</v>
      </c>
      <c r="AN68" s="116"/>
      <c r="AO68" s="128"/>
    </row>
    <row r="69" spans="1:41" x14ac:dyDescent="0.25">
      <c r="A69" s="123" t="s">
        <v>93</v>
      </c>
      <c r="B69" s="172" t="s">
        <v>24</v>
      </c>
      <c r="C69" s="174">
        <v>1</v>
      </c>
      <c r="D69" s="114" t="s">
        <v>22</v>
      </c>
      <c r="E69" s="115">
        <v>70</v>
      </c>
      <c r="F69" s="116"/>
      <c r="G69" s="116" t="s">
        <v>25</v>
      </c>
      <c r="H69" s="116"/>
      <c r="I69" s="128"/>
      <c r="J69" s="187"/>
      <c r="K69" s="116"/>
      <c r="L69" s="116"/>
      <c r="M69" s="128"/>
      <c r="N69" s="42"/>
      <c r="O69" s="120"/>
      <c r="P69" s="120" t="s">
        <v>16</v>
      </c>
      <c r="Q69" s="128"/>
      <c r="R69" s="116"/>
      <c r="S69" s="116" t="s">
        <v>25</v>
      </c>
      <c r="T69" s="116"/>
      <c r="U69" s="128"/>
      <c r="V69" s="42"/>
      <c r="W69" s="116"/>
      <c r="X69" s="116"/>
      <c r="Y69" s="128"/>
      <c r="Z69" s="116"/>
      <c r="AA69" s="116" t="s">
        <v>25</v>
      </c>
      <c r="AB69" s="116"/>
      <c r="AC69" s="128"/>
      <c r="AD69" s="116"/>
      <c r="AE69" s="116" t="s">
        <v>25</v>
      </c>
      <c r="AF69" s="116"/>
      <c r="AG69" s="128"/>
      <c r="AH69" s="116"/>
      <c r="AI69" s="116" t="s">
        <v>25</v>
      </c>
      <c r="AJ69" s="116"/>
      <c r="AK69" s="128"/>
      <c r="AL69" s="116"/>
      <c r="AM69" s="116" t="s">
        <v>25</v>
      </c>
      <c r="AN69" s="116"/>
      <c r="AO69" s="128"/>
    </row>
    <row r="70" spans="1:41" x14ac:dyDescent="0.25">
      <c r="A70" s="123" t="s">
        <v>94</v>
      </c>
      <c r="B70" s="172" t="s">
        <v>65</v>
      </c>
      <c r="C70" s="173" t="s">
        <v>22</v>
      </c>
      <c r="D70" s="114">
        <v>13</v>
      </c>
      <c r="E70" s="115" t="s">
        <v>22</v>
      </c>
      <c r="F70" s="116"/>
      <c r="G70" s="116" t="s">
        <v>25</v>
      </c>
      <c r="H70" s="116"/>
      <c r="I70" s="128"/>
      <c r="J70" s="116"/>
      <c r="K70" s="116" t="s">
        <v>25</v>
      </c>
      <c r="L70" s="116"/>
      <c r="M70" s="128"/>
      <c r="N70" s="116"/>
      <c r="O70" s="116" t="s">
        <v>25</v>
      </c>
      <c r="P70" s="116"/>
      <c r="Q70" s="128"/>
      <c r="R70" s="116"/>
      <c r="S70" s="116" t="s">
        <v>25</v>
      </c>
      <c r="T70" s="116"/>
      <c r="U70" s="128"/>
      <c r="V70" s="116"/>
      <c r="W70" s="116" t="s">
        <v>25</v>
      </c>
      <c r="X70" s="116"/>
      <c r="Y70" s="128"/>
      <c r="Z70" s="116"/>
      <c r="AA70" s="116" t="s">
        <v>25</v>
      </c>
      <c r="AB70" s="116"/>
      <c r="AC70" s="128"/>
      <c r="AD70" s="116"/>
      <c r="AE70" s="116" t="s">
        <v>25</v>
      </c>
      <c r="AF70" s="116"/>
      <c r="AG70" s="128"/>
      <c r="AH70" s="116"/>
      <c r="AI70" s="116" t="s">
        <v>25</v>
      </c>
      <c r="AJ70" s="116"/>
      <c r="AK70" s="128"/>
      <c r="AL70" s="116"/>
      <c r="AM70" s="116" t="s">
        <v>25</v>
      </c>
      <c r="AN70" s="116"/>
      <c r="AO70" s="128"/>
    </row>
    <row r="71" spans="1:41" x14ac:dyDescent="0.25">
      <c r="A71" s="123" t="s">
        <v>95</v>
      </c>
      <c r="B71" s="172" t="s">
        <v>65</v>
      </c>
      <c r="C71" s="173" t="s">
        <v>22</v>
      </c>
      <c r="D71" s="114" t="s">
        <v>22</v>
      </c>
      <c r="E71" s="115" t="s">
        <v>22</v>
      </c>
      <c r="F71" s="116"/>
      <c r="G71" s="116" t="s">
        <v>25</v>
      </c>
      <c r="H71" s="116"/>
      <c r="I71" s="128"/>
      <c r="J71" s="116"/>
      <c r="K71" s="116" t="s">
        <v>25</v>
      </c>
      <c r="L71" s="116"/>
      <c r="M71" s="128"/>
      <c r="N71" s="116"/>
      <c r="O71" s="116" t="s">
        <v>25</v>
      </c>
      <c r="P71" s="116"/>
      <c r="Q71" s="128"/>
      <c r="R71" s="116"/>
      <c r="S71" s="116" t="s">
        <v>25</v>
      </c>
      <c r="T71" s="116"/>
      <c r="U71" s="128"/>
      <c r="V71" s="116"/>
      <c r="W71" s="116" t="s">
        <v>25</v>
      </c>
      <c r="X71" s="116"/>
      <c r="Y71" s="128"/>
      <c r="Z71" s="116"/>
      <c r="AA71" s="116" t="s">
        <v>25</v>
      </c>
      <c r="AB71" s="116"/>
      <c r="AC71" s="128"/>
      <c r="AD71" s="116"/>
      <c r="AE71" s="116" t="s">
        <v>25</v>
      </c>
      <c r="AF71" s="116"/>
      <c r="AG71" s="128"/>
      <c r="AH71" s="116"/>
      <c r="AI71" s="116" t="s">
        <v>25</v>
      </c>
      <c r="AJ71" s="116"/>
      <c r="AK71" s="128"/>
      <c r="AL71" s="116"/>
      <c r="AM71" s="116" t="s">
        <v>25</v>
      </c>
      <c r="AN71" s="116"/>
      <c r="AO71" s="128"/>
    </row>
    <row r="72" spans="1:41" x14ac:dyDescent="0.25">
      <c r="A72" s="111" t="s">
        <v>96</v>
      </c>
      <c r="B72" s="172" t="s">
        <v>24</v>
      </c>
      <c r="C72" s="174">
        <v>1</v>
      </c>
      <c r="D72" s="114">
        <v>0.2</v>
      </c>
      <c r="E72" s="115">
        <v>700</v>
      </c>
      <c r="F72" s="116"/>
      <c r="G72" s="116" t="s">
        <v>25</v>
      </c>
      <c r="H72" s="116"/>
      <c r="I72" s="128"/>
      <c r="J72" s="116"/>
      <c r="K72" s="116" t="s">
        <v>25</v>
      </c>
      <c r="L72" s="116"/>
      <c r="M72" s="128"/>
      <c r="N72" s="116"/>
      <c r="O72" s="116" t="s">
        <v>25</v>
      </c>
      <c r="P72" s="116"/>
      <c r="Q72" s="128"/>
      <c r="R72" s="116"/>
      <c r="S72" s="116" t="s">
        <v>25</v>
      </c>
      <c r="T72" s="116"/>
      <c r="U72" s="128"/>
      <c r="V72" s="116"/>
      <c r="W72" s="116" t="s">
        <v>25</v>
      </c>
      <c r="X72" s="116"/>
      <c r="Y72" s="128"/>
      <c r="Z72" s="116"/>
      <c r="AA72" s="116" t="s">
        <v>25</v>
      </c>
      <c r="AB72" s="116"/>
      <c r="AC72" s="128"/>
      <c r="AD72" s="116"/>
      <c r="AE72" s="116" t="s">
        <v>25</v>
      </c>
      <c r="AF72" s="116"/>
      <c r="AG72" s="128"/>
      <c r="AH72" s="116"/>
      <c r="AI72" s="116" t="s">
        <v>25</v>
      </c>
      <c r="AJ72" s="116"/>
      <c r="AK72" s="128"/>
      <c r="AL72" s="116"/>
      <c r="AM72" s="116" t="s">
        <v>25</v>
      </c>
      <c r="AN72" s="116"/>
      <c r="AO72" s="128"/>
    </row>
    <row r="73" spans="1:41" x14ac:dyDescent="0.25">
      <c r="A73" s="123" t="s">
        <v>97</v>
      </c>
      <c r="B73" s="172" t="s">
        <v>65</v>
      </c>
      <c r="C73" s="173" t="s">
        <v>22</v>
      </c>
      <c r="D73" s="114" t="s">
        <v>22</v>
      </c>
      <c r="E73" s="115">
        <v>10000</v>
      </c>
      <c r="F73" s="116"/>
      <c r="G73" s="116" t="s">
        <v>25</v>
      </c>
      <c r="H73" s="116"/>
      <c r="I73" s="128"/>
      <c r="J73" s="116"/>
      <c r="K73" s="116" t="s">
        <v>25</v>
      </c>
      <c r="L73" s="116"/>
      <c r="M73" s="128"/>
      <c r="N73" s="116"/>
      <c r="O73" s="116" t="s">
        <v>25</v>
      </c>
      <c r="P73" s="116"/>
      <c r="Q73" s="128"/>
      <c r="R73" s="116"/>
      <c r="S73" s="116" t="s">
        <v>25</v>
      </c>
      <c r="T73" s="116"/>
      <c r="U73" s="128"/>
      <c r="V73" s="116"/>
      <c r="W73" s="116" t="s">
        <v>25</v>
      </c>
      <c r="X73" s="116"/>
      <c r="Y73" s="128"/>
      <c r="Z73" s="116"/>
      <c r="AA73" s="116" t="s">
        <v>25</v>
      </c>
      <c r="AB73" s="116"/>
      <c r="AC73" s="128"/>
      <c r="AD73" s="116"/>
      <c r="AE73" s="116" t="s">
        <v>25</v>
      </c>
      <c r="AF73" s="116"/>
      <c r="AG73" s="128"/>
      <c r="AH73" s="116"/>
      <c r="AI73" s="116" t="s">
        <v>25</v>
      </c>
      <c r="AJ73" s="116"/>
      <c r="AK73" s="128"/>
      <c r="AL73" s="116"/>
      <c r="AM73" s="116" t="s">
        <v>25</v>
      </c>
      <c r="AN73" s="116"/>
      <c r="AO73" s="128"/>
    </row>
    <row r="74" spans="1:41" x14ac:dyDescent="0.25">
      <c r="A74" s="123" t="s">
        <v>98</v>
      </c>
      <c r="B74" s="172" t="s">
        <v>65</v>
      </c>
      <c r="C74" s="173" t="s">
        <v>22</v>
      </c>
      <c r="D74" s="114" t="s">
        <v>22</v>
      </c>
      <c r="E74" s="115" t="s">
        <v>22</v>
      </c>
      <c r="F74" s="116"/>
      <c r="G74" s="116" t="s">
        <v>25</v>
      </c>
      <c r="H74" s="116"/>
      <c r="I74" s="128"/>
      <c r="J74" s="116"/>
      <c r="K74" s="116" t="s">
        <v>25</v>
      </c>
      <c r="L74" s="116"/>
      <c r="M74" s="128"/>
      <c r="N74" s="116"/>
      <c r="O74" s="116" t="s">
        <v>25</v>
      </c>
      <c r="P74" s="116"/>
      <c r="Q74" s="128"/>
      <c r="R74" s="116"/>
      <c r="S74" s="116" t="s">
        <v>25</v>
      </c>
      <c r="T74" s="116"/>
      <c r="U74" s="128"/>
      <c r="V74" s="116"/>
      <c r="W74" s="116" t="s">
        <v>25</v>
      </c>
      <c r="X74" s="116"/>
      <c r="Y74" s="128"/>
      <c r="Z74" s="116"/>
      <c r="AA74" s="116" t="s">
        <v>25</v>
      </c>
      <c r="AB74" s="116"/>
      <c r="AC74" s="128"/>
      <c r="AD74" s="116"/>
      <c r="AE74" s="116" t="s">
        <v>25</v>
      </c>
      <c r="AF74" s="116"/>
      <c r="AG74" s="128"/>
      <c r="AH74" s="116"/>
      <c r="AI74" s="116" t="s">
        <v>25</v>
      </c>
      <c r="AJ74" s="116"/>
      <c r="AK74" s="128"/>
      <c r="AL74" s="116"/>
      <c r="AM74" s="116" t="s">
        <v>25</v>
      </c>
      <c r="AN74" s="116"/>
      <c r="AO74" s="128"/>
    </row>
    <row r="75" spans="1:41" x14ac:dyDescent="0.25">
      <c r="A75" s="111" t="s">
        <v>99</v>
      </c>
      <c r="B75" s="172" t="s">
        <v>24</v>
      </c>
      <c r="C75" s="174">
        <v>1.5</v>
      </c>
      <c r="D75" s="122">
        <v>2</v>
      </c>
      <c r="E75" s="115">
        <v>5</v>
      </c>
      <c r="F75" s="116"/>
      <c r="G75" s="116" t="s">
        <v>25</v>
      </c>
      <c r="H75" s="116"/>
      <c r="I75" s="128"/>
      <c r="J75" s="116"/>
      <c r="K75" s="116" t="s">
        <v>25</v>
      </c>
      <c r="L75" s="116"/>
      <c r="M75" s="128"/>
      <c r="N75" s="116"/>
      <c r="O75" s="116" t="s">
        <v>25</v>
      </c>
      <c r="P75" s="116"/>
      <c r="Q75" s="128"/>
      <c r="R75" s="116"/>
      <c r="S75" s="116" t="s">
        <v>25</v>
      </c>
      <c r="T75" s="116"/>
      <c r="U75" s="128"/>
      <c r="V75" s="116"/>
      <c r="W75" s="116" t="s">
        <v>25</v>
      </c>
      <c r="X75" s="116"/>
      <c r="Y75" s="128"/>
      <c r="Z75" s="116"/>
      <c r="AA75" s="116" t="s">
        <v>25</v>
      </c>
      <c r="AB75" s="116"/>
      <c r="AC75" s="128"/>
      <c r="AD75" s="116"/>
      <c r="AE75" s="116" t="s">
        <v>25</v>
      </c>
      <c r="AF75" s="116"/>
      <c r="AG75" s="128"/>
      <c r="AH75" s="116"/>
      <c r="AI75" s="116" t="s">
        <v>25</v>
      </c>
      <c r="AJ75" s="116"/>
      <c r="AK75" s="128"/>
      <c r="AL75" s="116"/>
      <c r="AM75" s="116" t="s">
        <v>25</v>
      </c>
      <c r="AN75" s="116"/>
      <c r="AO75" s="128"/>
    </row>
    <row r="76" spans="1:41" x14ac:dyDescent="0.25">
      <c r="A76" s="123" t="s">
        <v>100</v>
      </c>
      <c r="B76" s="172" t="s">
        <v>65</v>
      </c>
      <c r="C76" s="173" t="s">
        <v>22</v>
      </c>
      <c r="D76" s="114">
        <v>0.2</v>
      </c>
      <c r="E76" s="115">
        <v>10000</v>
      </c>
      <c r="F76" s="116"/>
      <c r="G76" s="116" t="s">
        <v>25</v>
      </c>
      <c r="H76" s="116"/>
      <c r="I76" s="128"/>
      <c r="J76" s="116"/>
      <c r="K76" s="116" t="s">
        <v>25</v>
      </c>
      <c r="L76" s="116"/>
      <c r="M76" s="128"/>
      <c r="N76" s="116"/>
      <c r="O76" s="116" t="s">
        <v>25</v>
      </c>
      <c r="P76" s="116"/>
      <c r="Q76" s="128"/>
      <c r="R76" s="116"/>
      <c r="S76" s="116" t="s">
        <v>25</v>
      </c>
      <c r="T76" s="116"/>
      <c r="U76" s="128"/>
      <c r="V76" s="116"/>
      <c r="W76" s="116" t="s">
        <v>25</v>
      </c>
      <c r="X76" s="116"/>
      <c r="Y76" s="128"/>
      <c r="Z76" s="116"/>
      <c r="AA76" s="116" t="s">
        <v>25</v>
      </c>
      <c r="AB76" s="116"/>
      <c r="AC76" s="128"/>
      <c r="AD76" s="116"/>
      <c r="AE76" s="116" t="s">
        <v>25</v>
      </c>
      <c r="AF76" s="116"/>
      <c r="AG76" s="128"/>
      <c r="AH76" s="116"/>
      <c r="AI76" s="116" t="s">
        <v>25</v>
      </c>
      <c r="AJ76" s="116"/>
      <c r="AK76" s="128"/>
      <c r="AL76" s="116"/>
      <c r="AM76" s="116" t="s">
        <v>25</v>
      </c>
      <c r="AN76" s="116"/>
      <c r="AO76" s="128"/>
    </row>
    <row r="77" spans="1:41" x14ac:dyDescent="0.25">
      <c r="A77" s="111" t="s">
        <v>101</v>
      </c>
      <c r="B77" s="172" t="s">
        <v>24</v>
      </c>
      <c r="C77" s="174">
        <v>1</v>
      </c>
      <c r="D77" s="122">
        <v>0.2</v>
      </c>
      <c r="E77" s="115">
        <v>100</v>
      </c>
      <c r="F77" s="116"/>
      <c r="G77" s="116" t="s">
        <v>25</v>
      </c>
      <c r="H77" s="116"/>
      <c r="I77" s="128"/>
      <c r="J77" s="116"/>
      <c r="K77" s="116" t="s">
        <v>25</v>
      </c>
      <c r="L77" s="116"/>
      <c r="M77" s="128"/>
      <c r="N77" s="116"/>
      <c r="O77" s="116" t="s">
        <v>25</v>
      </c>
      <c r="P77" s="116"/>
      <c r="Q77" s="128"/>
      <c r="R77" s="116"/>
      <c r="S77" s="116" t="s">
        <v>25</v>
      </c>
      <c r="T77" s="116"/>
      <c r="U77" s="128"/>
      <c r="V77" s="116"/>
      <c r="W77" s="116" t="s">
        <v>25</v>
      </c>
      <c r="X77" s="116"/>
      <c r="Y77" s="128"/>
      <c r="Z77" s="116"/>
      <c r="AA77" s="116" t="s">
        <v>25</v>
      </c>
      <c r="AB77" s="116"/>
      <c r="AC77" s="128"/>
      <c r="AD77" s="116"/>
      <c r="AE77" s="116" t="s">
        <v>25</v>
      </c>
      <c r="AF77" s="116"/>
      <c r="AG77" s="128"/>
      <c r="AH77" s="116"/>
      <c r="AI77" s="116" t="s">
        <v>25</v>
      </c>
      <c r="AJ77" s="116"/>
      <c r="AK77" s="128"/>
      <c r="AL77" s="116"/>
      <c r="AM77" s="116" t="s">
        <v>25</v>
      </c>
      <c r="AN77" s="116"/>
      <c r="AO77" s="128"/>
    </row>
    <row r="78" spans="1:41" x14ac:dyDescent="0.25">
      <c r="A78" s="111" t="s">
        <v>102</v>
      </c>
      <c r="B78" s="172" t="s">
        <v>65</v>
      </c>
      <c r="C78" s="173" t="s">
        <v>22</v>
      </c>
      <c r="D78" s="114" t="s">
        <v>22</v>
      </c>
      <c r="E78" s="115">
        <v>5</v>
      </c>
      <c r="F78" s="116"/>
      <c r="G78" s="116" t="s">
        <v>25</v>
      </c>
      <c r="H78" s="116"/>
      <c r="I78" s="128"/>
      <c r="J78" s="116"/>
      <c r="K78" s="116" t="s">
        <v>25</v>
      </c>
      <c r="L78" s="116"/>
      <c r="M78" s="128"/>
      <c r="N78" s="116"/>
      <c r="O78" s="116" t="s">
        <v>25</v>
      </c>
      <c r="P78" s="116"/>
      <c r="Q78" s="128"/>
      <c r="R78" s="116"/>
      <c r="S78" s="116" t="s">
        <v>25</v>
      </c>
      <c r="T78" s="116"/>
      <c r="U78" s="128"/>
      <c r="V78" s="116"/>
      <c r="W78" s="116" t="s">
        <v>25</v>
      </c>
      <c r="X78" s="116"/>
      <c r="Y78" s="128"/>
      <c r="Z78" s="116"/>
      <c r="AA78" s="116" t="s">
        <v>25</v>
      </c>
      <c r="AB78" s="116"/>
      <c r="AC78" s="128"/>
      <c r="AD78" s="116"/>
      <c r="AE78" s="116" t="s">
        <v>25</v>
      </c>
      <c r="AF78" s="116"/>
      <c r="AG78" s="128"/>
      <c r="AH78" s="116"/>
      <c r="AI78" s="116" t="s">
        <v>25</v>
      </c>
      <c r="AJ78" s="116"/>
      <c r="AK78" s="128"/>
      <c r="AL78" s="116"/>
      <c r="AM78" s="116" t="s">
        <v>25</v>
      </c>
      <c r="AN78" s="116"/>
      <c r="AO78" s="128"/>
    </row>
    <row r="79" spans="1:41" x14ac:dyDescent="0.25">
      <c r="A79" s="111" t="s">
        <v>103</v>
      </c>
      <c r="B79" s="172" t="s">
        <v>24</v>
      </c>
      <c r="C79" s="174">
        <v>1</v>
      </c>
      <c r="D79" s="122">
        <v>400</v>
      </c>
      <c r="E79" s="115">
        <v>1000</v>
      </c>
      <c r="F79" s="116"/>
      <c r="G79" s="116" t="s">
        <v>25</v>
      </c>
      <c r="H79" s="116"/>
      <c r="I79" s="128"/>
      <c r="J79" s="116"/>
      <c r="K79" s="116" t="s">
        <v>25</v>
      </c>
      <c r="L79" s="116"/>
      <c r="M79" s="128"/>
      <c r="N79" s="116"/>
      <c r="O79" s="116" t="s">
        <v>25</v>
      </c>
      <c r="P79" s="116"/>
      <c r="Q79" s="128"/>
      <c r="R79" s="116"/>
      <c r="S79" s="116" t="s">
        <v>25</v>
      </c>
      <c r="T79" s="116"/>
      <c r="U79" s="128"/>
      <c r="V79" s="116"/>
      <c r="W79" s="116" t="s">
        <v>25</v>
      </c>
      <c r="X79" s="116"/>
      <c r="Y79" s="128"/>
      <c r="Z79" s="116"/>
      <c r="AA79" s="116" t="s">
        <v>25</v>
      </c>
      <c r="AB79" s="116"/>
      <c r="AC79" s="128"/>
      <c r="AD79" s="116"/>
      <c r="AE79" s="116" t="s">
        <v>25</v>
      </c>
      <c r="AF79" s="116"/>
      <c r="AG79" s="128"/>
      <c r="AH79" s="116"/>
      <c r="AI79" s="116" t="s">
        <v>25</v>
      </c>
      <c r="AJ79" s="116"/>
      <c r="AK79" s="128"/>
      <c r="AL79" s="116"/>
      <c r="AM79" s="116" t="s">
        <v>25</v>
      </c>
      <c r="AN79" s="116"/>
      <c r="AO79" s="128"/>
    </row>
    <row r="80" spans="1:41" x14ac:dyDescent="0.25">
      <c r="A80" s="123" t="s">
        <v>104</v>
      </c>
      <c r="B80" s="172" t="s">
        <v>65</v>
      </c>
      <c r="C80" s="173" t="s">
        <v>22</v>
      </c>
      <c r="D80" s="114" t="s">
        <v>22</v>
      </c>
      <c r="E80" s="115">
        <v>100</v>
      </c>
      <c r="F80" s="116"/>
      <c r="G80" s="116" t="s">
        <v>25</v>
      </c>
      <c r="H80" s="116"/>
      <c r="I80" s="128"/>
      <c r="J80" s="116"/>
      <c r="K80" s="116" t="s">
        <v>25</v>
      </c>
      <c r="L80" s="116"/>
      <c r="M80" s="128"/>
      <c r="N80" s="116"/>
      <c r="O80" s="116" t="s">
        <v>25</v>
      </c>
      <c r="P80" s="116"/>
      <c r="Q80" s="128"/>
      <c r="R80" s="116"/>
      <c r="S80" s="116" t="s">
        <v>25</v>
      </c>
      <c r="T80" s="116"/>
      <c r="U80" s="128"/>
      <c r="V80" s="116"/>
      <c r="W80" s="116" t="s">
        <v>25</v>
      </c>
      <c r="X80" s="116"/>
      <c r="Y80" s="128"/>
      <c r="Z80" s="116"/>
      <c r="AA80" s="116" t="s">
        <v>25</v>
      </c>
      <c r="AB80" s="116"/>
      <c r="AC80" s="128"/>
      <c r="AD80" s="116"/>
      <c r="AE80" s="116" t="s">
        <v>25</v>
      </c>
      <c r="AF80" s="116"/>
      <c r="AG80" s="128"/>
      <c r="AH80" s="116"/>
      <c r="AI80" s="116" t="s">
        <v>25</v>
      </c>
      <c r="AJ80" s="116"/>
      <c r="AK80" s="128"/>
      <c r="AL80" s="116"/>
      <c r="AM80" s="116" t="s">
        <v>25</v>
      </c>
      <c r="AN80" s="116"/>
      <c r="AO80" s="128"/>
    </row>
    <row r="81" spans="1:41" x14ac:dyDescent="0.25">
      <c r="A81" s="123" t="s">
        <v>105</v>
      </c>
      <c r="B81" s="172" t="s">
        <v>65</v>
      </c>
      <c r="C81" s="173" t="s">
        <v>22</v>
      </c>
      <c r="D81" s="114" t="s">
        <v>22</v>
      </c>
      <c r="E81" s="115" t="s">
        <v>22</v>
      </c>
      <c r="F81" s="116"/>
      <c r="G81" s="116" t="s">
        <v>25</v>
      </c>
      <c r="H81" s="116"/>
      <c r="I81" s="128"/>
      <c r="J81" s="116"/>
      <c r="K81" s="116" t="s">
        <v>25</v>
      </c>
      <c r="L81" s="116"/>
      <c r="M81" s="128"/>
      <c r="N81" s="116"/>
      <c r="O81" s="116" t="s">
        <v>25</v>
      </c>
      <c r="P81" s="116"/>
      <c r="Q81" s="128"/>
      <c r="R81" s="116"/>
      <c r="S81" s="116" t="s">
        <v>25</v>
      </c>
      <c r="T81" s="116"/>
      <c r="U81" s="128"/>
      <c r="V81" s="116"/>
      <c r="W81" s="116" t="s">
        <v>25</v>
      </c>
      <c r="X81" s="116"/>
      <c r="Y81" s="128"/>
      <c r="Z81" s="116"/>
      <c r="AA81" s="116" t="s">
        <v>25</v>
      </c>
      <c r="AB81" s="116"/>
      <c r="AC81" s="128"/>
      <c r="AD81" s="116"/>
      <c r="AE81" s="116" t="s">
        <v>25</v>
      </c>
      <c r="AF81" s="116"/>
      <c r="AG81" s="128"/>
      <c r="AH81" s="116"/>
      <c r="AI81" s="116" t="s">
        <v>25</v>
      </c>
      <c r="AJ81" s="116"/>
      <c r="AK81" s="128"/>
      <c r="AL81" s="116"/>
      <c r="AM81" s="116" t="s">
        <v>25</v>
      </c>
      <c r="AN81" s="116"/>
      <c r="AO81" s="128"/>
    </row>
    <row r="82" spans="1:41" x14ac:dyDescent="0.25">
      <c r="A82" s="123" t="s">
        <v>106</v>
      </c>
      <c r="B82" s="172" t="s">
        <v>24</v>
      </c>
      <c r="C82" s="173">
        <v>5</v>
      </c>
      <c r="D82" s="114" t="s">
        <v>22</v>
      </c>
      <c r="E82" s="115" t="s">
        <v>22</v>
      </c>
      <c r="F82" s="116"/>
      <c r="G82" s="116" t="s">
        <v>25</v>
      </c>
      <c r="H82" s="116"/>
      <c r="I82" s="128"/>
      <c r="J82" s="116"/>
      <c r="K82" s="116" t="s">
        <v>25</v>
      </c>
      <c r="L82" s="116"/>
      <c r="M82" s="128"/>
      <c r="N82" s="116"/>
      <c r="O82" s="116" t="s">
        <v>25</v>
      </c>
      <c r="P82" s="116"/>
      <c r="Q82" s="128"/>
      <c r="R82" s="116"/>
      <c r="S82" s="116" t="s">
        <v>25</v>
      </c>
      <c r="T82" s="116"/>
      <c r="U82" s="128"/>
      <c r="V82" s="116"/>
      <c r="W82" s="116" t="s">
        <v>25</v>
      </c>
      <c r="X82" s="116"/>
      <c r="Y82" s="128"/>
      <c r="Z82" s="116"/>
      <c r="AA82" s="116" t="s">
        <v>25</v>
      </c>
      <c r="AB82" s="116"/>
      <c r="AC82" s="128"/>
      <c r="AD82" s="116"/>
      <c r="AE82" s="116" t="s">
        <v>25</v>
      </c>
      <c r="AF82" s="116"/>
      <c r="AG82" s="128"/>
      <c r="AH82" s="116"/>
      <c r="AI82" s="116" t="s">
        <v>25</v>
      </c>
      <c r="AJ82" s="116"/>
      <c r="AK82" s="128"/>
      <c r="AL82" s="116"/>
      <c r="AM82" s="116" t="s">
        <v>25</v>
      </c>
      <c r="AN82" s="116"/>
      <c r="AO82" s="128"/>
    </row>
    <row r="83" spans="1:41" x14ac:dyDescent="0.25">
      <c r="A83" s="123" t="s">
        <v>107</v>
      </c>
      <c r="B83" s="172" t="s">
        <v>24</v>
      </c>
      <c r="C83" s="174">
        <v>1</v>
      </c>
      <c r="D83" s="114">
        <v>1</v>
      </c>
      <c r="E83" s="115">
        <v>5</v>
      </c>
      <c r="F83" s="116"/>
      <c r="G83" s="116" t="s">
        <v>25</v>
      </c>
      <c r="H83" s="116"/>
      <c r="I83" s="128"/>
      <c r="J83" s="116"/>
      <c r="K83" s="116" t="s">
        <v>25</v>
      </c>
      <c r="L83" s="116"/>
      <c r="M83" s="128"/>
      <c r="N83" s="116"/>
      <c r="O83" s="116" t="s">
        <v>25</v>
      </c>
      <c r="P83" s="116"/>
      <c r="Q83" s="128"/>
      <c r="R83" s="116"/>
      <c r="S83" s="116" t="s">
        <v>25</v>
      </c>
      <c r="T83" s="116"/>
      <c r="U83" s="128"/>
      <c r="V83" s="116"/>
      <c r="W83" s="116" t="s">
        <v>25</v>
      </c>
      <c r="X83" s="116"/>
      <c r="Y83" s="128"/>
      <c r="Z83" s="116"/>
      <c r="AA83" s="116" t="s">
        <v>25</v>
      </c>
      <c r="AB83" s="116"/>
      <c r="AC83" s="128"/>
      <c r="AD83" s="116"/>
      <c r="AE83" s="116" t="s">
        <v>25</v>
      </c>
      <c r="AF83" s="116"/>
      <c r="AG83" s="128"/>
      <c r="AH83" s="116"/>
      <c r="AI83" s="116" t="s">
        <v>25</v>
      </c>
      <c r="AJ83" s="116"/>
      <c r="AK83" s="128"/>
      <c r="AL83" s="116"/>
      <c r="AM83" s="116" t="s">
        <v>25</v>
      </c>
      <c r="AN83" s="116"/>
      <c r="AO83" s="128"/>
    </row>
    <row r="84" spans="1:41" x14ac:dyDescent="0.25">
      <c r="A84" s="111" t="s">
        <v>108</v>
      </c>
      <c r="B84" s="172" t="s">
        <v>65</v>
      </c>
      <c r="C84" s="173" t="s">
        <v>22</v>
      </c>
      <c r="D84" s="114" t="s">
        <v>22</v>
      </c>
      <c r="E84" s="115" t="s">
        <v>22</v>
      </c>
      <c r="F84" s="124"/>
      <c r="G84" s="125" t="s">
        <v>25</v>
      </c>
      <c r="H84" s="125"/>
      <c r="I84" s="126"/>
      <c r="J84" s="124"/>
      <c r="K84" s="125" t="s">
        <v>25</v>
      </c>
      <c r="L84" s="125"/>
      <c r="M84" s="126"/>
      <c r="N84" s="124"/>
      <c r="O84" s="125" t="s">
        <v>25</v>
      </c>
      <c r="P84" s="125"/>
      <c r="Q84" s="126"/>
      <c r="R84" s="124"/>
      <c r="S84" s="125" t="s">
        <v>25</v>
      </c>
      <c r="T84" s="125"/>
      <c r="U84" s="126"/>
      <c r="V84" s="124"/>
      <c r="W84" s="125" t="s">
        <v>25</v>
      </c>
      <c r="X84" s="125"/>
      <c r="Y84" s="126"/>
      <c r="Z84" s="124"/>
      <c r="AA84" s="125" t="s">
        <v>25</v>
      </c>
      <c r="AB84" s="125"/>
      <c r="AC84" s="126"/>
      <c r="AD84" s="124"/>
      <c r="AE84" s="125" t="s">
        <v>25</v>
      </c>
      <c r="AF84" s="125"/>
      <c r="AG84" s="126"/>
      <c r="AH84" s="124"/>
      <c r="AI84" s="125" t="s">
        <v>25</v>
      </c>
      <c r="AJ84" s="125"/>
      <c r="AK84" s="126"/>
      <c r="AL84" s="124"/>
      <c r="AM84" s="125" t="s">
        <v>25</v>
      </c>
      <c r="AN84" s="125"/>
      <c r="AO84" s="126"/>
    </row>
    <row r="85" spans="1:41" x14ac:dyDescent="0.25">
      <c r="A85" s="111" t="s">
        <v>109</v>
      </c>
      <c r="B85" s="172" t="s">
        <v>65</v>
      </c>
      <c r="C85" s="173" t="s">
        <v>22</v>
      </c>
      <c r="D85" s="129" t="s">
        <v>22</v>
      </c>
      <c r="E85" s="115" t="s">
        <v>22</v>
      </c>
      <c r="F85" s="116"/>
      <c r="G85" s="116" t="s">
        <v>25</v>
      </c>
      <c r="H85" s="116"/>
      <c r="I85" s="128"/>
      <c r="J85" s="116"/>
      <c r="K85" s="116" t="s">
        <v>25</v>
      </c>
      <c r="L85" s="116"/>
      <c r="M85" s="128"/>
      <c r="N85" s="116"/>
      <c r="O85" s="116" t="s">
        <v>25</v>
      </c>
      <c r="P85" s="116"/>
      <c r="Q85" s="128"/>
      <c r="R85" s="116"/>
      <c r="S85" s="116" t="s">
        <v>25</v>
      </c>
      <c r="T85" s="116"/>
      <c r="U85" s="128"/>
      <c r="V85" s="116"/>
      <c r="W85" s="116" t="s">
        <v>25</v>
      </c>
      <c r="X85" s="116"/>
      <c r="Y85" s="128"/>
      <c r="Z85" s="116"/>
      <c r="AA85" s="116" t="s">
        <v>25</v>
      </c>
      <c r="AB85" s="116"/>
      <c r="AC85" s="128"/>
      <c r="AD85" s="116"/>
      <c r="AE85" s="116" t="s">
        <v>25</v>
      </c>
      <c r="AF85" s="116"/>
      <c r="AG85" s="128"/>
      <c r="AH85" s="116"/>
      <c r="AI85" s="116" t="s">
        <v>25</v>
      </c>
      <c r="AJ85" s="116"/>
      <c r="AK85" s="128"/>
      <c r="AL85" s="116"/>
      <c r="AM85" s="116" t="s">
        <v>25</v>
      </c>
      <c r="AN85" s="116"/>
      <c r="AO85" s="128"/>
    </row>
    <row r="86" spans="1:41" x14ac:dyDescent="0.25">
      <c r="A86" s="130" t="s">
        <v>110</v>
      </c>
      <c r="B86" s="177" t="s">
        <v>24</v>
      </c>
      <c r="C86" s="178">
        <v>0.2</v>
      </c>
      <c r="D86" s="133">
        <v>0.2</v>
      </c>
      <c r="E86" s="134">
        <v>2</v>
      </c>
      <c r="F86" s="135"/>
      <c r="G86" s="135" t="s">
        <v>25</v>
      </c>
      <c r="H86" s="135"/>
      <c r="I86" s="137"/>
      <c r="J86" s="188"/>
      <c r="K86" s="135" t="s">
        <v>25</v>
      </c>
      <c r="L86" s="135"/>
      <c r="M86" s="137"/>
      <c r="N86" s="66"/>
      <c r="O86" s="138"/>
      <c r="P86" s="138"/>
      <c r="Q86" s="137"/>
      <c r="R86" s="135"/>
      <c r="S86" s="135" t="s">
        <v>25</v>
      </c>
      <c r="T86" s="135"/>
      <c r="U86" s="137"/>
      <c r="V86" s="190"/>
      <c r="W86" s="138"/>
      <c r="X86" s="138"/>
      <c r="Y86" s="179"/>
      <c r="Z86" s="188"/>
      <c r="AA86" s="138"/>
      <c r="AB86" s="138"/>
      <c r="AC86" s="137"/>
      <c r="AD86" s="66"/>
      <c r="AE86" s="138"/>
      <c r="AF86" s="138"/>
      <c r="AG86" s="137"/>
      <c r="AH86" s="135"/>
      <c r="AI86" s="135" t="s">
        <v>25</v>
      </c>
      <c r="AJ86" s="135"/>
      <c r="AK86" s="137"/>
      <c r="AL86" s="135"/>
      <c r="AM86" s="135" t="s">
        <v>25</v>
      </c>
      <c r="AN86" s="135"/>
      <c r="AO86" s="137"/>
    </row>
    <row r="87" spans="1:41" x14ac:dyDescent="0.25">
      <c r="A87" s="139" t="s">
        <v>127</v>
      </c>
      <c r="B87" s="180"/>
      <c r="C87" s="180"/>
      <c r="D87" s="141"/>
      <c r="E87" s="141"/>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row>
    <row r="88" spans="1:41" x14ac:dyDescent="0.25">
      <c r="A88" s="139" t="s">
        <v>128</v>
      </c>
      <c r="B88" s="180"/>
      <c r="C88" s="180"/>
      <c r="D88" s="141"/>
      <c r="E88" s="141"/>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row>
  </sheetData>
  <mergeCells count="12">
    <mergeCell ref="AH3:AK3"/>
    <mergeCell ref="AL3:AO3"/>
    <mergeCell ref="F1:AM1"/>
    <mergeCell ref="F2:AG2"/>
    <mergeCell ref="AH2:AO2"/>
    <mergeCell ref="F3:I3"/>
    <mergeCell ref="J3:M3"/>
    <mergeCell ref="N3:Q3"/>
    <mergeCell ref="R3:U3"/>
    <mergeCell ref="V3:Y3"/>
    <mergeCell ref="Z3:AC3"/>
    <mergeCell ref="AD3:AG3"/>
  </mergeCells>
  <conditionalFormatting sqref="D23">
    <cfRule type="cellIs" dxfId="19722" priority="34" operator="greaterThan">
      <formula>0.05</formula>
    </cfRule>
  </conditionalFormatting>
  <conditionalFormatting sqref="AL23 AH23 AD23 X23:Z23 P23:R23 V23 F23:J23 L23:N23">
    <cfRule type="cellIs" dxfId="19721" priority="33" operator="greaterThan">
      <formula>$D$23</formula>
    </cfRule>
  </conditionalFormatting>
  <conditionalFormatting sqref="AL24 AH24 AD24 Z24 V24 R24 N24 J24 F24">
    <cfRule type="cellIs" dxfId="19720" priority="32" operator="greaterThan">
      <formula>$D$24</formula>
    </cfRule>
  </conditionalFormatting>
  <conditionalFormatting sqref="AL25 AH25 AD25 Z25 V25 R25 N25 J25 F25">
    <cfRule type="cellIs" dxfId="19719" priority="31" operator="greaterThan">
      <formula>$D$25</formula>
    </cfRule>
  </conditionalFormatting>
  <conditionalFormatting sqref="AL27 AH27 AD27 Z27 V27 R27 N27 J27 F27">
    <cfRule type="cellIs" dxfId="19718" priority="30" operator="greaterThan">
      <formula>$D$27</formula>
    </cfRule>
  </conditionalFormatting>
  <conditionalFormatting sqref="AL28 AH28 AD28 Z28 V28 R28 N28 J28 F28">
    <cfRule type="cellIs" dxfId="19717" priority="29" operator="greaterThan">
      <formula>$D$28</formula>
    </cfRule>
  </conditionalFormatting>
  <conditionalFormatting sqref="AL30 AH30 AD30 Z30 V30 R30 N30 J30 F30">
    <cfRule type="cellIs" dxfId="19716" priority="28" operator="greaterThan">
      <formula>$D$30</formula>
    </cfRule>
  </conditionalFormatting>
  <conditionalFormatting sqref="AL31 AH31 AD31 Z31 V31 R31 N31 J31 F31">
    <cfRule type="cellIs" dxfId="19715" priority="27" operator="greaterThan">
      <formula>$D$31</formula>
    </cfRule>
  </conditionalFormatting>
  <conditionalFormatting sqref="AL32 AH32 AD32 Z32 V32 R32 N32 J32 F32">
    <cfRule type="cellIs" dxfId="19714" priority="26" operator="greaterThan">
      <formula>$D$32</formula>
    </cfRule>
  </conditionalFormatting>
  <conditionalFormatting sqref="AL33 AH33 AD33 Z33 V33 R33 N33 J33 F33">
    <cfRule type="cellIs" dxfId="19713" priority="25" operator="greaterThan">
      <formula>$D$33</formula>
    </cfRule>
  </conditionalFormatting>
  <conditionalFormatting sqref="AL34 AH34 AD34 Z34 V34 R34 N34 J34 F34">
    <cfRule type="cellIs" dxfId="19712" priority="24" operator="greaterThan">
      <formula>$D$34</formula>
    </cfRule>
  </conditionalFormatting>
  <conditionalFormatting sqref="AL35 AH35 AD35 Z35 V35 R35 N35 J35 F35">
    <cfRule type="cellIs" dxfId="19711" priority="23" operator="greaterThan">
      <formula>$D$35</formula>
    </cfRule>
  </conditionalFormatting>
  <conditionalFormatting sqref="AL36 AH36 AD36 Z36 V36 R36 N36 J36 F36">
    <cfRule type="cellIs" dxfId="19710" priority="22" operator="greaterThan">
      <formula>$D$36</formula>
    </cfRule>
  </conditionalFormatting>
  <conditionalFormatting sqref="AL37 AH37 AD37 Z37 V37 R37 N37 J37 F37">
    <cfRule type="cellIs" dxfId="19709" priority="21" operator="greaterThan">
      <formula>$D$37</formula>
    </cfRule>
  </conditionalFormatting>
  <conditionalFormatting sqref="AL38 AH38 AD38 Z38 V38 R38 N38 J38 F38">
    <cfRule type="cellIs" dxfId="19708" priority="20" operator="greaterThan">
      <formula>$D$38</formula>
    </cfRule>
  </conditionalFormatting>
  <conditionalFormatting sqref="AL39 AH39 AD39 Z39 V39 R39 N39 J39 F39">
    <cfRule type="cellIs" dxfId="19707" priority="19" operator="greaterThan">
      <formula>$D$39</formula>
    </cfRule>
  </conditionalFormatting>
  <conditionalFormatting sqref="AL12 AH12 AD12 Z12 V12 R12 N12 J12 F12">
    <cfRule type="cellIs" dxfId="19706" priority="18" operator="greaterThan">
      <formula>$D$12</formula>
    </cfRule>
  </conditionalFormatting>
  <conditionalFormatting sqref="AL14 AH14 AD14 Z14 V14 R14 N14 F14 J14">
    <cfRule type="cellIs" dxfId="19705" priority="17" operator="greaterThan">
      <formula>$D$14</formula>
    </cfRule>
  </conditionalFormatting>
  <conditionalFormatting sqref="AL20 AH20 AD20 Z20 V20 R20 N20 J20 F20">
    <cfRule type="cellIs" dxfId="19704" priority="16" operator="greaterThan">
      <formula>$D$20</formula>
    </cfRule>
  </conditionalFormatting>
  <conditionalFormatting sqref="AL49 AH49 AD49 Z49 V49 R49 N49 J49 F49">
    <cfRule type="cellIs" dxfId="19703" priority="15" operator="greaterThan">
      <formula>$D$49</formula>
    </cfRule>
  </conditionalFormatting>
  <conditionalFormatting sqref="AL50 AH50 AD50 Z50 V50 R50 N50 J50 F50">
    <cfRule type="cellIs" dxfId="19702" priority="14" operator="greaterThan">
      <formula>$D$50</formula>
    </cfRule>
  </conditionalFormatting>
  <conditionalFormatting sqref="AL52 AH52 AD52 Z52 V52 R52 N52 J52 F52">
    <cfRule type="cellIs" dxfId="19701" priority="13" operator="greaterThan">
      <formula>$D$52</formula>
    </cfRule>
  </conditionalFormatting>
  <conditionalFormatting sqref="AL58 AH58 AD58 Z58 V58 R58 N58 J58 F58">
    <cfRule type="cellIs" dxfId="19700" priority="12" operator="greaterThan">
      <formula>$D$58</formula>
    </cfRule>
  </conditionalFormatting>
  <conditionalFormatting sqref="AL59 AH59 AD59 Z59 V59 R59 N59 J59 F59">
    <cfRule type="cellIs" dxfId="19699" priority="11" operator="greaterThan">
      <formula>$D$59</formula>
    </cfRule>
  </conditionalFormatting>
  <conditionalFormatting sqref="AL64 AH64 AD64 Z64 V64 R64 N64 J64 F64">
    <cfRule type="cellIs" dxfId="19698" priority="10" operator="greaterThan">
      <formula>$D$64</formula>
    </cfRule>
  </conditionalFormatting>
  <conditionalFormatting sqref="AL67 AH67 AD67 Z67 V67 R67 N67 J67 F67">
    <cfRule type="cellIs" dxfId="19697" priority="9" operator="greaterThan">
      <formula>$D$67</formula>
    </cfRule>
  </conditionalFormatting>
  <conditionalFormatting sqref="AL70 AH70 AD70 Z70 V70 R70 N70 J70 F70">
    <cfRule type="cellIs" dxfId="19696" priority="8" operator="greaterThan">
      <formula>$D$70</formula>
    </cfRule>
  </conditionalFormatting>
  <conditionalFormatting sqref="AL72 AH72 AD72 Z72 V72 R72 N72 J72 F72">
    <cfRule type="cellIs" dxfId="19695" priority="7" operator="greaterThan">
      <formula>$D$72</formula>
    </cfRule>
  </conditionalFormatting>
  <conditionalFormatting sqref="AL75 AH75 AD75 Z75 V75 R75 N75 J75 F75">
    <cfRule type="cellIs" dxfId="19694" priority="6" operator="greaterThan">
      <formula>$D$75</formula>
    </cfRule>
  </conditionalFormatting>
  <conditionalFormatting sqref="AL76 AH76 AD76 Z76 V76 R76 N76 J76 F76">
    <cfRule type="cellIs" dxfId="19693" priority="5" operator="greaterThan">
      <formula>$D$76</formula>
    </cfRule>
  </conditionalFormatting>
  <conditionalFormatting sqref="AL77 AH77 AD77 Z77 V77 R77 N77 J77 F77">
    <cfRule type="cellIs" dxfId="19692" priority="4" operator="greaterThan">
      <formula>$D$77</formula>
    </cfRule>
  </conditionalFormatting>
  <conditionalFormatting sqref="AL79 AH79 AD79 Z79 V79 R79 N79 J79 F79">
    <cfRule type="cellIs" dxfId="19691" priority="3" operator="greaterThan">
      <formula>$D$79</formula>
    </cfRule>
  </conditionalFormatting>
  <conditionalFormatting sqref="AL83 AH83 AD83 Z83 V83 R83 N83 J83 F83">
    <cfRule type="cellIs" dxfId="19690" priority="2" operator="greaterThan">
      <formula>$D$83</formula>
    </cfRule>
  </conditionalFormatting>
  <conditionalFormatting sqref="AL86 AH86 AD86 Z86 V86 R86 N86 J86 F86">
    <cfRule type="cellIs" dxfId="19689" priority="1" operator="greaterThan">
      <formula>$D$86</formula>
    </cfRule>
  </conditionalFormatting>
  <pageMargins left="1.52" right="0.7" top="0.75" bottom="0.75" header="0.3" footer="0.3"/>
  <pageSetup paperSize="17" orientation="landscape" copies="4" r:id="rId1"/>
  <headerFooter>
    <oddHeader>&amp;CMcCollum Park Water Quality Data, Deep Zone Q-2 2014</oddHeader>
    <oddFooter>&amp;L&amp;Z&amp;F&amp;RPage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88"/>
  <sheetViews>
    <sheetView workbookViewId="0">
      <selection activeCell="AL4" sqref="AL4"/>
    </sheetView>
  </sheetViews>
  <sheetFormatPr defaultRowHeight="15" x14ac:dyDescent="0.25"/>
  <cols>
    <col min="1" max="1" width="19.85546875" customWidth="1"/>
    <col min="2" max="2" width="7.5703125" bestFit="1" customWidth="1"/>
    <col min="3" max="3" width="7.85546875" bestFit="1" customWidth="1"/>
    <col min="4" max="4" width="6.85546875" bestFit="1" customWidth="1"/>
    <col min="5" max="5" width="7" bestFit="1" customWidth="1"/>
    <col min="6" max="6" width="8.28515625" customWidth="1"/>
    <col min="7" max="7" width="2" bestFit="1" customWidth="1"/>
    <col min="8" max="8" width="2.140625" bestFit="1" customWidth="1"/>
    <col min="9" max="9" width="1.85546875" bestFit="1" customWidth="1"/>
    <col min="10" max="10" width="7.28515625" customWidth="1"/>
    <col min="11" max="11" width="2" bestFit="1" customWidth="1"/>
    <col min="12" max="12" width="2.140625" bestFit="1" customWidth="1"/>
    <col min="13" max="13" width="1.85546875" bestFit="1" customWidth="1"/>
    <col min="14" max="14" width="7.5703125" customWidth="1"/>
    <col min="15" max="15" width="2" bestFit="1" customWidth="1"/>
    <col min="16" max="16" width="2.140625" bestFit="1" customWidth="1"/>
    <col min="17" max="17" width="1.85546875" bestFit="1" customWidth="1"/>
    <col min="18" max="18" width="7.7109375" customWidth="1"/>
    <col min="19" max="19" width="2" bestFit="1" customWidth="1"/>
    <col min="20" max="20" width="2.140625" bestFit="1" customWidth="1"/>
    <col min="21" max="21" width="1.85546875" bestFit="1" customWidth="1"/>
    <col min="22" max="22" width="7.7109375" customWidth="1"/>
    <col min="23" max="23" width="2" bestFit="1" customWidth="1"/>
    <col min="24" max="24" width="2.140625" bestFit="1" customWidth="1"/>
    <col min="25" max="25" width="1.85546875" bestFit="1" customWidth="1"/>
    <col min="26" max="26" width="7.7109375" customWidth="1"/>
    <col min="27" max="27" width="2" bestFit="1" customWidth="1"/>
    <col min="28" max="28" width="2.140625" bestFit="1" customWidth="1"/>
    <col min="29" max="29" width="1.85546875" bestFit="1" customWidth="1"/>
    <col min="30" max="30" width="8.28515625" customWidth="1"/>
    <col min="31" max="31" width="2" bestFit="1" customWidth="1"/>
    <col min="32" max="32" width="2.140625" bestFit="1" customWidth="1"/>
    <col min="33" max="33" width="1.85546875" bestFit="1" customWidth="1"/>
    <col min="34" max="34" width="7.140625" customWidth="1"/>
    <col min="35" max="35" width="2" bestFit="1" customWidth="1"/>
    <col min="36" max="36" width="2.140625" bestFit="1" customWidth="1"/>
    <col min="37" max="37" width="1.85546875" bestFit="1" customWidth="1"/>
    <col min="38" max="38" width="8.140625" customWidth="1"/>
    <col min="39" max="39" width="2" bestFit="1" customWidth="1"/>
    <col min="40" max="40" width="2.140625" bestFit="1" customWidth="1"/>
    <col min="41" max="41" width="1.85546875" bestFit="1" customWidth="1"/>
  </cols>
  <sheetData>
    <row r="1" spans="1:41" x14ac:dyDescent="0.25">
      <c r="A1" s="143"/>
      <c r="B1" s="144"/>
      <c r="C1" s="144"/>
      <c r="D1" s="145"/>
      <c r="E1" s="145"/>
      <c r="F1" s="479" t="s">
        <v>112</v>
      </c>
      <c r="G1" s="479"/>
      <c r="H1" s="479"/>
      <c r="I1" s="479"/>
      <c r="J1" s="479"/>
      <c r="K1" s="479"/>
      <c r="L1" s="479"/>
      <c r="M1" s="479"/>
      <c r="N1" s="479"/>
      <c r="O1" s="479"/>
      <c r="P1" s="479"/>
      <c r="Q1" s="479"/>
      <c r="R1" s="479"/>
      <c r="S1" s="479"/>
      <c r="T1" s="479"/>
      <c r="U1" s="479"/>
      <c r="V1" s="479"/>
      <c r="W1" s="479"/>
      <c r="X1" s="479"/>
      <c r="Y1" s="479"/>
      <c r="Z1" s="479"/>
      <c r="AA1" s="479"/>
      <c r="AB1" s="479"/>
      <c r="AC1" s="479"/>
      <c r="AD1" s="479"/>
      <c r="AE1" s="479"/>
      <c r="AF1" s="479"/>
      <c r="AG1" s="479"/>
      <c r="AH1" s="479"/>
      <c r="AI1" s="479"/>
      <c r="AJ1" s="479"/>
      <c r="AK1" s="479"/>
      <c r="AL1" s="479"/>
      <c r="AM1" s="479"/>
      <c r="AN1" s="6"/>
      <c r="AO1" s="6"/>
    </row>
    <row r="2" spans="1:41" x14ac:dyDescent="0.25">
      <c r="A2" s="1"/>
      <c r="B2" s="146"/>
      <c r="C2" s="147"/>
      <c r="D2" s="4"/>
      <c r="E2" s="186" t="s">
        <v>140</v>
      </c>
      <c r="F2" s="480" t="s">
        <v>113</v>
      </c>
      <c r="G2" s="481"/>
      <c r="H2" s="481"/>
      <c r="I2" s="481"/>
      <c r="J2" s="481"/>
      <c r="K2" s="481"/>
      <c r="L2" s="481"/>
      <c r="M2" s="481"/>
      <c r="N2" s="481"/>
      <c r="O2" s="481"/>
      <c r="P2" s="481"/>
      <c r="Q2" s="481"/>
      <c r="R2" s="481"/>
      <c r="S2" s="481"/>
      <c r="T2" s="481"/>
      <c r="U2" s="481"/>
      <c r="V2" s="481"/>
      <c r="W2" s="481"/>
      <c r="X2" s="481"/>
      <c r="Y2" s="481"/>
      <c r="Z2" s="481"/>
      <c r="AA2" s="481"/>
      <c r="AB2" s="481"/>
      <c r="AC2" s="481"/>
      <c r="AD2" s="481"/>
      <c r="AE2" s="481"/>
      <c r="AF2" s="481"/>
      <c r="AG2" s="481"/>
      <c r="AH2" s="480" t="s">
        <v>114</v>
      </c>
      <c r="AI2" s="481"/>
      <c r="AJ2" s="481"/>
      <c r="AK2" s="481"/>
      <c r="AL2" s="481"/>
      <c r="AM2" s="481"/>
      <c r="AN2" s="481"/>
      <c r="AO2" s="482"/>
    </row>
    <row r="3" spans="1:41" x14ac:dyDescent="0.25">
      <c r="A3" s="5"/>
      <c r="B3" s="6" t="s">
        <v>115</v>
      </c>
      <c r="C3" s="6" t="s">
        <v>3</v>
      </c>
      <c r="D3" s="7" t="s">
        <v>4</v>
      </c>
      <c r="E3" s="148" t="s">
        <v>141</v>
      </c>
      <c r="F3" s="476" t="s">
        <v>116</v>
      </c>
      <c r="G3" s="477"/>
      <c r="H3" s="477"/>
      <c r="I3" s="477"/>
      <c r="J3" s="476" t="s">
        <v>117</v>
      </c>
      <c r="K3" s="477"/>
      <c r="L3" s="477"/>
      <c r="M3" s="477"/>
      <c r="N3" s="476" t="s">
        <v>118</v>
      </c>
      <c r="O3" s="477"/>
      <c r="P3" s="477"/>
      <c r="Q3" s="477"/>
      <c r="R3" s="476" t="s">
        <v>119</v>
      </c>
      <c r="S3" s="477"/>
      <c r="T3" s="477"/>
      <c r="U3" s="477"/>
      <c r="V3" s="476" t="s">
        <v>120</v>
      </c>
      <c r="W3" s="477"/>
      <c r="X3" s="477"/>
      <c r="Y3" s="477"/>
      <c r="Z3" s="476" t="s">
        <v>121</v>
      </c>
      <c r="AA3" s="477"/>
      <c r="AB3" s="477"/>
      <c r="AC3" s="477"/>
      <c r="AD3" s="476" t="s">
        <v>122</v>
      </c>
      <c r="AE3" s="477"/>
      <c r="AF3" s="477"/>
      <c r="AG3" s="477"/>
      <c r="AH3" s="476" t="s">
        <v>123</v>
      </c>
      <c r="AI3" s="477"/>
      <c r="AJ3" s="477"/>
      <c r="AK3" s="477"/>
      <c r="AL3" s="476" t="s">
        <v>124</v>
      </c>
      <c r="AM3" s="477"/>
      <c r="AN3" s="477"/>
      <c r="AO3" s="478"/>
    </row>
    <row r="4" spans="1:41" ht="15.75" thickBot="1" x14ac:dyDescent="0.3">
      <c r="A4" s="8"/>
      <c r="B4" s="9" t="s">
        <v>12</v>
      </c>
      <c r="C4" s="9" t="s">
        <v>13</v>
      </c>
      <c r="D4" s="10" t="s">
        <v>14</v>
      </c>
      <c r="E4" s="13" t="s">
        <v>134</v>
      </c>
      <c r="F4" s="8"/>
      <c r="G4" s="9" t="s">
        <v>15</v>
      </c>
      <c r="H4" s="9" t="s">
        <v>16</v>
      </c>
      <c r="I4" s="9" t="s">
        <v>17</v>
      </c>
      <c r="J4" s="8"/>
      <c r="K4" s="9" t="s">
        <v>15</v>
      </c>
      <c r="L4" s="9" t="s">
        <v>16</v>
      </c>
      <c r="M4" s="9" t="s">
        <v>17</v>
      </c>
      <c r="N4" s="8"/>
      <c r="O4" s="9" t="s">
        <v>15</v>
      </c>
      <c r="P4" s="9" t="s">
        <v>16</v>
      </c>
      <c r="Q4" s="9" t="s">
        <v>17</v>
      </c>
      <c r="R4" s="8"/>
      <c r="S4" s="9" t="s">
        <v>15</v>
      </c>
      <c r="T4" s="9" t="s">
        <v>16</v>
      </c>
      <c r="U4" s="9" t="s">
        <v>17</v>
      </c>
      <c r="V4" s="8"/>
      <c r="W4" s="9" t="s">
        <v>15</v>
      </c>
      <c r="X4" s="9" t="s">
        <v>16</v>
      </c>
      <c r="Y4" s="9" t="s">
        <v>17</v>
      </c>
      <c r="Z4" s="8"/>
      <c r="AA4" s="9" t="s">
        <v>15</v>
      </c>
      <c r="AB4" s="9" t="s">
        <v>16</v>
      </c>
      <c r="AC4" s="9" t="s">
        <v>17</v>
      </c>
      <c r="AD4" s="8"/>
      <c r="AE4" s="9" t="s">
        <v>15</v>
      </c>
      <c r="AF4" s="9" t="s">
        <v>16</v>
      </c>
      <c r="AG4" s="9" t="s">
        <v>17</v>
      </c>
      <c r="AH4" s="8"/>
      <c r="AI4" s="9" t="s">
        <v>15</v>
      </c>
      <c r="AJ4" s="9" t="s">
        <v>16</v>
      </c>
      <c r="AK4" s="9" t="s">
        <v>17</v>
      </c>
      <c r="AL4" s="8"/>
      <c r="AM4" s="9" t="s">
        <v>15</v>
      </c>
      <c r="AN4" s="9" t="s">
        <v>16</v>
      </c>
      <c r="AO4" s="149" t="s">
        <v>17</v>
      </c>
    </row>
    <row r="5" spans="1:41" ht="15.75" thickTop="1" x14ac:dyDescent="0.25">
      <c r="A5" s="14" t="s">
        <v>18</v>
      </c>
      <c r="B5" s="150"/>
      <c r="C5" s="151"/>
      <c r="D5" s="17"/>
      <c r="E5" s="19"/>
      <c r="F5" s="18"/>
      <c r="G5" s="193"/>
      <c r="H5" s="18"/>
      <c r="I5" s="18"/>
      <c r="K5" s="18"/>
      <c r="L5" s="18"/>
      <c r="M5" s="18"/>
      <c r="N5" s="18"/>
      <c r="O5" s="18"/>
      <c r="P5" s="18"/>
      <c r="Q5" s="18"/>
      <c r="R5" s="18"/>
      <c r="S5" s="18"/>
      <c r="T5" s="18"/>
      <c r="U5" s="18"/>
      <c r="V5" s="18"/>
      <c r="W5" s="18"/>
      <c r="X5" s="18"/>
      <c r="Y5" s="18"/>
      <c r="Z5" s="18"/>
      <c r="AA5" s="18"/>
      <c r="AB5" s="18"/>
      <c r="AC5" s="18"/>
      <c r="AD5" s="18"/>
      <c r="AE5" s="193"/>
      <c r="AF5" s="18"/>
      <c r="AG5" s="18"/>
      <c r="AH5" s="18"/>
      <c r="AI5" s="18"/>
      <c r="AJ5" s="18"/>
      <c r="AK5" s="18"/>
      <c r="AL5" s="18"/>
      <c r="AM5" s="18"/>
      <c r="AN5" s="18"/>
      <c r="AO5" s="18"/>
    </row>
    <row r="6" spans="1:41" x14ac:dyDescent="0.25">
      <c r="A6" s="20" t="s">
        <v>20</v>
      </c>
      <c r="B6" s="153" t="s">
        <v>24</v>
      </c>
      <c r="C6" s="154">
        <v>100</v>
      </c>
      <c r="D6" s="23" t="s">
        <v>22</v>
      </c>
      <c r="E6" s="24" t="s">
        <v>22</v>
      </c>
      <c r="F6" s="31"/>
      <c r="G6" s="26"/>
      <c r="H6" s="27"/>
      <c r="I6" s="28"/>
      <c r="J6" s="72"/>
      <c r="K6" s="26"/>
      <c r="L6" s="26"/>
      <c r="M6" s="30"/>
      <c r="N6" s="29"/>
      <c r="O6" s="31"/>
      <c r="P6" s="27"/>
      <c r="Q6" s="108"/>
      <c r="R6" s="31"/>
      <c r="S6" s="31"/>
      <c r="T6" s="31"/>
      <c r="U6" s="32"/>
      <c r="V6" s="29"/>
      <c r="W6" s="31"/>
      <c r="X6" s="27"/>
      <c r="Y6" s="28"/>
      <c r="Z6" s="31"/>
      <c r="AA6" s="31"/>
      <c r="AB6" s="27"/>
      <c r="AC6" s="28"/>
      <c r="AD6" s="191"/>
      <c r="AE6" s="26"/>
      <c r="AF6" s="27"/>
      <c r="AG6" s="28"/>
      <c r="AH6" s="25"/>
      <c r="AI6" s="26"/>
      <c r="AJ6" s="27"/>
      <c r="AK6" s="28"/>
      <c r="AL6" s="31"/>
      <c r="AM6" s="31"/>
      <c r="AN6" s="31"/>
      <c r="AO6" s="28"/>
    </row>
    <row r="7" spans="1:41" x14ac:dyDescent="0.25">
      <c r="A7" s="33" t="s">
        <v>23</v>
      </c>
      <c r="B7" s="155" t="s">
        <v>24</v>
      </c>
      <c r="C7" s="156">
        <v>0.1</v>
      </c>
      <c r="D7" s="36" t="s">
        <v>22</v>
      </c>
      <c r="E7" s="37" t="s">
        <v>22</v>
      </c>
      <c r="F7" s="38"/>
      <c r="G7" s="39"/>
      <c r="H7" s="38"/>
      <c r="I7" s="40"/>
      <c r="J7" s="77"/>
      <c r="K7" s="39"/>
      <c r="L7" s="42"/>
      <c r="M7" s="40"/>
      <c r="N7" s="38"/>
      <c r="O7" s="38"/>
      <c r="P7" s="38"/>
      <c r="Q7" s="118"/>
      <c r="R7" s="41"/>
      <c r="S7" s="38"/>
      <c r="T7" s="39"/>
      <c r="U7" s="44"/>
      <c r="V7" s="38"/>
      <c r="W7" s="39"/>
      <c r="X7" s="39"/>
      <c r="Y7" s="44"/>
      <c r="Z7" s="38"/>
      <c r="AA7" s="39"/>
      <c r="AB7" s="38"/>
      <c r="AC7" s="40"/>
      <c r="AD7" s="38"/>
      <c r="AE7" s="39"/>
      <c r="AF7" s="42"/>
      <c r="AG7" s="40"/>
      <c r="AH7" s="38"/>
      <c r="AI7" s="39"/>
      <c r="AJ7" s="42"/>
      <c r="AK7" s="40"/>
      <c r="AL7" s="38"/>
      <c r="AM7" s="39"/>
      <c r="AN7" s="38"/>
      <c r="AO7" s="43"/>
    </row>
    <row r="8" spans="1:41" x14ac:dyDescent="0.25">
      <c r="A8" s="33" t="s">
        <v>26</v>
      </c>
      <c r="B8" s="155" t="s">
        <v>24</v>
      </c>
      <c r="C8" s="157">
        <v>180</v>
      </c>
      <c r="D8" s="36" t="s">
        <v>22</v>
      </c>
      <c r="E8" s="37" t="s">
        <v>22</v>
      </c>
      <c r="F8" s="38"/>
      <c r="G8" s="39"/>
      <c r="H8" s="39"/>
      <c r="I8" s="44"/>
      <c r="J8" s="38"/>
      <c r="K8" s="42"/>
      <c r="L8" s="42"/>
      <c r="M8" s="44"/>
      <c r="N8" s="41"/>
      <c r="O8" s="38"/>
      <c r="P8" s="39"/>
      <c r="Q8" s="158"/>
      <c r="R8" s="38"/>
      <c r="S8" s="38"/>
      <c r="T8" s="38"/>
      <c r="U8" s="44"/>
      <c r="V8" s="41"/>
      <c r="W8" s="38"/>
      <c r="X8" s="38"/>
      <c r="Y8" s="44"/>
      <c r="Z8" s="38"/>
      <c r="AA8" s="38"/>
      <c r="AB8" s="39"/>
      <c r="AC8" s="44"/>
      <c r="AD8" s="38"/>
      <c r="AE8" s="189"/>
      <c r="AF8" s="42"/>
      <c r="AG8" s="159"/>
      <c r="AH8" s="38"/>
      <c r="AI8" s="42"/>
      <c r="AJ8" s="42"/>
      <c r="AK8" s="44"/>
      <c r="AL8" s="38"/>
      <c r="AM8" s="38"/>
      <c r="AN8" s="38"/>
      <c r="AO8" s="43"/>
    </row>
    <row r="9" spans="1:41" x14ac:dyDescent="0.25">
      <c r="A9" s="33" t="s">
        <v>27</v>
      </c>
      <c r="B9" s="155" t="s">
        <v>30</v>
      </c>
      <c r="C9" s="35">
        <v>21.972300000000001</v>
      </c>
      <c r="D9" s="45" t="s">
        <v>22</v>
      </c>
      <c r="E9" s="46" t="s">
        <v>22</v>
      </c>
      <c r="F9" s="47"/>
      <c r="G9" s="42"/>
      <c r="H9" s="38"/>
      <c r="I9" s="44"/>
      <c r="J9" s="38"/>
      <c r="K9" s="39"/>
      <c r="L9" s="42"/>
      <c r="M9" s="44"/>
      <c r="N9" s="48"/>
      <c r="O9" s="38"/>
      <c r="P9" s="39"/>
      <c r="Q9" s="44"/>
      <c r="R9" s="47"/>
      <c r="S9" s="38"/>
      <c r="T9" s="38"/>
      <c r="U9" s="44"/>
      <c r="V9" s="48"/>
      <c r="W9" s="38"/>
      <c r="X9" s="39"/>
      <c r="Y9" s="44"/>
      <c r="Z9" s="38"/>
      <c r="AA9" s="38"/>
      <c r="AB9" s="39"/>
      <c r="AC9" s="44"/>
      <c r="AD9" s="47"/>
      <c r="AE9" s="38"/>
      <c r="AF9" s="39"/>
      <c r="AG9" s="44"/>
      <c r="AH9" s="48"/>
      <c r="AI9" s="42"/>
      <c r="AJ9" s="39"/>
      <c r="AK9" s="44"/>
      <c r="AL9" s="38"/>
      <c r="AM9" s="38"/>
      <c r="AN9" s="38"/>
      <c r="AO9" s="43"/>
    </row>
    <row r="10" spans="1:41" x14ac:dyDescent="0.25">
      <c r="A10" s="50" t="s">
        <v>28</v>
      </c>
      <c r="B10" s="155" t="s">
        <v>21</v>
      </c>
      <c r="C10" s="157">
        <v>32.369999999999997</v>
      </c>
      <c r="D10" s="45" t="s">
        <v>22</v>
      </c>
      <c r="E10" s="46" t="s">
        <v>22</v>
      </c>
      <c r="F10" s="52"/>
      <c r="G10" s="39"/>
      <c r="H10" s="39"/>
      <c r="I10" s="44"/>
      <c r="J10" s="38"/>
      <c r="K10" s="39"/>
      <c r="L10" s="39"/>
      <c r="M10" s="44"/>
      <c r="N10" s="52"/>
      <c r="O10" s="39"/>
      <c r="P10" s="39"/>
      <c r="Q10" s="44"/>
      <c r="R10" s="52"/>
      <c r="S10" s="39"/>
      <c r="T10" s="39"/>
      <c r="U10" s="44"/>
      <c r="V10" s="52"/>
      <c r="W10" s="39"/>
      <c r="X10" s="39"/>
      <c r="Y10" s="44"/>
      <c r="Z10" s="52"/>
      <c r="AA10" s="39"/>
      <c r="AB10" s="39"/>
      <c r="AC10" s="44"/>
      <c r="AD10" s="52"/>
      <c r="AE10" s="39"/>
      <c r="AF10" s="39"/>
      <c r="AG10" s="44"/>
      <c r="AH10" s="52"/>
      <c r="AI10" s="39"/>
      <c r="AJ10" s="38"/>
      <c r="AK10" s="43"/>
      <c r="AL10" s="52"/>
      <c r="AM10" s="39"/>
      <c r="AN10" s="39"/>
      <c r="AO10" s="44"/>
    </row>
    <row r="11" spans="1:41" x14ac:dyDescent="0.25">
      <c r="A11" s="33" t="s">
        <v>29</v>
      </c>
      <c r="B11" s="155" t="s">
        <v>21</v>
      </c>
      <c r="C11" s="35">
        <v>13.141299999999999</v>
      </c>
      <c r="D11" s="36" t="s">
        <v>22</v>
      </c>
      <c r="E11" s="37">
        <v>250</v>
      </c>
      <c r="F11" s="38"/>
      <c r="G11" s="38"/>
      <c r="H11" s="39"/>
      <c r="I11" s="44"/>
      <c r="J11" s="52"/>
      <c r="K11" s="38"/>
      <c r="L11" s="39"/>
      <c r="M11" s="44"/>
      <c r="N11" s="38"/>
      <c r="O11" s="38"/>
      <c r="P11" s="38"/>
      <c r="Q11" s="44"/>
      <c r="R11" s="38"/>
      <c r="S11" s="38"/>
      <c r="T11" s="38"/>
      <c r="U11" s="43"/>
      <c r="V11" s="41"/>
      <c r="W11" s="38"/>
      <c r="X11" s="39"/>
      <c r="Y11" s="44"/>
      <c r="Z11" s="38"/>
      <c r="AA11" s="38"/>
      <c r="AB11" s="38"/>
      <c r="AC11" s="43"/>
      <c r="AD11" s="38"/>
      <c r="AE11" s="38"/>
      <c r="AF11" s="38"/>
      <c r="AG11" s="44"/>
      <c r="AH11" s="38"/>
      <c r="AI11" s="38"/>
      <c r="AJ11" s="38"/>
      <c r="AK11" s="44"/>
      <c r="AL11" s="38"/>
      <c r="AM11" s="38"/>
      <c r="AN11" s="39"/>
      <c r="AO11" s="44"/>
    </row>
    <row r="12" spans="1:41" x14ac:dyDescent="0.25">
      <c r="A12" s="33" t="s">
        <v>31</v>
      </c>
      <c r="B12" s="155" t="s">
        <v>21</v>
      </c>
      <c r="C12" s="157">
        <v>308.73910000000001</v>
      </c>
      <c r="D12" s="54">
        <v>700</v>
      </c>
      <c r="E12" s="55">
        <v>700</v>
      </c>
      <c r="F12" s="38"/>
      <c r="G12" s="38"/>
      <c r="H12" s="38"/>
      <c r="I12" s="44"/>
      <c r="J12" s="38"/>
      <c r="K12" s="38"/>
      <c r="L12" s="38"/>
      <c r="M12" s="43"/>
      <c r="N12" s="41"/>
      <c r="O12" s="38"/>
      <c r="P12" s="39"/>
      <c r="Q12" s="44"/>
      <c r="R12" s="38"/>
      <c r="S12" s="38"/>
      <c r="T12" s="38"/>
      <c r="U12" s="44"/>
      <c r="V12" s="58"/>
      <c r="W12" s="38"/>
      <c r="X12" s="39"/>
      <c r="Y12" s="44"/>
      <c r="Z12" s="41"/>
      <c r="AA12" s="38"/>
      <c r="AB12" s="39"/>
      <c r="AC12" s="44"/>
      <c r="AD12" s="38"/>
      <c r="AE12" s="38"/>
      <c r="AF12" s="38"/>
      <c r="AG12" s="44"/>
      <c r="AH12" s="41"/>
      <c r="AI12" s="38"/>
      <c r="AJ12" s="39"/>
      <c r="AK12" s="44"/>
      <c r="AL12" s="38"/>
      <c r="AM12" s="38"/>
      <c r="AN12" s="38"/>
      <c r="AO12" s="43"/>
    </row>
    <row r="13" spans="1:41" x14ac:dyDescent="0.25">
      <c r="A13" s="33" t="s">
        <v>32</v>
      </c>
      <c r="B13" s="155" t="s">
        <v>24</v>
      </c>
      <c r="C13" s="157">
        <v>20.8</v>
      </c>
      <c r="D13" s="36" t="s">
        <v>22</v>
      </c>
      <c r="E13" s="37" t="s">
        <v>22</v>
      </c>
      <c r="F13" s="38"/>
      <c r="G13" s="38"/>
      <c r="H13" s="38"/>
      <c r="I13" s="44"/>
      <c r="J13" s="38"/>
      <c r="K13" s="38"/>
      <c r="L13" s="38"/>
      <c r="M13" s="44"/>
      <c r="N13" s="41"/>
      <c r="O13" s="38"/>
      <c r="P13" s="39"/>
      <c r="Q13" s="44"/>
      <c r="R13" s="38"/>
      <c r="S13" s="39"/>
      <c r="T13" s="38"/>
      <c r="U13" s="44"/>
      <c r="V13" s="41"/>
      <c r="W13" s="38"/>
      <c r="X13" s="39"/>
      <c r="Y13" s="44"/>
      <c r="Z13" s="38"/>
      <c r="AA13" s="38"/>
      <c r="AB13" s="39"/>
      <c r="AC13" s="44"/>
      <c r="AD13" s="38"/>
      <c r="AE13" s="39"/>
      <c r="AF13" s="38"/>
      <c r="AG13" s="44"/>
      <c r="AH13" s="160"/>
      <c r="AI13" s="39"/>
      <c r="AJ13" s="39"/>
      <c r="AK13" s="44"/>
      <c r="AL13" s="38"/>
      <c r="AM13" s="38"/>
      <c r="AN13" s="38"/>
      <c r="AO13" s="43"/>
    </row>
    <row r="14" spans="1:41" x14ac:dyDescent="0.25">
      <c r="A14" s="33" t="s">
        <v>33</v>
      </c>
      <c r="B14" s="155" t="s">
        <v>24</v>
      </c>
      <c r="C14" s="157">
        <v>6.5</v>
      </c>
      <c r="D14" s="54">
        <v>4.3</v>
      </c>
      <c r="E14" s="55">
        <v>10</v>
      </c>
      <c r="F14" s="39"/>
      <c r="G14" s="39"/>
      <c r="H14" s="39"/>
      <c r="I14" s="44"/>
      <c r="J14" s="38"/>
      <c r="K14" s="38"/>
      <c r="L14" s="39"/>
      <c r="M14" s="44"/>
      <c r="N14" s="38"/>
      <c r="O14" s="39"/>
      <c r="P14" s="39"/>
      <c r="Q14" s="44"/>
      <c r="R14" s="39"/>
      <c r="S14" s="39"/>
      <c r="T14" s="39"/>
      <c r="U14" s="44"/>
      <c r="V14" s="38"/>
      <c r="W14" s="39"/>
      <c r="X14" s="39"/>
      <c r="Y14" s="43"/>
      <c r="Z14" s="39"/>
      <c r="AA14" s="39"/>
      <c r="AB14" s="39"/>
      <c r="AC14" s="44"/>
      <c r="AD14" s="39"/>
      <c r="AE14" s="39"/>
      <c r="AF14" s="38"/>
      <c r="AG14" s="44"/>
      <c r="AH14" s="38"/>
      <c r="AI14" s="39"/>
      <c r="AJ14" s="38"/>
      <c r="AK14" s="44"/>
      <c r="AL14" s="39"/>
      <c r="AM14" s="39"/>
      <c r="AN14" s="38"/>
      <c r="AO14" s="43"/>
    </row>
    <row r="15" spans="1:41" x14ac:dyDescent="0.25">
      <c r="A15" s="33" t="s">
        <v>34</v>
      </c>
      <c r="B15" s="155" t="s">
        <v>24</v>
      </c>
      <c r="C15" s="157">
        <v>1.2E-2</v>
      </c>
      <c r="D15" s="36" t="s">
        <v>22</v>
      </c>
      <c r="E15" s="55">
        <v>1</v>
      </c>
      <c r="F15" s="39"/>
      <c r="G15" s="39"/>
      <c r="H15" s="39"/>
      <c r="I15" s="44"/>
      <c r="J15" s="38"/>
      <c r="K15" s="39"/>
      <c r="L15" s="39"/>
      <c r="M15" s="44"/>
      <c r="N15" s="39"/>
      <c r="O15" s="39"/>
      <c r="P15" s="39"/>
      <c r="Q15" s="44"/>
      <c r="R15" s="38"/>
      <c r="S15" s="39"/>
      <c r="T15" s="39"/>
      <c r="U15" s="44"/>
      <c r="V15" s="38"/>
      <c r="W15" s="39"/>
      <c r="X15" s="38"/>
      <c r="Y15" s="43"/>
      <c r="Z15" s="39"/>
      <c r="AA15" s="39"/>
      <c r="AB15" s="39"/>
      <c r="AC15" s="44"/>
      <c r="AD15" s="38"/>
      <c r="AE15" s="39"/>
      <c r="AF15" s="38"/>
      <c r="AG15" s="43"/>
      <c r="AH15" s="38"/>
      <c r="AI15" s="39"/>
      <c r="AJ15" s="39"/>
      <c r="AK15" s="44"/>
      <c r="AL15" s="38"/>
      <c r="AM15" s="39"/>
      <c r="AN15" s="38"/>
      <c r="AO15" s="43"/>
    </row>
    <row r="16" spans="1:41" x14ac:dyDescent="0.25">
      <c r="A16" s="33" t="s">
        <v>35</v>
      </c>
      <c r="B16" s="155" t="s">
        <v>21</v>
      </c>
      <c r="C16" s="156" t="s">
        <v>125</v>
      </c>
      <c r="D16" s="56" t="s">
        <v>22</v>
      </c>
      <c r="E16" s="57" t="s">
        <v>37</v>
      </c>
      <c r="F16" s="38"/>
      <c r="G16" s="38"/>
      <c r="H16" s="39"/>
      <c r="I16" s="44"/>
      <c r="J16" s="39"/>
      <c r="K16" s="38"/>
      <c r="L16" s="39"/>
      <c r="M16" s="44"/>
      <c r="N16" s="38"/>
      <c r="O16" s="38"/>
      <c r="P16" s="38"/>
      <c r="Q16" s="44"/>
      <c r="R16" s="38"/>
      <c r="S16" s="38"/>
      <c r="T16" s="38"/>
      <c r="U16" s="44"/>
      <c r="V16" s="38"/>
      <c r="W16" s="38"/>
      <c r="X16" s="38"/>
      <c r="Y16" s="44"/>
      <c r="Z16" s="38"/>
      <c r="AA16" s="38"/>
      <c r="AB16" s="38"/>
      <c r="AC16" s="43"/>
      <c r="AD16" s="211"/>
      <c r="AE16" s="38"/>
      <c r="AF16" s="39"/>
      <c r="AG16" s="43"/>
      <c r="AH16" s="38"/>
      <c r="AI16" s="38"/>
      <c r="AJ16" s="38"/>
      <c r="AK16" s="43"/>
      <c r="AL16" s="38"/>
      <c r="AM16" s="38"/>
      <c r="AN16" s="38"/>
      <c r="AO16" s="43"/>
    </row>
    <row r="17" spans="1:41" x14ac:dyDescent="0.25">
      <c r="A17" s="33" t="s">
        <v>38</v>
      </c>
      <c r="B17" s="155" t="s">
        <v>21</v>
      </c>
      <c r="C17" s="157">
        <v>3.3887</v>
      </c>
      <c r="D17" s="56" t="s">
        <v>22</v>
      </c>
      <c r="E17" s="57" t="s">
        <v>22</v>
      </c>
      <c r="F17" s="38"/>
      <c r="G17" s="38"/>
      <c r="H17" s="39"/>
      <c r="I17" s="43"/>
      <c r="J17" s="38"/>
      <c r="K17" s="38"/>
      <c r="L17" s="38"/>
      <c r="M17" s="43"/>
      <c r="N17" s="38"/>
      <c r="O17" s="38"/>
      <c r="P17" s="39"/>
      <c r="Q17" s="44"/>
      <c r="R17" s="41"/>
      <c r="S17" s="38"/>
      <c r="T17" s="39"/>
      <c r="U17" s="44"/>
      <c r="V17" s="41"/>
      <c r="W17" s="38"/>
      <c r="X17" s="39"/>
      <c r="Y17" s="44"/>
      <c r="Z17" s="38"/>
      <c r="AA17" s="38"/>
      <c r="AB17" s="39"/>
      <c r="AC17" s="44"/>
      <c r="AD17" s="38"/>
      <c r="AE17" s="38"/>
      <c r="AF17" s="38"/>
      <c r="AG17" s="43"/>
      <c r="AH17" s="38"/>
      <c r="AI17" s="38"/>
      <c r="AJ17" s="38"/>
      <c r="AK17" s="44"/>
      <c r="AL17" s="38"/>
      <c r="AM17" s="38"/>
      <c r="AN17" s="38"/>
      <c r="AO17" s="43"/>
    </row>
    <row r="18" spans="1:41" x14ac:dyDescent="0.25">
      <c r="A18" s="33" t="s">
        <v>39</v>
      </c>
      <c r="B18" s="155" t="s">
        <v>24</v>
      </c>
      <c r="C18" s="156">
        <v>8.8000000000000007</v>
      </c>
      <c r="D18" s="36" t="s">
        <v>22</v>
      </c>
      <c r="E18" s="55">
        <v>20</v>
      </c>
      <c r="F18" s="38"/>
      <c r="G18" s="38"/>
      <c r="H18" s="39"/>
      <c r="I18" s="44"/>
      <c r="J18" s="38"/>
      <c r="K18" s="38"/>
      <c r="L18" s="38"/>
      <c r="M18" s="43"/>
      <c r="N18" s="38"/>
      <c r="O18" s="38"/>
      <c r="P18" s="39"/>
      <c r="Q18" s="44"/>
      <c r="R18" s="38"/>
      <c r="S18" s="38"/>
      <c r="T18" s="38"/>
      <c r="U18" s="44"/>
      <c r="V18" s="58"/>
      <c r="W18" s="38"/>
      <c r="X18" s="39"/>
      <c r="Y18" s="43"/>
      <c r="Z18" s="38"/>
      <c r="AA18" s="59"/>
      <c r="AB18" s="39"/>
      <c r="AC18" s="44"/>
      <c r="AD18" s="38"/>
      <c r="AE18" s="38"/>
      <c r="AF18" s="38"/>
      <c r="AG18" s="44"/>
      <c r="AH18" s="38"/>
      <c r="AI18" s="38"/>
      <c r="AJ18" s="38"/>
      <c r="AK18" s="44"/>
      <c r="AL18" s="38"/>
      <c r="AM18" s="38"/>
      <c r="AN18" s="38"/>
      <c r="AO18" s="43"/>
    </row>
    <row r="19" spans="1:41" x14ac:dyDescent="0.25">
      <c r="A19" s="33" t="s">
        <v>40</v>
      </c>
      <c r="B19" s="155" t="s">
        <v>24</v>
      </c>
      <c r="C19" s="157">
        <v>28</v>
      </c>
      <c r="D19" s="36" t="s">
        <v>22</v>
      </c>
      <c r="E19" s="55">
        <v>250</v>
      </c>
      <c r="F19" s="38"/>
      <c r="G19" s="38"/>
      <c r="H19" s="38"/>
      <c r="I19" s="43"/>
      <c r="J19" s="38"/>
      <c r="K19" s="38"/>
      <c r="L19" s="38"/>
      <c r="M19" s="44"/>
      <c r="N19" s="38"/>
      <c r="O19" s="38"/>
      <c r="P19" s="38"/>
      <c r="Q19" s="44"/>
      <c r="R19" s="38"/>
      <c r="S19" s="38"/>
      <c r="T19" s="38"/>
      <c r="U19" s="43"/>
      <c r="V19" s="38"/>
      <c r="W19" s="38"/>
      <c r="X19" s="38"/>
      <c r="Y19" s="43"/>
      <c r="Z19" s="38"/>
      <c r="AA19" s="38"/>
      <c r="AB19" s="39"/>
      <c r="AC19" s="43"/>
      <c r="AD19" s="38"/>
      <c r="AE19" s="38"/>
      <c r="AF19" s="38"/>
      <c r="AG19" s="43"/>
      <c r="AH19" s="38"/>
      <c r="AI19" s="38"/>
      <c r="AJ19" s="38"/>
      <c r="AK19" s="43"/>
      <c r="AL19" s="38"/>
      <c r="AM19" s="38"/>
      <c r="AN19" s="38"/>
      <c r="AO19" s="43"/>
    </row>
    <row r="20" spans="1:41" x14ac:dyDescent="0.25">
      <c r="A20" s="33" t="s">
        <v>41</v>
      </c>
      <c r="B20" s="155" t="s">
        <v>21</v>
      </c>
      <c r="C20" s="157">
        <v>206.25219999999999</v>
      </c>
      <c r="D20" s="36">
        <v>500</v>
      </c>
      <c r="E20" s="37">
        <v>500</v>
      </c>
      <c r="F20" s="38"/>
      <c r="G20" s="38"/>
      <c r="H20" s="38"/>
      <c r="I20" s="43"/>
      <c r="J20" s="38"/>
      <c r="K20" s="38"/>
      <c r="L20" s="38"/>
      <c r="M20" s="43"/>
      <c r="N20" s="41"/>
      <c r="O20" s="58"/>
      <c r="P20" s="39"/>
      <c r="Q20" s="44"/>
      <c r="R20" s="38"/>
      <c r="S20" s="38"/>
      <c r="T20" s="38"/>
      <c r="U20" s="44"/>
      <c r="V20" s="58"/>
      <c r="W20" s="38"/>
      <c r="X20" s="39"/>
      <c r="Y20" s="44"/>
      <c r="Z20" s="38"/>
      <c r="AA20" s="38"/>
      <c r="AB20" s="39"/>
      <c r="AC20" s="44"/>
      <c r="AD20" s="38"/>
      <c r="AE20" s="38"/>
      <c r="AF20" s="38"/>
      <c r="AG20" s="44"/>
      <c r="AH20" s="41"/>
      <c r="AI20" s="38"/>
      <c r="AJ20" s="39"/>
      <c r="AK20" s="43"/>
      <c r="AL20" s="38"/>
      <c r="AM20" s="38"/>
      <c r="AN20" s="38"/>
      <c r="AO20" s="43"/>
    </row>
    <row r="21" spans="1:41" x14ac:dyDescent="0.25">
      <c r="A21" s="60" t="s">
        <v>42</v>
      </c>
      <c r="B21" s="161" t="s">
        <v>24</v>
      </c>
      <c r="C21" s="162">
        <v>16</v>
      </c>
      <c r="D21" s="63" t="s">
        <v>22</v>
      </c>
      <c r="E21" s="64" t="s">
        <v>22</v>
      </c>
      <c r="F21" s="65"/>
      <c r="G21" s="65"/>
      <c r="H21" s="66"/>
      <c r="I21" s="67"/>
      <c r="J21" s="89"/>
      <c r="K21" s="65"/>
      <c r="L21" s="66"/>
      <c r="M21" s="67"/>
      <c r="N21" s="66"/>
      <c r="O21" s="66"/>
      <c r="P21" s="65"/>
      <c r="Q21" s="67"/>
      <c r="R21" s="66"/>
      <c r="S21" s="66"/>
      <c r="T21" s="66"/>
      <c r="U21" s="67"/>
      <c r="V21" s="65"/>
      <c r="W21" s="65"/>
      <c r="X21" s="65"/>
      <c r="Y21" s="68"/>
      <c r="Z21" s="66"/>
      <c r="AA21" s="163"/>
      <c r="AB21" s="65"/>
      <c r="AC21" s="67"/>
      <c r="AD21" s="89"/>
      <c r="AE21" s="65"/>
      <c r="AF21" s="66"/>
      <c r="AG21" s="67"/>
      <c r="AH21" s="65"/>
      <c r="AI21" s="65"/>
      <c r="AJ21" s="65"/>
      <c r="AK21" s="68"/>
      <c r="AL21" s="65"/>
      <c r="AM21" s="65"/>
      <c r="AN21" s="66"/>
      <c r="AO21" s="67"/>
    </row>
    <row r="22" spans="1:41" x14ac:dyDescent="0.25">
      <c r="A22" s="14" t="s">
        <v>131</v>
      </c>
      <c r="B22" s="150"/>
      <c r="C22" s="150"/>
      <c r="D22" s="165"/>
      <c r="E22" s="19"/>
      <c r="F22" s="18"/>
      <c r="G22" s="18"/>
      <c r="H22" s="18"/>
      <c r="I22" s="1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18"/>
      <c r="AN22" s="18"/>
      <c r="AO22" s="18"/>
    </row>
    <row r="23" spans="1:41" x14ac:dyDescent="0.25">
      <c r="A23" s="72" t="s">
        <v>45</v>
      </c>
      <c r="B23" s="153" t="s">
        <v>24</v>
      </c>
      <c r="C23" s="154">
        <v>0.01</v>
      </c>
      <c r="D23" s="73">
        <v>0.05</v>
      </c>
      <c r="E23" s="24">
        <v>6.0000000000000001E-3</v>
      </c>
      <c r="F23" s="31"/>
      <c r="G23" s="27"/>
      <c r="H23" s="27"/>
      <c r="I23" s="28"/>
      <c r="J23" s="31"/>
      <c r="K23" s="27"/>
      <c r="L23" s="27"/>
      <c r="M23" s="28"/>
      <c r="N23" s="31"/>
      <c r="O23" s="27"/>
      <c r="P23" s="27"/>
      <c r="Q23" s="28"/>
      <c r="R23" s="31"/>
      <c r="S23" s="27"/>
      <c r="T23" s="31"/>
      <c r="U23" s="32"/>
      <c r="V23" s="31"/>
      <c r="W23" s="27"/>
      <c r="X23" s="27"/>
      <c r="Y23" s="28"/>
      <c r="Z23" s="31"/>
      <c r="AA23" s="27"/>
      <c r="AB23" s="31"/>
      <c r="AC23" s="32"/>
      <c r="AD23" s="31"/>
      <c r="AE23" s="27"/>
      <c r="AF23" s="27"/>
      <c r="AG23" s="28"/>
      <c r="AH23" s="27"/>
      <c r="AI23" s="27"/>
      <c r="AJ23" s="27"/>
      <c r="AK23" s="28"/>
      <c r="AL23" s="31"/>
      <c r="AM23" s="27"/>
      <c r="AN23" s="27"/>
      <c r="AO23" s="28"/>
    </row>
    <row r="24" spans="1:41" x14ac:dyDescent="0.25">
      <c r="A24" s="77" t="s">
        <v>46</v>
      </c>
      <c r="B24" s="155" t="s">
        <v>24</v>
      </c>
      <c r="C24" s="157">
        <v>6.0000000000000001E-3</v>
      </c>
      <c r="D24" s="78">
        <v>5.0000000000000001E-3</v>
      </c>
      <c r="E24" s="37">
        <v>5.0000000000000002E-5</v>
      </c>
      <c r="F24" s="58"/>
      <c r="G24" s="38"/>
      <c r="H24" s="38"/>
      <c r="I24" s="43"/>
      <c r="J24" s="185"/>
      <c r="K24" s="38"/>
      <c r="L24" s="39"/>
      <c r="M24" s="43"/>
      <c r="N24" s="38"/>
      <c r="O24" s="38"/>
      <c r="P24" s="39"/>
      <c r="Q24" s="43"/>
      <c r="R24" s="38"/>
      <c r="S24" s="38"/>
      <c r="T24" s="39"/>
      <c r="U24" s="44"/>
      <c r="V24" s="38"/>
      <c r="W24" s="38"/>
      <c r="X24" s="39"/>
      <c r="Y24" s="43"/>
      <c r="Z24" s="58"/>
      <c r="AA24" s="39"/>
      <c r="AB24" s="39"/>
      <c r="AC24" s="44"/>
      <c r="AD24" s="58"/>
      <c r="AE24" s="38"/>
      <c r="AF24" s="38"/>
      <c r="AG24" s="43"/>
      <c r="AH24" s="185"/>
      <c r="AI24" s="38"/>
      <c r="AJ24" s="38"/>
      <c r="AK24" s="43"/>
      <c r="AL24" s="79"/>
      <c r="AM24" s="38"/>
      <c r="AN24" s="38"/>
      <c r="AO24" s="43"/>
    </row>
    <row r="25" spans="1:41" x14ac:dyDescent="0.25">
      <c r="A25" s="77" t="s">
        <v>47</v>
      </c>
      <c r="B25" s="155" t="s">
        <v>24</v>
      </c>
      <c r="C25" s="157">
        <v>1.6400000000000001E-2</v>
      </c>
      <c r="D25" s="78">
        <v>1</v>
      </c>
      <c r="E25" s="37">
        <v>2</v>
      </c>
      <c r="F25" s="80"/>
      <c r="G25" s="39"/>
      <c r="H25" s="39"/>
      <c r="I25" s="44"/>
      <c r="J25" s="38"/>
      <c r="K25" s="39"/>
      <c r="L25" s="39"/>
      <c r="M25" s="44"/>
      <c r="N25" s="195"/>
      <c r="O25" s="39"/>
      <c r="P25" s="39"/>
      <c r="Q25" s="44"/>
      <c r="R25" s="195"/>
      <c r="S25" s="39"/>
      <c r="T25" s="39"/>
      <c r="U25" s="44"/>
      <c r="V25" s="41"/>
      <c r="W25" s="38"/>
      <c r="X25" s="39"/>
      <c r="Y25" s="44"/>
      <c r="Z25" s="80"/>
      <c r="AA25" s="38"/>
      <c r="AB25" s="39"/>
      <c r="AC25" s="44"/>
      <c r="AD25" s="80"/>
      <c r="AE25" s="39"/>
      <c r="AF25" s="39"/>
      <c r="AG25" s="44"/>
      <c r="AH25" s="83"/>
      <c r="AI25" s="39"/>
      <c r="AJ25" s="39"/>
      <c r="AK25" s="44"/>
      <c r="AL25" s="80"/>
      <c r="AM25" s="39"/>
      <c r="AN25" s="39"/>
      <c r="AO25" s="44"/>
    </row>
    <row r="26" spans="1:41" x14ac:dyDescent="0.25">
      <c r="A26" s="77" t="s">
        <v>48</v>
      </c>
      <c r="B26" s="155" t="s">
        <v>24</v>
      </c>
      <c r="C26" s="157">
        <v>5.0000000000000001E-4</v>
      </c>
      <c r="D26" s="85" t="s">
        <v>22</v>
      </c>
      <c r="E26" s="37">
        <v>4.0000000000000001E-3</v>
      </c>
      <c r="F26" s="38"/>
      <c r="G26" s="39"/>
      <c r="H26" s="38"/>
      <c r="I26" s="43"/>
      <c r="J26" s="38"/>
      <c r="K26" s="39"/>
      <c r="L26" s="38"/>
      <c r="M26" s="43"/>
      <c r="N26" s="38"/>
      <c r="O26" s="39"/>
      <c r="P26" s="38"/>
      <c r="Q26" s="43"/>
      <c r="R26" s="38"/>
      <c r="S26" s="39"/>
      <c r="T26" s="38"/>
      <c r="U26" s="43"/>
      <c r="V26" s="38"/>
      <c r="W26" s="39"/>
      <c r="X26" s="38"/>
      <c r="Y26" s="43"/>
      <c r="Z26" s="38"/>
      <c r="AA26" s="39"/>
      <c r="AB26" s="38"/>
      <c r="AC26" s="43"/>
      <c r="AD26" s="38"/>
      <c r="AE26" s="39"/>
      <c r="AF26" s="38"/>
      <c r="AG26" s="43"/>
      <c r="AH26" s="38"/>
      <c r="AI26" s="39"/>
      <c r="AJ26" s="38"/>
      <c r="AK26" s="43"/>
      <c r="AL26" s="38"/>
      <c r="AM26" s="39"/>
      <c r="AN26" s="38"/>
      <c r="AO26" s="43"/>
    </row>
    <row r="27" spans="1:41" x14ac:dyDescent="0.25">
      <c r="A27" s="77" t="s">
        <v>49</v>
      </c>
      <c r="B27" s="155" t="s">
        <v>24</v>
      </c>
      <c r="C27" s="157">
        <v>1E-4</v>
      </c>
      <c r="D27" s="78">
        <v>5.0000000000000001E-3</v>
      </c>
      <c r="E27" s="37">
        <v>5.0000000000000001E-3</v>
      </c>
      <c r="F27" s="38"/>
      <c r="G27" s="39"/>
      <c r="H27" s="38"/>
      <c r="I27" s="43"/>
      <c r="J27" s="166"/>
      <c r="K27" s="39"/>
      <c r="L27" s="38"/>
      <c r="M27" s="43"/>
      <c r="N27" s="38"/>
      <c r="O27" s="39"/>
      <c r="P27" s="38"/>
      <c r="Q27" s="43"/>
      <c r="R27" s="38"/>
      <c r="S27" s="39"/>
      <c r="T27" s="38"/>
      <c r="U27" s="43"/>
      <c r="V27" s="38"/>
      <c r="W27" s="39"/>
      <c r="X27" s="39"/>
      <c r="Y27" s="43"/>
      <c r="Z27" s="166"/>
      <c r="AA27" s="39"/>
      <c r="AB27" s="38"/>
      <c r="AC27" s="43"/>
      <c r="AD27" s="38"/>
      <c r="AE27" s="39"/>
      <c r="AF27" s="38"/>
      <c r="AG27" s="43"/>
      <c r="AH27" s="166"/>
      <c r="AI27" s="39"/>
      <c r="AJ27" s="38"/>
      <c r="AK27" s="43"/>
      <c r="AL27" s="38"/>
      <c r="AM27" s="39"/>
      <c r="AN27" s="38"/>
      <c r="AO27" s="43"/>
    </row>
    <row r="28" spans="1:41" x14ac:dyDescent="0.25">
      <c r="A28" s="77" t="s">
        <v>50</v>
      </c>
      <c r="B28" s="155" t="s">
        <v>21</v>
      </c>
      <c r="C28" s="157">
        <v>6.4999999999999997E-3</v>
      </c>
      <c r="D28" s="78">
        <v>0.05</v>
      </c>
      <c r="E28" s="37">
        <v>0.1</v>
      </c>
      <c r="F28" s="83"/>
      <c r="G28" s="39"/>
      <c r="H28" s="39"/>
      <c r="I28" s="44"/>
      <c r="J28" s="39"/>
      <c r="K28" s="39"/>
      <c r="L28" s="39"/>
      <c r="M28" s="44"/>
      <c r="N28" s="38"/>
      <c r="O28" s="39"/>
      <c r="P28" s="38"/>
      <c r="Q28" s="43"/>
      <c r="R28" s="83"/>
      <c r="S28" s="39"/>
      <c r="T28" s="39"/>
      <c r="U28" s="44"/>
      <c r="V28" s="38"/>
      <c r="W28" s="39"/>
      <c r="X28" s="38"/>
      <c r="Y28" s="43"/>
      <c r="Z28" s="38"/>
      <c r="AA28" s="39"/>
      <c r="AB28" s="38"/>
      <c r="AC28" s="43"/>
      <c r="AD28" s="38"/>
      <c r="AE28" s="39"/>
      <c r="AF28" s="39"/>
      <c r="AG28" s="44"/>
      <c r="AH28" s="39"/>
      <c r="AI28" s="39"/>
      <c r="AJ28" s="39"/>
      <c r="AK28" s="44"/>
      <c r="AL28" s="38"/>
      <c r="AM28" s="39"/>
      <c r="AN28" s="39"/>
      <c r="AO28" s="44"/>
    </row>
    <row r="29" spans="1:41" x14ac:dyDescent="0.25">
      <c r="A29" s="77" t="s">
        <v>51</v>
      </c>
      <c r="B29" s="155" t="s">
        <v>24</v>
      </c>
      <c r="C29" s="157">
        <v>8.9999999999999993E-3</v>
      </c>
      <c r="D29" s="85" t="s">
        <v>22</v>
      </c>
      <c r="E29" s="37" t="s">
        <v>22</v>
      </c>
      <c r="F29" s="38"/>
      <c r="G29" s="39"/>
      <c r="H29" s="38"/>
      <c r="I29" s="43"/>
      <c r="J29" s="38"/>
      <c r="K29" s="39"/>
      <c r="L29" s="38"/>
      <c r="M29" s="43"/>
      <c r="N29" s="38"/>
      <c r="O29" s="39"/>
      <c r="P29" s="38"/>
      <c r="Q29" s="43"/>
      <c r="R29" s="38"/>
      <c r="S29" s="39"/>
      <c r="T29" s="38"/>
      <c r="U29" s="43"/>
      <c r="V29" s="38"/>
      <c r="W29" s="39"/>
      <c r="X29" s="38"/>
      <c r="Y29" s="43"/>
      <c r="Z29" s="38"/>
      <c r="AA29" s="39"/>
      <c r="AB29" s="38"/>
      <c r="AC29" s="43"/>
      <c r="AD29" s="38"/>
      <c r="AE29" s="39"/>
      <c r="AF29" s="38"/>
      <c r="AG29" s="43"/>
      <c r="AH29" s="38"/>
      <c r="AI29" s="39"/>
      <c r="AJ29" s="38"/>
      <c r="AK29" s="43"/>
      <c r="AL29" s="38"/>
      <c r="AM29" s="39"/>
      <c r="AN29" s="38"/>
      <c r="AO29" s="43"/>
    </row>
    <row r="30" spans="1:41" x14ac:dyDescent="0.25">
      <c r="A30" s="77" t="s">
        <v>52</v>
      </c>
      <c r="B30" s="155" t="s">
        <v>24</v>
      </c>
      <c r="C30" s="157">
        <v>0.01</v>
      </c>
      <c r="D30" s="78">
        <v>0.59</v>
      </c>
      <c r="E30" s="37">
        <v>1.3</v>
      </c>
      <c r="F30" s="38"/>
      <c r="G30" s="39"/>
      <c r="H30" s="38"/>
      <c r="I30" s="43"/>
      <c r="J30" s="38"/>
      <c r="K30" s="39"/>
      <c r="L30" s="38"/>
      <c r="M30" s="43"/>
      <c r="N30" s="38"/>
      <c r="O30" s="39"/>
      <c r="P30" s="38"/>
      <c r="Q30" s="43"/>
      <c r="R30" s="38"/>
      <c r="S30" s="39"/>
      <c r="T30" s="39"/>
      <c r="U30" s="44"/>
      <c r="V30" s="38"/>
      <c r="W30" s="39"/>
      <c r="X30" s="39"/>
      <c r="Y30" s="43"/>
      <c r="Z30" s="38"/>
      <c r="AA30" s="39"/>
      <c r="AB30" s="38"/>
      <c r="AC30" s="43"/>
      <c r="AD30" s="38"/>
      <c r="AE30" s="39"/>
      <c r="AF30" s="38"/>
      <c r="AG30" s="43"/>
      <c r="AH30" s="38"/>
      <c r="AI30" s="39"/>
      <c r="AJ30" s="38"/>
      <c r="AK30" s="43"/>
      <c r="AL30" s="38"/>
      <c r="AM30" s="39"/>
      <c r="AN30" s="38"/>
      <c r="AO30" s="43"/>
    </row>
    <row r="31" spans="1:41" x14ac:dyDescent="0.25">
      <c r="A31" s="77" t="s">
        <v>53</v>
      </c>
      <c r="B31" s="155" t="s">
        <v>24</v>
      </c>
      <c r="C31" s="157">
        <v>0.27700000000000002</v>
      </c>
      <c r="D31" s="78">
        <v>0.3</v>
      </c>
      <c r="E31" s="37">
        <v>0.3</v>
      </c>
      <c r="F31" s="38"/>
      <c r="G31" s="39"/>
      <c r="H31" s="39"/>
      <c r="I31" s="44"/>
      <c r="J31" s="39"/>
      <c r="K31" s="39"/>
      <c r="L31" s="39"/>
      <c r="M31" s="44"/>
      <c r="N31" s="38"/>
      <c r="O31" s="39"/>
      <c r="P31" s="39"/>
      <c r="Q31" s="44"/>
      <c r="R31" s="38"/>
      <c r="S31" s="39"/>
      <c r="T31" s="38"/>
      <c r="U31" s="43"/>
      <c r="V31" s="38"/>
      <c r="W31" s="39"/>
      <c r="X31" s="38"/>
      <c r="Y31" s="43"/>
      <c r="Z31" s="38"/>
      <c r="AA31" s="39"/>
      <c r="AB31" s="39"/>
      <c r="AC31" s="44"/>
      <c r="AD31" s="38"/>
      <c r="AE31" s="39"/>
      <c r="AF31" s="39"/>
      <c r="AG31" s="44"/>
      <c r="AH31" s="39"/>
      <c r="AI31" s="39"/>
      <c r="AJ31" s="39"/>
      <c r="AK31" s="44"/>
      <c r="AL31" s="39"/>
      <c r="AM31" s="39"/>
      <c r="AN31" s="39"/>
      <c r="AO31" s="44"/>
    </row>
    <row r="32" spans="1:41" x14ac:dyDescent="0.25">
      <c r="A32" s="77" t="s">
        <v>54</v>
      </c>
      <c r="B32" s="155" t="s">
        <v>24</v>
      </c>
      <c r="C32" s="157">
        <v>8.0000000000000002E-3</v>
      </c>
      <c r="D32" s="78">
        <v>1.4999999999999999E-2</v>
      </c>
      <c r="E32" s="37">
        <v>1.4999999999999999E-2</v>
      </c>
      <c r="F32" s="38"/>
      <c r="G32" s="39"/>
      <c r="H32" s="38"/>
      <c r="I32" s="43"/>
      <c r="J32" s="38"/>
      <c r="K32" s="39"/>
      <c r="L32" s="38"/>
      <c r="M32" s="43"/>
      <c r="N32" s="38"/>
      <c r="O32" s="39"/>
      <c r="P32" s="38"/>
      <c r="Q32" s="43"/>
      <c r="R32" s="38"/>
      <c r="S32" s="39"/>
      <c r="T32" s="38"/>
      <c r="U32" s="43"/>
      <c r="V32" s="38"/>
      <c r="W32" s="39"/>
      <c r="X32" s="39"/>
      <c r="Y32" s="43"/>
      <c r="Z32" s="38"/>
      <c r="AA32" s="39"/>
      <c r="AB32" s="38"/>
      <c r="AC32" s="43"/>
      <c r="AD32" s="38"/>
      <c r="AE32" s="39"/>
      <c r="AF32" s="38"/>
      <c r="AG32" s="43"/>
      <c r="AH32" s="38"/>
      <c r="AI32" s="39"/>
      <c r="AJ32" s="39"/>
      <c r="AK32" s="43"/>
      <c r="AL32" s="38"/>
      <c r="AM32" s="39"/>
      <c r="AN32" s="38"/>
      <c r="AO32" s="43"/>
    </row>
    <row r="33" spans="1:41" x14ac:dyDescent="0.25">
      <c r="A33" s="77" t="s">
        <v>55</v>
      </c>
      <c r="B33" s="155" t="s">
        <v>24</v>
      </c>
      <c r="C33" s="157">
        <v>9.4999999999999998E-3</v>
      </c>
      <c r="D33" s="78">
        <v>0.02</v>
      </c>
      <c r="E33" s="37">
        <v>0.05</v>
      </c>
      <c r="F33" s="38"/>
      <c r="G33" s="39"/>
      <c r="H33" s="38"/>
      <c r="I33" s="43"/>
      <c r="J33" s="38"/>
      <c r="K33" s="39"/>
      <c r="L33" s="39"/>
      <c r="M33" s="44"/>
      <c r="N33" s="38"/>
      <c r="O33" s="38"/>
      <c r="P33" s="39"/>
      <c r="Q33" s="44"/>
      <c r="R33" s="38"/>
      <c r="S33" s="39"/>
      <c r="T33" s="39"/>
      <c r="U33" s="44"/>
      <c r="V33" s="38"/>
      <c r="W33" s="38"/>
      <c r="X33" s="39"/>
      <c r="Y33" s="44"/>
      <c r="Z33" s="41"/>
      <c r="AA33" s="38"/>
      <c r="AB33" s="39"/>
      <c r="AC33" s="44"/>
      <c r="AD33" s="38"/>
      <c r="AE33" s="39"/>
      <c r="AF33" s="39"/>
      <c r="AG33" s="44"/>
      <c r="AH33" s="38"/>
      <c r="AI33" s="39"/>
      <c r="AJ33" s="39"/>
      <c r="AK33" s="43"/>
      <c r="AL33" s="38"/>
      <c r="AM33" s="39"/>
      <c r="AN33" s="38"/>
      <c r="AO33" s="44"/>
    </row>
    <row r="34" spans="1:41" x14ac:dyDescent="0.25">
      <c r="A34" s="77" t="s">
        <v>56</v>
      </c>
      <c r="B34" s="155" t="s">
        <v>24</v>
      </c>
      <c r="C34" s="157">
        <v>5.0000000000000001E-3</v>
      </c>
      <c r="D34" s="78">
        <v>0.08</v>
      </c>
      <c r="E34" s="37">
        <v>0.1</v>
      </c>
      <c r="F34" s="38"/>
      <c r="G34" s="39"/>
      <c r="H34" s="38"/>
      <c r="I34" s="43"/>
      <c r="J34" s="38"/>
      <c r="K34" s="39"/>
      <c r="L34" s="38"/>
      <c r="M34" s="43"/>
      <c r="N34" s="38"/>
      <c r="O34" s="39"/>
      <c r="P34" s="38"/>
      <c r="Q34" s="43"/>
      <c r="R34" s="38"/>
      <c r="S34" s="39"/>
      <c r="T34" s="38"/>
      <c r="U34" s="43"/>
      <c r="V34" s="38"/>
      <c r="W34" s="39"/>
      <c r="X34" s="39"/>
      <c r="Y34" s="43"/>
      <c r="Z34" s="38"/>
      <c r="AA34" s="39"/>
      <c r="AB34" s="38"/>
      <c r="AC34" s="43"/>
      <c r="AD34" s="38"/>
      <c r="AE34" s="39"/>
      <c r="AF34" s="39"/>
      <c r="AG34" s="43"/>
      <c r="AH34" s="38"/>
      <c r="AI34" s="39"/>
      <c r="AJ34" s="38"/>
      <c r="AK34" s="43"/>
      <c r="AL34" s="38"/>
      <c r="AM34" s="39"/>
      <c r="AN34" s="38"/>
      <c r="AO34" s="43"/>
    </row>
    <row r="35" spans="1:41" x14ac:dyDescent="0.25">
      <c r="A35" s="77" t="s">
        <v>57</v>
      </c>
      <c r="B35" s="155" t="s">
        <v>24</v>
      </c>
      <c r="C35" s="157">
        <v>2E-3</v>
      </c>
      <c r="D35" s="78">
        <v>0.01</v>
      </c>
      <c r="E35" s="37">
        <v>0.05</v>
      </c>
      <c r="F35" s="38"/>
      <c r="G35" s="38"/>
      <c r="H35" s="38"/>
      <c r="I35" s="43"/>
      <c r="J35" s="38"/>
      <c r="K35" s="39"/>
      <c r="L35" s="38"/>
      <c r="M35" s="43"/>
      <c r="N35" s="38"/>
      <c r="O35" s="39"/>
      <c r="P35" s="38"/>
      <c r="Q35" s="43"/>
      <c r="R35" s="38"/>
      <c r="S35" s="39"/>
      <c r="T35" s="38"/>
      <c r="U35" s="43"/>
      <c r="V35" s="38"/>
      <c r="W35" s="39"/>
      <c r="X35" s="38"/>
      <c r="Y35" s="43"/>
      <c r="Z35" s="38"/>
      <c r="AA35" s="39"/>
      <c r="AB35" s="38"/>
      <c r="AC35" s="43"/>
      <c r="AD35" s="38"/>
      <c r="AE35" s="39"/>
      <c r="AF35" s="38"/>
      <c r="AG35" s="43"/>
      <c r="AH35" s="38"/>
      <c r="AI35" s="39"/>
      <c r="AJ35" s="38"/>
      <c r="AK35" s="43"/>
      <c r="AL35" s="38"/>
      <c r="AM35" s="39"/>
      <c r="AN35" s="38"/>
      <c r="AO35" s="43"/>
    </row>
    <row r="36" spans="1:41" x14ac:dyDescent="0.25">
      <c r="A36" s="77" t="s">
        <v>58</v>
      </c>
      <c r="B36" s="155" t="s">
        <v>24</v>
      </c>
      <c r="C36" s="157">
        <v>1.5E-3</v>
      </c>
      <c r="D36" s="78">
        <v>0.04</v>
      </c>
      <c r="E36" s="37">
        <v>0.1</v>
      </c>
      <c r="F36" s="38"/>
      <c r="G36" s="39"/>
      <c r="H36" s="39"/>
      <c r="I36" s="43"/>
      <c r="J36" s="38"/>
      <c r="K36" s="39"/>
      <c r="L36" s="39"/>
      <c r="M36" s="43"/>
      <c r="N36" s="38"/>
      <c r="O36" s="39"/>
      <c r="P36" s="39"/>
      <c r="Q36" s="44"/>
      <c r="R36" s="38"/>
      <c r="S36" s="39"/>
      <c r="T36" s="39"/>
      <c r="U36" s="44"/>
      <c r="V36" s="38"/>
      <c r="W36" s="39"/>
      <c r="X36" s="38"/>
      <c r="Y36" s="43"/>
      <c r="Z36" s="38"/>
      <c r="AA36" s="39"/>
      <c r="AB36" s="38"/>
      <c r="AC36" s="43"/>
      <c r="AD36" s="38"/>
      <c r="AE36" s="39"/>
      <c r="AF36" s="39"/>
      <c r="AG36" s="43"/>
      <c r="AH36" s="39"/>
      <c r="AI36" s="39"/>
      <c r="AJ36" s="39"/>
      <c r="AK36" s="44"/>
      <c r="AL36" s="38"/>
      <c r="AM36" s="39"/>
      <c r="AN36" s="38"/>
      <c r="AO36" s="43"/>
    </row>
    <row r="37" spans="1:41" x14ac:dyDescent="0.25">
      <c r="A37" s="77" t="s">
        <v>59</v>
      </c>
      <c r="B37" s="155" t="s">
        <v>24</v>
      </c>
      <c r="C37" s="157">
        <v>1E-3</v>
      </c>
      <c r="D37" s="78">
        <v>5.0000000000000001E-3</v>
      </c>
      <c r="E37" s="37">
        <v>2E-3</v>
      </c>
      <c r="F37" s="38"/>
      <c r="G37" s="39"/>
      <c r="H37" s="38"/>
      <c r="I37" s="43"/>
      <c r="J37" s="166"/>
      <c r="K37" s="39"/>
      <c r="L37" s="38"/>
      <c r="M37" s="43"/>
      <c r="N37" s="38"/>
      <c r="O37" s="39"/>
      <c r="P37" s="38"/>
      <c r="Q37" s="43"/>
      <c r="R37" s="38"/>
      <c r="S37" s="39"/>
      <c r="T37" s="38"/>
      <c r="U37" s="43"/>
      <c r="V37" s="38"/>
      <c r="W37" s="39"/>
      <c r="X37" s="38"/>
      <c r="Y37" s="43"/>
      <c r="Z37" s="38"/>
      <c r="AA37" s="39"/>
      <c r="AB37" s="38"/>
      <c r="AC37" s="43"/>
      <c r="AD37" s="38"/>
      <c r="AE37" s="39"/>
      <c r="AF37" s="38"/>
      <c r="AG37" s="43"/>
      <c r="AH37" s="38"/>
      <c r="AI37" s="39"/>
      <c r="AJ37" s="38"/>
      <c r="AK37" s="43"/>
      <c r="AL37" s="38"/>
      <c r="AM37" s="39"/>
      <c r="AN37" s="38"/>
      <c r="AO37" s="43"/>
    </row>
    <row r="38" spans="1:41" x14ac:dyDescent="0.25">
      <c r="A38" s="77" t="s">
        <v>60</v>
      </c>
      <c r="B38" s="155" t="s">
        <v>21</v>
      </c>
      <c r="C38" s="157">
        <v>1.7100000000000001E-2</v>
      </c>
      <c r="D38" s="85">
        <v>0.112</v>
      </c>
      <c r="E38" s="37" t="s">
        <v>22</v>
      </c>
      <c r="F38" s="38"/>
      <c r="G38" s="39"/>
      <c r="H38" s="38"/>
      <c r="I38" s="43"/>
      <c r="J38" s="38"/>
      <c r="K38" s="39"/>
      <c r="L38" s="38"/>
      <c r="M38" s="43"/>
      <c r="N38" s="38"/>
      <c r="O38" s="39"/>
      <c r="P38" s="38"/>
      <c r="Q38" s="43"/>
      <c r="R38" s="38"/>
      <c r="S38" s="39"/>
      <c r="T38" s="38"/>
      <c r="U38" s="43"/>
      <c r="V38" s="38"/>
      <c r="W38" s="39"/>
      <c r="X38" s="38"/>
      <c r="Y38" s="43"/>
      <c r="Z38" s="38"/>
      <c r="AA38" s="39"/>
      <c r="AB38" s="38"/>
      <c r="AC38" s="44"/>
      <c r="AD38" s="38"/>
      <c r="AE38" s="39"/>
      <c r="AF38" s="38"/>
      <c r="AG38" s="43"/>
      <c r="AH38" s="38"/>
      <c r="AI38" s="39"/>
      <c r="AJ38" s="38"/>
      <c r="AK38" s="43"/>
      <c r="AL38" s="38"/>
      <c r="AM38" s="39"/>
      <c r="AN38" s="38"/>
      <c r="AO38" s="43"/>
    </row>
    <row r="39" spans="1:41" x14ac:dyDescent="0.25">
      <c r="A39" s="89" t="s">
        <v>61</v>
      </c>
      <c r="B39" s="161" t="s">
        <v>24</v>
      </c>
      <c r="C39" s="162">
        <v>3.3000000000000002E-2</v>
      </c>
      <c r="D39" s="90">
        <v>0.08</v>
      </c>
      <c r="E39" s="64">
        <v>5</v>
      </c>
      <c r="F39" s="66"/>
      <c r="G39" s="65"/>
      <c r="H39" s="65"/>
      <c r="I39" s="68"/>
      <c r="J39" s="66"/>
      <c r="K39" s="65"/>
      <c r="L39" s="65"/>
      <c r="M39" s="68"/>
      <c r="N39" s="66"/>
      <c r="O39" s="65"/>
      <c r="P39" s="65"/>
      <c r="Q39" s="68"/>
      <c r="R39" s="66"/>
      <c r="S39" s="65"/>
      <c r="T39" s="65"/>
      <c r="U39" s="68"/>
      <c r="V39" s="65"/>
      <c r="W39" s="65"/>
      <c r="X39" s="65"/>
      <c r="Y39" s="68"/>
      <c r="Z39" s="66"/>
      <c r="AA39" s="65"/>
      <c r="AB39" s="65"/>
      <c r="AC39" s="68"/>
      <c r="AD39" s="66"/>
      <c r="AE39" s="65"/>
      <c r="AF39" s="65"/>
      <c r="AG39" s="68"/>
      <c r="AH39" s="65"/>
      <c r="AI39" s="65"/>
      <c r="AJ39" s="65"/>
      <c r="AK39" s="68"/>
      <c r="AL39" s="66"/>
      <c r="AM39" s="65"/>
      <c r="AN39" s="65"/>
      <c r="AO39" s="68"/>
    </row>
    <row r="40" spans="1:41" x14ac:dyDescent="0.25">
      <c r="A40" s="95" t="s">
        <v>132</v>
      </c>
      <c r="B40" s="167"/>
      <c r="C40" s="168"/>
      <c r="D40" s="97"/>
      <c r="E40" s="98"/>
      <c r="F40" s="99"/>
      <c r="G40" s="99"/>
      <c r="H40" s="99"/>
      <c r="I40" s="99"/>
      <c r="J40" s="99"/>
      <c r="K40" s="99"/>
      <c r="L40" s="99"/>
      <c r="M40" s="99"/>
      <c r="N40" s="99"/>
      <c r="O40" s="99"/>
      <c r="P40" s="99"/>
      <c r="Q40" s="99"/>
      <c r="R40" s="99"/>
      <c r="S40" s="99"/>
      <c r="T40" s="99"/>
      <c r="U40" s="99"/>
      <c r="V40" s="99"/>
      <c r="W40" s="99"/>
      <c r="X40" s="99"/>
      <c r="Y40" s="99"/>
      <c r="Z40" s="99"/>
      <c r="AA40" s="99"/>
      <c r="AB40" s="99"/>
      <c r="AC40" s="99"/>
      <c r="AD40" s="99"/>
      <c r="AE40" s="99"/>
      <c r="AF40" s="99"/>
      <c r="AG40" s="99"/>
      <c r="AH40" s="99"/>
      <c r="AI40" s="99"/>
      <c r="AJ40" s="99"/>
      <c r="AK40" s="99"/>
      <c r="AL40" s="99"/>
      <c r="AM40" s="99"/>
      <c r="AN40" s="99"/>
      <c r="AO40" s="99"/>
    </row>
    <row r="41" spans="1:41" x14ac:dyDescent="0.25">
      <c r="A41" s="101" t="s">
        <v>64</v>
      </c>
      <c r="B41" s="169" t="s">
        <v>65</v>
      </c>
      <c r="C41" s="170" t="s">
        <v>22</v>
      </c>
      <c r="D41" s="104" t="s">
        <v>22</v>
      </c>
      <c r="E41" s="105">
        <v>200</v>
      </c>
      <c r="F41" s="106"/>
      <c r="G41" s="106" t="s">
        <v>25</v>
      </c>
      <c r="H41" s="106"/>
      <c r="I41" s="171"/>
      <c r="J41" s="106"/>
      <c r="K41" s="106" t="s">
        <v>25</v>
      </c>
      <c r="L41" s="106"/>
      <c r="M41" s="171"/>
      <c r="N41" s="106"/>
      <c r="O41" s="106" t="s">
        <v>25</v>
      </c>
      <c r="P41" s="106"/>
      <c r="Q41" s="171"/>
      <c r="R41" s="106"/>
      <c r="S41" s="106" t="s">
        <v>25</v>
      </c>
      <c r="T41" s="106"/>
      <c r="U41" s="171"/>
      <c r="V41" s="106"/>
      <c r="W41" s="106" t="s">
        <v>25</v>
      </c>
      <c r="X41" s="106"/>
      <c r="Y41" s="171"/>
      <c r="Z41" s="106"/>
      <c r="AA41" s="106" t="s">
        <v>25</v>
      </c>
      <c r="AB41" s="106"/>
      <c r="AC41" s="171"/>
      <c r="AD41" s="106"/>
      <c r="AE41" s="106" t="s">
        <v>25</v>
      </c>
      <c r="AF41" s="106"/>
      <c r="AG41" s="171"/>
      <c r="AH41" s="106"/>
      <c r="AI41" s="106" t="s">
        <v>25</v>
      </c>
      <c r="AJ41" s="106"/>
      <c r="AK41" s="171"/>
      <c r="AL41" s="106"/>
      <c r="AM41" s="106" t="s">
        <v>25</v>
      </c>
      <c r="AN41" s="106"/>
      <c r="AO41" s="171"/>
    </row>
    <row r="42" spans="1:41" x14ac:dyDescent="0.25">
      <c r="A42" s="111" t="s">
        <v>66</v>
      </c>
      <c r="B42" s="172" t="s">
        <v>65</v>
      </c>
      <c r="C42" s="173" t="s">
        <v>22</v>
      </c>
      <c r="D42" s="114" t="s">
        <v>22</v>
      </c>
      <c r="E42" s="115" t="s">
        <v>22</v>
      </c>
      <c r="F42" s="116"/>
      <c r="G42" s="116" t="s">
        <v>25</v>
      </c>
      <c r="H42" s="116"/>
      <c r="I42" s="128"/>
      <c r="J42" s="116"/>
      <c r="K42" s="116" t="s">
        <v>25</v>
      </c>
      <c r="L42" s="116"/>
      <c r="M42" s="128"/>
      <c r="N42" s="116"/>
      <c r="O42" s="116" t="s">
        <v>25</v>
      </c>
      <c r="P42" s="116"/>
      <c r="Q42" s="128"/>
      <c r="R42" s="116"/>
      <c r="S42" s="116" t="s">
        <v>25</v>
      </c>
      <c r="T42" s="116"/>
      <c r="U42" s="128"/>
      <c r="V42" s="116"/>
      <c r="W42" s="116" t="s">
        <v>25</v>
      </c>
      <c r="X42" s="116"/>
      <c r="Y42" s="128"/>
      <c r="Z42" s="116"/>
      <c r="AA42" s="116" t="s">
        <v>25</v>
      </c>
      <c r="AB42" s="116"/>
      <c r="AC42" s="128"/>
      <c r="AD42" s="116"/>
      <c r="AE42" s="116" t="s">
        <v>25</v>
      </c>
      <c r="AF42" s="116"/>
      <c r="AG42" s="128"/>
      <c r="AH42" s="116"/>
      <c r="AI42" s="116" t="s">
        <v>25</v>
      </c>
      <c r="AJ42" s="116"/>
      <c r="AK42" s="128"/>
      <c r="AL42" s="116"/>
      <c r="AM42" s="116" t="s">
        <v>25</v>
      </c>
      <c r="AN42" s="116"/>
      <c r="AO42" s="128"/>
    </row>
    <row r="43" spans="1:41" x14ac:dyDescent="0.25">
      <c r="A43" s="111" t="s">
        <v>67</v>
      </c>
      <c r="B43" s="172" t="s">
        <v>65</v>
      </c>
      <c r="C43" s="173" t="s">
        <v>22</v>
      </c>
      <c r="D43" s="114" t="s">
        <v>22</v>
      </c>
      <c r="E43" s="115" t="s">
        <v>22</v>
      </c>
      <c r="F43" s="116"/>
      <c r="G43" s="116" t="s">
        <v>25</v>
      </c>
      <c r="H43" s="116"/>
      <c r="I43" s="128"/>
      <c r="J43" s="116"/>
      <c r="K43" s="116" t="s">
        <v>25</v>
      </c>
      <c r="L43" s="116"/>
      <c r="M43" s="128"/>
      <c r="N43" s="116"/>
      <c r="O43" s="116" t="s">
        <v>25</v>
      </c>
      <c r="P43" s="116"/>
      <c r="Q43" s="128"/>
      <c r="R43" s="116"/>
      <c r="S43" s="116" t="s">
        <v>25</v>
      </c>
      <c r="T43" s="116"/>
      <c r="U43" s="128"/>
      <c r="V43" s="116"/>
      <c r="W43" s="116" t="s">
        <v>25</v>
      </c>
      <c r="X43" s="116"/>
      <c r="Y43" s="128"/>
      <c r="Z43" s="116"/>
      <c r="AA43" s="116" t="s">
        <v>25</v>
      </c>
      <c r="AB43" s="116"/>
      <c r="AC43" s="128"/>
      <c r="AD43" s="116"/>
      <c r="AE43" s="116" t="s">
        <v>25</v>
      </c>
      <c r="AF43" s="116"/>
      <c r="AG43" s="128"/>
      <c r="AH43" s="116"/>
      <c r="AI43" s="116" t="s">
        <v>25</v>
      </c>
      <c r="AJ43" s="116"/>
      <c r="AK43" s="128"/>
      <c r="AL43" s="116"/>
      <c r="AM43" s="116" t="s">
        <v>25</v>
      </c>
      <c r="AN43" s="116"/>
      <c r="AO43" s="128"/>
    </row>
    <row r="44" spans="1:41" x14ac:dyDescent="0.25">
      <c r="A44" s="111" t="s">
        <v>68</v>
      </c>
      <c r="B44" s="172" t="s">
        <v>24</v>
      </c>
      <c r="C44" s="173">
        <v>1</v>
      </c>
      <c r="D44" s="122">
        <v>800</v>
      </c>
      <c r="E44" s="115">
        <v>1</v>
      </c>
      <c r="F44" s="116"/>
      <c r="G44" s="116" t="s">
        <v>25</v>
      </c>
      <c r="H44" s="116"/>
      <c r="I44" s="128"/>
      <c r="J44" s="116"/>
      <c r="K44" s="116" t="s">
        <v>25</v>
      </c>
      <c r="L44" s="116"/>
      <c r="M44" s="128"/>
      <c r="N44" s="116"/>
      <c r="O44" s="116" t="s">
        <v>25</v>
      </c>
      <c r="P44" s="116"/>
      <c r="Q44" s="128"/>
      <c r="R44" s="116"/>
      <c r="S44" s="116" t="s">
        <v>25</v>
      </c>
      <c r="T44" s="116"/>
      <c r="U44" s="128"/>
      <c r="V44" s="116"/>
      <c r="W44" s="116" t="s">
        <v>25</v>
      </c>
      <c r="X44" s="116"/>
      <c r="Y44" s="128"/>
      <c r="Z44" s="116"/>
      <c r="AA44" s="116" t="s">
        <v>25</v>
      </c>
      <c r="AB44" s="116"/>
      <c r="AC44" s="128"/>
      <c r="AD44" s="116"/>
      <c r="AE44" s="116" t="s">
        <v>25</v>
      </c>
      <c r="AF44" s="116"/>
      <c r="AG44" s="128"/>
      <c r="AH44" s="116"/>
      <c r="AI44" s="116" t="s">
        <v>25</v>
      </c>
      <c r="AJ44" s="116"/>
      <c r="AK44" s="128"/>
      <c r="AL44" s="116"/>
      <c r="AM44" s="116" t="s">
        <v>25</v>
      </c>
      <c r="AN44" s="116"/>
      <c r="AO44" s="128"/>
    </row>
    <row r="45" spans="1:41" x14ac:dyDescent="0.25">
      <c r="A45" s="111" t="s">
        <v>69</v>
      </c>
      <c r="B45" s="172" t="s">
        <v>65</v>
      </c>
      <c r="C45" s="173" t="s">
        <v>22</v>
      </c>
      <c r="D45" s="114" t="s">
        <v>22</v>
      </c>
      <c r="E45" s="115">
        <v>7</v>
      </c>
      <c r="F45" s="116"/>
      <c r="G45" s="116" t="s">
        <v>25</v>
      </c>
      <c r="H45" s="116"/>
      <c r="I45" s="128"/>
      <c r="J45" s="116"/>
      <c r="K45" s="116" t="s">
        <v>25</v>
      </c>
      <c r="L45" s="116"/>
      <c r="M45" s="128"/>
      <c r="N45" s="116"/>
      <c r="O45" s="116" t="s">
        <v>25</v>
      </c>
      <c r="P45" s="116"/>
      <c r="Q45" s="128"/>
      <c r="R45" s="116"/>
      <c r="S45" s="116" t="s">
        <v>25</v>
      </c>
      <c r="T45" s="116"/>
      <c r="U45" s="128"/>
      <c r="V45" s="116"/>
      <c r="W45" s="116" t="s">
        <v>25</v>
      </c>
      <c r="X45" s="116"/>
      <c r="Y45" s="128"/>
      <c r="Z45" s="116"/>
      <c r="AA45" s="116" t="s">
        <v>25</v>
      </c>
      <c r="AB45" s="116"/>
      <c r="AC45" s="128"/>
      <c r="AD45" s="116"/>
      <c r="AE45" s="116" t="s">
        <v>25</v>
      </c>
      <c r="AF45" s="116"/>
      <c r="AG45" s="128"/>
      <c r="AH45" s="116"/>
      <c r="AI45" s="116" t="s">
        <v>25</v>
      </c>
      <c r="AJ45" s="116"/>
      <c r="AK45" s="128"/>
      <c r="AL45" s="116"/>
      <c r="AM45" s="116" t="s">
        <v>25</v>
      </c>
      <c r="AN45" s="116"/>
      <c r="AO45" s="128"/>
    </row>
    <row r="46" spans="1:41" x14ac:dyDescent="0.25">
      <c r="A46" s="111" t="s">
        <v>70</v>
      </c>
      <c r="B46" s="172" t="s">
        <v>65</v>
      </c>
      <c r="C46" s="173" t="s">
        <v>22</v>
      </c>
      <c r="D46" s="114" t="s">
        <v>22</v>
      </c>
      <c r="E46" s="115" t="s">
        <v>22</v>
      </c>
      <c r="F46" s="116"/>
      <c r="G46" s="116" t="s">
        <v>25</v>
      </c>
      <c r="H46" s="116"/>
      <c r="I46" s="128"/>
      <c r="J46" s="116"/>
      <c r="K46" s="116" t="s">
        <v>25</v>
      </c>
      <c r="L46" s="116"/>
      <c r="M46" s="128"/>
      <c r="N46" s="116"/>
      <c r="O46" s="116" t="s">
        <v>25</v>
      </c>
      <c r="P46" s="116"/>
      <c r="Q46" s="128"/>
      <c r="R46" s="116"/>
      <c r="S46" s="116" t="s">
        <v>25</v>
      </c>
      <c r="T46" s="116"/>
      <c r="U46" s="128"/>
      <c r="V46" s="116"/>
      <c r="W46" s="116" t="s">
        <v>25</v>
      </c>
      <c r="X46" s="116"/>
      <c r="Y46" s="128"/>
      <c r="Z46" s="116"/>
      <c r="AA46" s="116" t="s">
        <v>25</v>
      </c>
      <c r="AB46" s="116"/>
      <c r="AC46" s="128"/>
      <c r="AD46" s="116"/>
      <c r="AE46" s="116" t="s">
        <v>25</v>
      </c>
      <c r="AF46" s="116"/>
      <c r="AG46" s="128"/>
      <c r="AH46" s="116"/>
      <c r="AI46" s="116" t="s">
        <v>25</v>
      </c>
      <c r="AJ46" s="116"/>
      <c r="AK46" s="128"/>
      <c r="AL46" s="116"/>
      <c r="AM46" s="116" t="s">
        <v>25</v>
      </c>
      <c r="AN46" s="116"/>
      <c r="AO46" s="128"/>
    </row>
    <row r="47" spans="1:41" x14ac:dyDescent="0.25">
      <c r="A47" s="123" t="s">
        <v>71</v>
      </c>
      <c r="B47" s="172" t="s">
        <v>24</v>
      </c>
      <c r="C47" s="174">
        <v>5</v>
      </c>
      <c r="D47" s="114" t="s">
        <v>22</v>
      </c>
      <c r="E47" s="115">
        <v>5</v>
      </c>
      <c r="F47" s="124"/>
      <c r="G47" s="125" t="s">
        <v>25</v>
      </c>
      <c r="H47" s="125"/>
      <c r="I47" s="126"/>
      <c r="J47" s="124"/>
      <c r="K47" s="125" t="s">
        <v>25</v>
      </c>
      <c r="L47" s="125"/>
      <c r="M47" s="126"/>
      <c r="N47" s="124"/>
      <c r="O47" s="125" t="s">
        <v>25</v>
      </c>
      <c r="P47" s="125"/>
      <c r="Q47" s="126"/>
      <c r="R47" s="124"/>
      <c r="S47" s="125" t="s">
        <v>25</v>
      </c>
      <c r="T47" s="125"/>
      <c r="U47" s="126"/>
      <c r="V47" s="124"/>
      <c r="W47" s="125" t="s">
        <v>25</v>
      </c>
      <c r="X47" s="125"/>
      <c r="Y47" s="126"/>
      <c r="Z47" s="124"/>
      <c r="AA47" s="125" t="s">
        <v>25</v>
      </c>
      <c r="AB47" s="125"/>
      <c r="AC47" s="126"/>
      <c r="AD47" s="124"/>
      <c r="AE47" s="125" t="s">
        <v>25</v>
      </c>
      <c r="AF47" s="125"/>
      <c r="AG47" s="126"/>
      <c r="AH47" s="124"/>
      <c r="AI47" s="125" t="s">
        <v>25</v>
      </c>
      <c r="AJ47" s="125"/>
      <c r="AK47" s="126"/>
      <c r="AL47" s="124"/>
      <c r="AM47" s="125" t="s">
        <v>25</v>
      </c>
      <c r="AN47" s="125"/>
      <c r="AO47" s="126"/>
    </row>
    <row r="48" spans="1:41" x14ac:dyDescent="0.25">
      <c r="A48" s="123" t="s">
        <v>72</v>
      </c>
      <c r="B48" s="172" t="s">
        <v>24</v>
      </c>
      <c r="C48" s="174">
        <v>1</v>
      </c>
      <c r="D48" s="114" t="s">
        <v>22</v>
      </c>
      <c r="E48" s="115">
        <v>1</v>
      </c>
      <c r="F48" s="116"/>
      <c r="G48" s="116" t="s">
        <v>25</v>
      </c>
      <c r="H48" s="116"/>
      <c r="I48" s="128"/>
      <c r="J48" s="116"/>
      <c r="K48" s="116" t="s">
        <v>25</v>
      </c>
      <c r="L48" s="116"/>
      <c r="M48" s="128"/>
      <c r="N48" s="116"/>
      <c r="O48" s="116" t="s">
        <v>25</v>
      </c>
      <c r="P48" s="116"/>
      <c r="Q48" s="128"/>
      <c r="R48" s="116"/>
      <c r="S48" s="116" t="s">
        <v>25</v>
      </c>
      <c r="T48" s="116"/>
      <c r="U48" s="128"/>
      <c r="V48" s="116"/>
      <c r="W48" s="116" t="s">
        <v>25</v>
      </c>
      <c r="X48" s="116"/>
      <c r="Y48" s="128"/>
      <c r="Z48" s="116"/>
      <c r="AA48" s="116" t="s">
        <v>25</v>
      </c>
      <c r="AB48" s="116"/>
      <c r="AC48" s="128"/>
      <c r="AD48" s="116"/>
      <c r="AE48" s="116" t="s">
        <v>25</v>
      </c>
      <c r="AF48" s="116"/>
      <c r="AG48" s="128"/>
      <c r="AH48" s="116"/>
      <c r="AI48" s="116" t="s">
        <v>25</v>
      </c>
      <c r="AJ48" s="116"/>
      <c r="AK48" s="128"/>
      <c r="AL48" s="116"/>
      <c r="AM48" s="116" t="s">
        <v>25</v>
      </c>
      <c r="AN48" s="116"/>
      <c r="AO48" s="128"/>
    </row>
    <row r="49" spans="1:41" x14ac:dyDescent="0.25">
      <c r="A49" s="123" t="s">
        <v>73</v>
      </c>
      <c r="B49" s="172" t="s">
        <v>24</v>
      </c>
      <c r="C49" s="174">
        <v>1</v>
      </c>
      <c r="D49" s="114">
        <v>180</v>
      </c>
      <c r="E49" s="115">
        <v>600</v>
      </c>
      <c r="F49" s="116"/>
      <c r="G49" s="116" t="s">
        <v>25</v>
      </c>
      <c r="H49" s="116"/>
      <c r="I49" s="128"/>
      <c r="J49" s="116"/>
      <c r="K49" s="116" t="s">
        <v>25</v>
      </c>
      <c r="L49" s="116"/>
      <c r="M49" s="128"/>
      <c r="N49" s="116"/>
      <c r="O49" s="116" t="s">
        <v>25</v>
      </c>
      <c r="P49" s="116"/>
      <c r="Q49" s="128"/>
      <c r="R49" s="116"/>
      <c r="S49" s="116" t="s">
        <v>25</v>
      </c>
      <c r="T49" s="116"/>
      <c r="U49" s="128"/>
      <c r="V49" s="116"/>
      <c r="W49" s="116" t="s">
        <v>25</v>
      </c>
      <c r="X49" s="116"/>
      <c r="Y49" s="128"/>
      <c r="Z49" s="116"/>
      <c r="AA49" s="116" t="s">
        <v>25</v>
      </c>
      <c r="AB49" s="116"/>
      <c r="AC49" s="128"/>
      <c r="AD49" s="116"/>
      <c r="AE49" s="116" t="s">
        <v>25</v>
      </c>
      <c r="AF49" s="116"/>
      <c r="AG49" s="128"/>
      <c r="AH49" s="116"/>
      <c r="AI49" s="116" t="s">
        <v>25</v>
      </c>
      <c r="AJ49" s="116"/>
      <c r="AK49" s="128"/>
      <c r="AL49" s="116"/>
      <c r="AM49" s="116" t="s">
        <v>25</v>
      </c>
      <c r="AN49" s="116"/>
      <c r="AO49" s="128"/>
    </row>
    <row r="50" spans="1:41" x14ac:dyDescent="0.25">
      <c r="A50" s="111" t="s">
        <v>74</v>
      </c>
      <c r="B50" s="172" t="s">
        <v>65</v>
      </c>
      <c r="C50" s="173" t="s">
        <v>22</v>
      </c>
      <c r="D50" s="122">
        <v>0.43</v>
      </c>
      <c r="E50" s="115">
        <v>5</v>
      </c>
      <c r="F50" s="116"/>
      <c r="G50" s="116" t="s">
        <v>25</v>
      </c>
      <c r="H50" s="116"/>
      <c r="I50" s="128"/>
      <c r="J50" s="116"/>
      <c r="K50" s="116" t="s">
        <v>25</v>
      </c>
      <c r="L50" s="116"/>
      <c r="M50" s="128"/>
      <c r="N50" s="116"/>
      <c r="O50" s="116" t="s">
        <v>25</v>
      </c>
      <c r="P50" s="116"/>
      <c r="Q50" s="128"/>
      <c r="R50" s="116"/>
      <c r="S50" s="116" t="s">
        <v>25</v>
      </c>
      <c r="T50" s="116"/>
      <c r="U50" s="128"/>
      <c r="V50" s="116"/>
      <c r="W50" s="116" t="s">
        <v>25</v>
      </c>
      <c r="X50" s="116"/>
      <c r="Y50" s="128"/>
      <c r="Z50" s="116"/>
      <c r="AA50" s="116" t="s">
        <v>25</v>
      </c>
      <c r="AB50" s="116"/>
      <c r="AC50" s="128"/>
      <c r="AD50" s="116"/>
      <c r="AE50" s="116" t="s">
        <v>25</v>
      </c>
      <c r="AF50" s="116"/>
      <c r="AG50" s="128"/>
      <c r="AH50" s="116"/>
      <c r="AI50" s="116" t="s">
        <v>25</v>
      </c>
      <c r="AJ50" s="116"/>
      <c r="AK50" s="128"/>
      <c r="AL50" s="116"/>
      <c r="AM50" s="116" t="s">
        <v>25</v>
      </c>
      <c r="AN50" s="116"/>
      <c r="AO50" s="128"/>
    </row>
    <row r="51" spans="1:41" x14ac:dyDescent="0.25">
      <c r="A51" s="111" t="s">
        <v>75</v>
      </c>
      <c r="B51" s="172" t="s">
        <v>24</v>
      </c>
      <c r="C51" s="173">
        <v>1</v>
      </c>
      <c r="D51" s="114" t="s">
        <v>22</v>
      </c>
      <c r="E51" s="115">
        <v>5</v>
      </c>
      <c r="F51" s="116"/>
      <c r="G51" s="116" t="s">
        <v>25</v>
      </c>
      <c r="H51" s="116"/>
      <c r="I51" s="128"/>
      <c r="J51" s="116"/>
      <c r="K51" s="116" t="s">
        <v>25</v>
      </c>
      <c r="L51" s="116"/>
      <c r="M51" s="128"/>
      <c r="N51" s="116"/>
      <c r="O51" s="116" t="s">
        <v>25</v>
      </c>
      <c r="P51" s="116"/>
      <c r="Q51" s="128"/>
      <c r="R51" s="116"/>
      <c r="S51" s="116" t="s">
        <v>25</v>
      </c>
      <c r="T51" s="116"/>
      <c r="U51" s="128"/>
      <c r="V51" s="116"/>
      <c r="W51" s="116" t="s">
        <v>25</v>
      </c>
      <c r="X51" s="116"/>
      <c r="Y51" s="128"/>
      <c r="Z51" s="116"/>
      <c r="AA51" s="116" t="s">
        <v>25</v>
      </c>
      <c r="AB51" s="116"/>
      <c r="AC51" s="128"/>
      <c r="AD51" s="116"/>
      <c r="AE51" s="116" t="s">
        <v>25</v>
      </c>
      <c r="AF51" s="116"/>
      <c r="AG51" s="128"/>
      <c r="AH51" s="116"/>
      <c r="AI51" s="116" t="s">
        <v>25</v>
      </c>
      <c r="AJ51" s="116"/>
      <c r="AK51" s="128"/>
      <c r="AL51" s="116"/>
      <c r="AM51" s="116" t="s">
        <v>25</v>
      </c>
      <c r="AN51" s="116"/>
      <c r="AO51" s="128"/>
    </row>
    <row r="52" spans="1:41" x14ac:dyDescent="0.25">
      <c r="A52" s="123" t="s">
        <v>76</v>
      </c>
      <c r="B52" s="172" t="s">
        <v>126</v>
      </c>
      <c r="C52" s="174">
        <v>4</v>
      </c>
      <c r="D52" s="114">
        <v>1.8</v>
      </c>
      <c r="E52" s="115">
        <v>75</v>
      </c>
      <c r="F52" s="116"/>
      <c r="G52" s="116" t="s">
        <v>25</v>
      </c>
      <c r="H52" s="116"/>
      <c r="I52" s="128"/>
      <c r="J52" s="116"/>
      <c r="K52" s="116" t="s">
        <v>25</v>
      </c>
      <c r="L52" s="116"/>
      <c r="M52" s="128"/>
      <c r="N52" s="116"/>
      <c r="O52" s="116" t="s">
        <v>25</v>
      </c>
      <c r="P52" s="116"/>
      <c r="Q52" s="128"/>
      <c r="R52" s="116"/>
      <c r="S52" s="116" t="s">
        <v>25</v>
      </c>
      <c r="T52" s="116"/>
      <c r="U52" s="128"/>
      <c r="V52" s="116"/>
      <c r="W52" s="116" t="s">
        <v>25</v>
      </c>
      <c r="X52" s="116"/>
      <c r="Y52" s="128"/>
      <c r="Z52" s="116"/>
      <c r="AA52" s="116" t="s">
        <v>25</v>
      </c>
      <c r="AB52" s="116"/>
      <c r="AC52" s="128"/>
      <c r="AD52" s="116"/>
      <c r="AE52" s="116" t="s">
        <v>25</v>
      </c>
      <c r="AF52" s="116"/>
      <c r="AG52" s="128"/>
      <c r="AH52" s="116"/>
      <c r="AI52" s="116" t="s">
        <v>25</v>
      </c>
      <c r="AJ52" s="116"/>
      <c r="AK52" s="128"/>
      <c r="AL52" s="116"/>
      <c r="AM52" s="116" t="s">
        <v>25</v>
      </c>
      <c r="AN52" s="116"/>
      <c r="AO52" s="128"/>
    </row>
    <row r="53" spans="1:41" x14ac:dyDescent="0.25">
      <c r="A53" s="111" t="s">
        <v>77</v>
      </c>
      <c r="B53" s="172" t="s">
        <v>65</v>
      </c>
      <c r="C53" s="173" t="s">
        <v>22</v>
      </c>
      <c r="D53" s="114" t="s">
        <v>22</v>
      </c>
      <c r="E53" s="115" t="s">
        <v>22</v>
      </c>
      <c r="F53" s="124"/>
      <c r="G53" s="125" t="s">
        <v>25</v>
      </c>
      <c r="H53" s="125"/>
      <c r="I53" s="126"/>
      <c r="J53" s="124"/>
      <c r="K53" s="125" t="s">
        <v>25</v>
      </c>
      <c r="L53" s="125"/>
      <c r="M53" s="126"/>
      <c r="N53" s="124"/>
      <c r="O53" s="125" t="s">
        <v>25</v>
      </c>
      <c r="P53" s="125"/>
      <c r="Q53" s="126"/>
      <c r="R53" s="124"/>
      <c r="S53" s="125" t="s">
        <v>25</v>
      </c>
      <c r="T53" s="125"/>
      <c r="U53" s="126"/>
      <c r="V53" s="124"/>
      <c r="W53" s="125" t="s">
        <v>25</v>
      </c>
      <c r="X53" s="125"/>
      <c r="Y53" s="126"/>
      <c r="Z53" s="124"/>
      <c r="AA53" s="125" t="s">
        <v>25</v>
      </c>
      <c r="AB53" s="125"/>
      <c r="AC53" s="126"/>
      <c r="AD53" s="124"/>
      <c r="AE53" s="125" t="s">
        <v>25</v>
      </c>
      <c r="AF53" s="125"/>
      <c r="AG53" s="126"/>
      <c r="AH53" s="124"/>
      <c r="AI53" s="125" t="s">
        <v>25</v>
      </c>
      <c r="AJ53" s="125"/>
      <c r="AK53" s="126"/>
      <c r="AL53" s="124"/>
      <c r="AM53" s="125" t="s">
        <v>25</v>
      </c>
      <c r="AN53" s="125"/>
      <c r="AO53" s="126"/>
    </row>
    <row r="54" spans="1:41" x14ac:dyDescent="0.25">
      <c r="A54" s="111" t="s">
        <v>78</v>
      </c>
      <c r="B54" s="172" t="s">
        <v>65</v>
      </c>
      <c r="C54" s="173" t="s">
        <v>22</v>
      </c>
      <c r="D54" s="114" t="s">
        <v>22</v>
      </c>
      <c r="E54" s="115" t="s">
        <v>22</v>
      </c>
      <c r="F54" s="116"/>
      <c r="G54" s="116" t="s">
        <v>25</v>
      </c>
      <c r="H54" s="116"/>
      <c r="I54" s="128"/>
      <c r="J54" s="116"/>
      <c r="K54" s="116" t="s">
        <v>25</v>
      </c>
      <c r="L54" s="116"/>
      <c r="M54" s="128"/>
      <c r="N54" s="116"/>
      <c r="O54" s="116" t="s">
        <v>25</v>
      </c>
      <c r="P54" s="116"/>
      <c r="Q54" s="128"/>
      <c r="R54" s="116"/>
      <c r="S54" s="116" t="s">
        <v>25</v>
      </c>
      <c r="T54" s="116"/>
      <c r="U54" s="128"/>
      <c r="V54" s="116"/>
      <c r="W54" s="116" t="s">
        <v>25</v>
      </c>
      <c r="X54" s="116"/>
      <c r="Y54" s="128"/>
      <c r="Z54" s="116"/>
      <c r="AA54" s="116" t="s">
        <v>25</v>
      </c>
      <c r="AB54" s="116"/>
      <c r="AC54" s="128"/>
      <c r="AD54" s="116"/>
      <c r="AE54" s="116" t="s">
        <v>25</v>
      </c>
      <c r="AF54" s="116"/>
      <c r="AG54" s="128"/>
      <c r="AH54" s="116"/>
      <c r="AI54" s="116" t="s">
        <v>25</v>
      </c>
      <c r="AJ54" s="116"/>
      <c r="AK54" s="128"/>
      <c r="AL54" s="116"/>
      <c r="AM54" s="116" t="s">
        <v>25</v>
      </c>
      <c r="AN54" s="116"/>
      <c r="AO54" s="128"/>
    </row>
    <row r="55" spans="1:41" x14ac:dyDescent="0.25">
      <c r="A55" s="111" t="s">
        <v>79</v>
      </c>
      <c r="B55" s="172" t="s">
        <v>65</v>
      </c>
      <c r="C55" s="173" t="s">
        <v>22</v>
      </c>
      <c r="D55" s="114" t="s">
        <v>22</v>
      </c>
      <c r="E55" s="115" t="s">
        <v>22</v>
      </c>
      <c r="F55" s="116"/>
      <c r="G55" s="116" t="s">
        <v>25</v>
      </c>
      <c r="H55" s="116"/>
      <c r="I55" s="128"/>
      <c r="J55" s="116"/>
      <c r="K55" s="116" t="s">
        <v>25</v>
      </c>
      <c r="L55" s="116"/>
      <c r="M55" s="128"/>
      <c r="N55" s="116"/>
      <c r="O55" s="116" t="s">
        <v>25</v>
      </c>
      <c r="P55" s="116"/>
      <c r="Q55" s="128"/>
      <c r="R55" s="116"/>
      <c r="S55" s="116" t="s">
        <v>25</v>
      </c>
      <c r="T55" s="116"/>
      <c r="U55" s="128"/>
      <c r="V55" s="116"/>
      <c r="W55" s="116" t="s">
        <v>25</v>
      </c>
      <c r="X55" s="116"/>
      <c r="Y55" s="128"/>
      <c r="Z55" s="116"/>
      <c r="AA55" s="116" t="s">
        <v>25</v>
      </c>
      <c r="AB55" s="116"/>
      <c r="AC55" s="128"/>
      <c r="AD55" s="116"/>
      <c r="AE55" s="116" t="s">
        <v>25</v>
      </c>
      <c r="AF55" s="116"/>
      <c r="AG55" s="128"/>
      <c r="AH55" s="116"/>
      <c r="AI55" s="116" t="s">
        <v>25</v>
      </c>
      <c r="AJ55" s="116"/>
      <c r="AK55" s="128"/>
      <c r="AL55" s="116"/>
      <c r="AM55" s="116" t="s">
        <v>25</v>
      </c>
      <c r="AN55" s="116"/>
      <c r="AO55" s="128"/>
    </row>
    <row r="56" spans="1:41" x14ac:dyDescent="0.25">
      <c r="A56" s="111" t="s">
        <v>80</v>
      </c>
      <c r="B56" s="172" t="s">
        <v>65</v>
      </c>
      <c r="C56" s="173" t="s">
        <v>22</v>
      </c>
      <c r="D56" s="114" t="s">
        <v>22</v>
      </c>
      <c r="E56" s="115" t="s">
        <v>22</v>
      </c>
      <c r="F56" s="124"/>
      <c r="G56" s="125" t="s">
        <v>25</v>
      </c>
      <c r="H56" s="125"/>
      <c r="I56" s="126"/>
      <c r="J56" s="124"/>
      <c r="K56" s="125" t="s">
        <v>25</v>
      </c>
      <c r="L56" s="125"/>
      <c r="M56" s="126"/>
      <c r="N56" s="124"/>
      <c r="O56" s="125" t="s">
        <v>25</v>
      </c>
      <c r="P56" s="125"/>
      <c r="Q56" s="126"/>
      <c r="R56" s="124"/>
      <c r="S56" s="125" t="s">
        <v>25</v>
      </c>
      <c r="T56" s="125"/>
      <c r="U56" s="126"/>
      <c r="V56" s="124"/>
      <c r="W56" s="125" t="s">
        <v>25</v>
      </c>
      <c r="X56" s="125"/>
      <c r="Y56" s="126"/>
      <c r="Z56" s="175"/>
      <c r="AA56" s="125" t="s">
        <v>25</v>
      </c>
      <c r="AB56" s="125"/>
      <c r="AC56" s="126"/>
      <c r="AD56" s="176"/>
      <c r="AE56" s="125" t="s">
        <v>25</v>
      </c>
      <c r="AF56" s="125"/>
      <c r="AG56" s="126"/>
      <c r="AH56" s="124"/>
      <c r="AI56" s="125" t="s">
        <v>25</v>
      </c>
      <c r="AJ56" s="125"/>
      <c r="AK56" s="126"/>
      <c r="AL56" s="124"/>
      <c r="AM56" s="125" t="s">
        <v>25</v>
      </c>
      <c r="AN56" s="125"/>
      <c r="AO56" s="126"/>
    </row>
    <row r="57" spans="1:41" x14ac:dyDescent="0.25">
      <c r="A57" s="123" t="s">
        <v>81</v>
      </c>
      <c r="B57" s="172" t="s">
        <v>65</v>
      </c>
      <c r="C57" s="173" t="s">
        <v>22</v>
      </c>
      <c r="D57" s="114" t="s">
        <v>22</v>
      </c>
      <c r="E57" s="115">
        <v>5</v>
      </c>
      <c r="F57" s="124"/>
      <c r="G57" s="125" t="s">
        <v>25</v>
      </c>
      <c r="H57" s="125"/>
      <c r="I57" s="126"/>
      <c r="J57" s="124"/>
      <c r="K57" s="125" t="s">
        <v>25</v>
      </c>
      <c r="L57" s="125"/>
      <c r="M57" s="126"/>
      <c r="N57" s="124"/>
      <c r="O57" s="125" t="s">
        <v>25</v>
      </c>
      <c r="P57" s="125"/>
      <c r="Q57" s="126"/>
      <c r="R57" s="124"/>
      <c r="S57" s="125" t="s">
        <v>25</v>
      </c>
      <c r="T57" s="125"/>
      <c r="U57" s="126"/>
      <c r="V57" s="124"/>
      <c r="W57" s="125" t="s">
        <v>25</v>
      </c>
      <c r="X57" s="125"/>
      <c r="Y57" s="126"/>
      <c r="Z57" s="124"/>
      <c r="AA57" s="125" t="s">
        <v>25</v>
      </c>
      <c r="AB57" s="125"/>
      <c r="AC57" s="126"/>
      <c r="AD57" s="124"/>
      <c r="AE57" s="125" t="s">
        <v>25</v>
      </c>
      <c r="AF57" s="125"/>
      <c r="AG57" s="126"/>
      <c r="AH57" s="124"/>
      <c r="AI57" s="125" t="s">
        <v>25</v>
      </c>
      <c r="AJ57" s="125"/>
      <c r="AK57" s="126"/>
      <c r="AL57" s="124"/>
      <c r="AM57" s="125" t="s">
        <v>25</v>
      </c>
      <c r="AN57" s="125"/>
      <c r="AO57" s="126"/>
    </row>
    <row r="58" spans="1:41" x14ac:dyDescent="0.25">
      <c r="A58" s="111" t="s">
        <v>82</v>
      </c>
      <c r="B58" s="172" t="s">
        <v>24</v>
      </c>
      <c r="C58" s="173">
        <v>1</v>
      </c>
      <c r="D58" s="122">
        <v>1.5</v>
      </c>
      <c r="E58" s="115">
        <v>5</v>
      </c>
      <c r="F58" s="116"/>
      <c r="G58" s="116" t="s">
        <v>25</v>
      </c>
      <c r="H58" s="116"/>
      <c r="I58" s="128"/>
      <c r="J58" s="116"/>
      <c r="K58" s="116" t="s">
        <v>25</v>
      </c>
      <c r="L58" s="116"/>
      <c r="M58" s="128"/>
      <c r="N58" s="116"/>
      <c r="O58" s="116" t="s">
        <v>25</v>
      </c>
      <c r="P58" s="116"/>
      <c r="Q58" s="128"/>
      <c r="R58" s="116"/>
      <c r="S58" s="116" t="s">
        <v>25</v>
      </c>
      <c r="T58" s="116"/>
      <c r="U58" s="128"/>
      <c r="V58" s="116"/>
      <c r="W58" s="116" t="s">
        <v>25</v>
      </c>
      <c r="X58" s="116"/>
      <c r="Y58" s="128"/>
      <c r="Z58" s="116"/>
      <c r="AA58" s="116" t="s">
        <v>25</v>
      </c>
      <c r="AB58" s="116"/>
      <c r="AC58" s="128"/>
      <c r="AD58" s="116"/>
      <c r="AE58" s="116" t="s">
        <v>25</v>
      </c>
      <c r="AF58" s="116"/>
      <c r="AG58" s="128"/>
      <c r="AH58" s="116"/>
      <c r="AI58" s="116" t="s">
        <v>25</v>
      </c>
      <c r="AJ58" s="116"/>
      <c r="AK58" s="128"/>
      <c r="AL58" s="116"/>
      <c r="AM58" s="116" t="s">
        <v>25</v>
      </c>
      <c r="AN58" s="116"/>
      <c r="AO58" s="128"/>
    </row>
    <row r="59" spans="1:41" x14ac:dyDescent="0.25">
      <c r="A59" s="111" t="s">
        <v>83</v>
      </c>
      <c r="B59" s="172" t="s">
        <v>24</v>
      </c>
      <c r="C59" s="173">
        <v>1</v>
      </c>
      <c r="D59" s="127">
        <v>0.3</v>
      </c>
      <c r="E59" s="115">
        <v>1</v>
      </c>
      <c r="F59" s="116"/>
      <c r="G59" s="116" t="s">
        <v>25</v>
      </c>
      <c r="H59" s="116"/>
      <c r="I59" s="128"/>
      <c r="J59" s="116"/>
      <c r="K59" s="116" t="s">
        <v>25</v>
      </c>
      <c r="L59" s="116"/>
      <c r="M59" s="128"/>
      <c r="N59" s="116"/>
      <c r="O59" s="116" t="s">
        <v>25</v>
      </c>
      <c r="P59" s="116"/>
      <c r="Q59" s="128"/>
      <c r="R59" s="116"/>
      <c r="S59" s="116" t="s">
        <v>25</v>
      </c>
      <c r="T59" s="116"/>
      <c r="U59" s="128"/>
      <c r="V59" s="116"/>
      <c r="W59" s="116" t="s">
        <v>25</v>
      </c>
      <c r="X59" s="116"/>
      <c r="Y59" s="128"/>
      <c r="Z59" s="116"/>
      <c r="AA59" s="116" t="s">
        <v>25</v>
      </c>
      <c r="AB59" s="116"/>
      <c r="AC59" s="128"/>
      <c r="AD59" s="116"/>
      <c r="AE59" s="116" t="s">
        <v>25</v>
      </c>
      <c r="AF59" s="116"/>
      <c r="AG59" s="128"/>
      <c r="AH59" s="116"/>
      <c r="AI59" s="116" t="s">
        <v>25</v>
      </c>
      <c r="AJ59" s="116"/>
      <c r="AK59" s="128"/>
      <c r="AL59" s="116"/>
      <c r="AM59" s="116" t="s">
        <v>25</v>
      </c>
      <c r="AN59" s="116"/>
      <c r="AO59" s="128"/>
    </row>
    <row r="60" spans="1:41" x14ac:dyDescent="0.25">
      <c r="A60" s="111" t="s">
        <v>84</v>
      </c>
      <c r="B60" s="172" t="s">
        <v>65</v>
      </c>
      <c r="C60" s="173" t="s">
        <v>22</v>
      </c>
      <c r="D60" s="114" t="s">
        <v>22</v>
      </c>
      <c r="E60" s="115">
        <v>5</v>
      </c>
      <c r="F60" s="116"/>
      <c r="G60" s="116" t="s">
        <v>25</v>
      </c>
      <c r="H60" s="116"/>
      <c r="I60" s="128"/>
      <c r="J60" s="116"/>
      <c r="K60" s="116" t="s">
        <v>25</v>
      </c>
      <c r="L60" s="116"/>
      <c r="M60" s="128"/>
      <c r="N60" s="116"/>
      <c r="O60" s="116" t="s">
        <v>25</v>
      </c>
      <c r="P60" s="116"/>
      <c r="Q60" s="128"/>
      <c r="R60" s="116"/>
      <c r="S60" s="116" t="s">
        <v>25</v>
      </c>
      <c r="T60" s="116"/>
      <c r="U60" s="128"/>
      <c r="V60" s="116"/>
      <c r="W60" s="116" t="s">
        <v>25</v>
      </c>
      <c r="X60" s="116"/>
      <c r="Y60" s="128"/>
      <c r="Z60" s="116"/>
      <c r="AA60" s="116" t="s">
        <v>25</v>
      </c>
      <c r="AB60" s="116"/>
      <c r="AC60" s="128"/>
      <c r="AD60" s="116"/>
      <c r="AE60" s="116" t="s">
        <v>25</v>
      </c>
      <c r="AF60" s="116"/>
      <c r="AG60" s="128"/>
      <c r="AH60" s="116"/>
      <c r="AI60" s="116" t="s">
        <v>25</v>
      </c>
      <c r="AJ60" s="116"/>
      <c r="AK60" s="128"/>
      <c r="AL60" s="116"/>
      <c r="AM60" s="116" t="s">
        <v>25</v>
      </c>
      <c r="AN60" s="116"/>
      <c r="AO60" s="128"/>
    </row>
    <row r="61" spans="1:41" x14ac:dyDescent="0.25">
      <c r="A61" s="111" t="s">
        <v>85</v>
      </c>
      <c r="B61" s="172" t="s">
        <v>65</v>
      </c>
      <c r="C61" s="173" t="s">
        <v>22</v>
      </c>
      <c r="D61" s="114" t="s">
        <v>22</v>
      </c>
      <c r="E61" s="115" t="s">
        <v>22</v>
      </c>
      <c r="F61" s="116"/>
      <c r="G61" s="116" t="s">
        <v>25</v>
      </c>
      <c r="H61" s="116"/>
      <c r="I61" s="128"/>
      <c r="J61" s="116"/>
      <c r="K61" s="116" t="s">
        <v>25</v>
      </c>
      <c r="L61" s="116"/>
      <c r="M61" s="128"/>
      <c r="N61" s="116"/>
      <c r="O61" s="116" t="s">
        <v>25</v>
      </c>
      <c r="P61" s="116"/>
      <c r="Q61" s="128"/>
      <c r="R61" s="116"/>
      <c r="S61" s="116" t="s">
        <v>25</v>
      </c>
      <c r="T61" s="116"/>
      <c r="U61" s="128"/>
      <c r="V61" s="116"/>
      <c r="W61" s="116" t="s">
        <v>25</v>
      </c>
      <c r="X61" s="116"/>
      <c r="Y61" s="128"/>
      <c r="Z61" s="116"/>
      <c r="AA61" s="116" t="s">
        <v>25</v>
      </c>
      <c r="AB61" s="116"/>
      <c r="AC61" s="128"/>
      <c r="AD61" s="116"/>
      <c r="AE61" s="116" t="s">
        <v>25</v>
      </c>
      <c r="AF61" s="116"/>
      <c r="AG61" s="128"/>
      <c r="AH61" s="116"/>
      <c r="AI61" s="116" t="s">
        <v>25</v>
      </c>
      <c r="AJ61" s="116"/>
      <c r="AK61" s="128"/>
      <c r="AL61" s="116"/>
      <c r="AM61" s="116" t="s">
        <v>25</v>
      </c>
      <c r="AN61" s="116"/>
      <c r="AO61" s="128"/>
    </row>
    <row r="62" spans="1:41" x14ac:dyDescent="0.25">
      <c r="A62" s="111" t="s">
        <v>86</v>
      </c>
      <c r="B62" s="172" t="s">
        <v>65</v>
      </c>
      <c r="C62" s="173" t="s">
        <v>22</v>
      </c>
      <c r="D62" s="114" t="s">
        <v>22</v>
      </c>
      <c r="E62" s="115" t="s">
        <v>22</v>
      </c>
      <c r="F62" s="116"/>
      <c r="G62" s="116" t="s">
        <v>25</v>
      </c>
      <c r="H62" s="116"/>
      <c r="I62" s="128"/>
      <c r="J62" s="116"/>
      <c r="K62" s="116" t="s">
        <v>25</v>
      </c>
      <c r="L62" s="116"/>
      <c r="M62" s="128"/>
      <c r="N62" s="116"/>
      <c r="O62" s="116" t="s">
        <v>25</v>
      </c>
      <c r="P62" s="116"/>
      <c r="Q62" s="128"/>
      <c r="R62" s="116"/>
      <c r="S62" s="116" t="s">
        <v>25</v>
      </c>
      <c r="T62" s="116"/>
      <c r="U62" s="128"/>
      <c r="V62" s="116"/>
      <c r="W62" s="116" t="s">
        <v>25</v>
      </c>
      <c r="X62" s="116"/>
      <c r="Y62" s="128"/>
      <c r="Z62" s="116"/>
      <c r="AA62" s="116" t="s">
        <v>25</v>
      </c>
      <c r="AB62" s="116"/>
      <c r="AC62" s="128"/>
      <c r="AD62" s="116"/>
      <c r="AE62" s="116" t="s">
        <v>25</v>
      </c>
      <c r="AF62" s="116"/>
      <c r="AG62" s="128"/>
      <c r="AH62" s="116"/>
      <c r="AI62" s="116" t="s">
        <v>25</v>
      </c>
      <c r="AJ62" s="116"/>
      <c r="AK62" s="128"/>
      <c r="AL62" s="116"/>
      <c r="AM62" s="116" t="s">
        <v>25</v>
      </c>
      <c r="AN62" s="116"/>
      <c r="AO62" s="128"/>
    </row>
    <row r="63" spans="1:41" x14ac:dyDescent="0.25">
      <c r="A63" s="111" t="s">
        <v>87</v>
      </c>
      <c r="B63" s="172" t="s">
        <v>65</v>
      </c>
      <c r="C63" s="173" t="s">
        <v>22</v>
      </c>
      <c r="D63" s="114" t="s">
        <v>22</v>
      </c>
      <c r="E63" s="115">
        <v>5</v>
      </c>
      <c r="F63" s="116"/>
      <c r="G63" s="116" t="s">
        <v>25</v>
      </c>
      <c r="H63" s="116"/>
      <c r="I63" s="128"/>
      <c r="J63" s="116"/>
      <c r="K63" s="116" t="s">
        <v>25</v>
      </c>
      <c r="L63" s="116"/>
      <c r="M63" s="128"/>
      <c r="N63" s="116"/>
      <c r="O63" s="116" t="s">
        <v>25</v>
      </c>
      <c r="P63" s="116"/>
      <c r="Q63" s="128"/>
      <c r="R63" s="116"/>
      <c r="S63" s="116" t="s">
        <v>25</v>
      </c>
      <c r="T63" s="116"/>
      <c r="U63" s="128"/>
      <c r="V63" s="116"/>
      <c r="W63" s="116" t="s">
        <v>25</v>
      </c>
      <c r="X63" s="116"/>
      <c r="Y63" s="128"/>
      <c r="Z63" s="116"/>
      <c r="AA63" s="116" t="s">
        <v>25</v>
      </c>
      <c r="AB63" s="116"/>
      <c r="AC63" s="128"/>
      <c r="AD63" s="116"/>
      <c r="AE63" s="116" t="s">
        <v>25</v>
      </c>
      <c r="AF63" s="116"/>
      <c r="AG63" s="128"/>
      <c r="AH63" s="116"/>
      <c r="AI63" s="116" t="s">
        <v>25</v>
      </c>
      <c r="AJ63" s="116"/>
      <c r="AK63" s="128"/>
      <c r="AL63" s="116"/>
      <c r="AM63" s="116" t="s">
        <v>25</v>
      </c>
      <c r="AN63" s="116"/>
      <c r="AO63" s="128"/>
    </row>
    <row r="64" spans="1:41" x14ac:dyDescent="0.25">
      <c r="A64" s="111" t="s">
        <v>88</v>
      </c>
      <c r="B64" s="172" t="s">
        <v>24</v>
      </c>
      <c r="C64" s="173">
        <v>1</v>
      </c>
      <c r="D64" s="114">
        <v>40</v>
      </c>
      <c r="E64" s="115">
        <v>100</v>
      </c>
      <c r="F64" s="116"/>
      <c r="G64" s="116" t="s">
        <v>25</v>
      </c>
      <c r="H64" s="116"/>
      <c r="I64" s="128"/>
      <c r="J64" s="116"/>
      <c r="K64" s="116" t="s">
        <v>25</v>
      </c>
      <c r="L64" s="116"/>
      <c r="M64" s="128"/>
      <c r="N64" s="116"/>
      <c r="O64" s="116" t="s">
        <v>25</v>
      </c>
      <c r="P64" s="116"/>
      <c r="Q64" s="128"/>
      <c r="R64" s="116"/>
      <c r="S64" s="116" t="s">
        <v>25</v>
      </c>
      <c r="T64" s="116"/>
      <c r="U64" s="128"/>
      <c r="V64" s="116"/>
      <c r="W64" s="116" t="s">
        <v>25</v>
      </c>
      <c r="X64" s="116"/>
      <c r="Y64" s="128"/>
      <c r="Z64" s="116"/>
      <c r="AA64" s="116" t="s">
        <v>25</v>
      </c>
      <c r="AB64" s="116"/>
      <c r="AC64" s="128"/>
      <c r="AD64" s="116"/>
      <c r="AE64" s="116" t="s">
        <v>25</v>
      </c>
      <c r="AF64" s="116"/>
      <c r="AG64" s="128"/>
      <c r="AH64" s="116"/>
      <c r="AI64" s="116" t="s">
        <v>25</v>
      </c>
      <c r="AJ64" s="116"/>
      <c r="AK64" s="128"/>
      <c r="AL64" s="116"/>
      <c r="AM64" s="116" t="s">
        <v>25</v>
      </c>
      <c r="AN64" s="116"/>
      <c r="AO64" s="128"/>
    </row>
    <row r="65" spans="1:41" x14ac:dyDescent="0.25">
      <c r="A65" s="123" t="s">
        <v>89</v>
      </c>
      <c r="B65" s="172" t="s">
        <v>65</v>
      </c>
      <c r="C65" s="173" t="s">
        <v>22</v>
      </c>
      <c r="D65" s="114" t="s">
        <v>22</v>
      </c>
      <c r="E65" s="115">
        <v>1</v>
      </c>
      <c r="F65" s="116"/>
      <c r="G65" s="116" t="s">
        <v>25</v>
      </c>
      <c r="H65" s="116"/>
      <c r="I65" s="128"/>
      <c r="J65" s="116"/>
      <c r="K65" s="116" t="s">
        <v>25</v>
      </c>
      <c r="L65" s="116"/>
      <c r="M65" s="128"/>
      <c r="N65" s="116"/>
      <c r="O65" s="116" t="s">
        <v>25</v>
      </c>
      <c r="P65" s="116"/>
      <c r="Q65" s="128"/>
      <c r="R65" s="116"/>
      <c r="S65" s="116" t="s">
        <v>25</v>
      </c>
      <c r="T65" s="116"/>
      <c r="U65" s="128"/>
      <c r="V65" s="116"/>
      <c r="W65" s="116" t="s">
        <v>25</v>
      </c>
      <c r="X65" s="116"/>
      <c r="Y65" s="128"/>
      <c r="Z65" s="116"/>
      <c r="AA65" s="116" t="s">
        <v>25</v>
      </c>
      <c r="AB65" s="116"/>
      <c r="AC65" s="128"/>
      <c r="AD65" s="116"/>
      <c r="AE65" s="116" t="s">
        <v>25</v>
      </c>
      <c r="AF65" s="116"/>
      <c r="AG65" s="128"/>
      <c r="AH65" s="116"/>
      <c r="AI65" s="116" t="s">
        <v>25</v>
      </c>
      <c r="AJ65" s="116"/>
      <c r="AK65" s="128"/>
      <c r="AL65" s="116"/>
      <c r="AM65" s="116" t="s">
        <v>25</v>
      </c>
      <c r="AN65" s="116"/>
      <c r="AO65" s="128"/>
    </row>
    <row r="66" spans="1:41" x14ac:dyDescent="0.25">
      <c r="A66" s="111" t="s">
        <v>90</v>
      </c>
      <c r="B66" s="172" t="s">
        <v>65</v>
      </c>
      <c r="C66" s="173" t="s">
        <v>22</v>
      </c>
      <c r="D66" s="114" t="s">
        <v>22</v>
      </c>
      <c r="E66" s="115" t="s">
        <v>22</v>
      </c>
      <c r="F66" s="116"/>
      <c r="G66" s="116" t="s">
        <v>25</v>
      </c>
      <c r="H66" s="116"/>
      <c r="I66" s="128"/>
      <c r="J66" s="116"/>
      <c r="K66" s="116" t="s">
        <v>25</v>
      </c>
      <c r="L66" s="116"/>
      <c r="M66" s="128"/>
      <c r="N66" s="116"/>
      <c r="O66" s="116" t="s">
        <v>25</v>
      </c>
      <c r="P66" s="116"/>
      <c r="Q66" s="128"/>
      <c r="R66" s="116"/>
      <c r="S66" s="116" t="s">
        <v>25</v>
      </c>
      <c r="T66" s="116"/>
      <c r="U66" s="128"/>
      <c r="V66" s="116"/>
      <c r="W66" s="116" t="s">
        <v>25</v>
      </c>
      <c r="X66" s="116"/>
      <c r="Y66" s="128"/>
      <c r="Z66" s="116"/>
      <c r="AA66" s="116" t="s">
        <v>25</v>
      </c>
      <c r="AB66" s="116"/>
      <c r="AC66" s="128"/>
      <c r="AD66" s="42"/>
      <c r="AE66" s="116"/>
      <c r="AF66" s="116"/>
      <c r="AG66" s="128"/>
      <c r="AH66" s="116"/>
      <c r="AI66" s="116" t="s">
        <v>25</v>
      </c>
      <c r="AJ66" s="116"/>
      <c r="AK66" s="128"/>
      <c r="AL66" s="116"/>
      <c r="AM66" s="116" t="s">
        <v>25</v>
      </c>
      <c r="AN66" s="116"/>
      <c r="AO66" s="128"/>
    </row>
    <row r="67" spans="1:41" x14ac:dyDescent="0.25">
      <c r="A67" s="111" t="s">
        <v>91</v>
      </c>
      <c r="B67" s="172" t="s">
        <v>24</v>
      </c>
      <c r="C67" s="173">
        <v>1</v>
      </c>
      <c r="D67" s="114">
        <v>2</v>
      </c>
      <c r="E67" s="115">
        <v>7</v>
      </c>
      <c r="F67" s="116"/>
      <c r="G67" s="116" t="s">
        <v>25</v>
      </c>
      <c r="H67" s="116"/>
      <c r="I67" s="128"/>
      <c r="J67" s="116"/>
      <c r="K67" s="116" t="s">
        <v>25</v>
      </c>
      <c r="L67" s="116"/>
      <c r="M67" s="128"/>
      <c r="N67" s="116"/>
      <c r="O67" s="116" t="s">
        <v>25</v>
      </c>
      <c r="P67" s="116"/>
      <c r="Q67" s="128"/>
      <c r="R67" s="116"/>
      <c r="S67" s="116" t="s">
        <v>25</v>
      </c>
      <c r="T67" s="116"/>
      <c r="U67" s="128"/>
      <c r="V67" s="116"/>
      <c r="W67" s="116" t="s">
        <v>25</v>
      </c>
      <c r="X67" s="116"/>
      <c r="Y67" s="128"/>
      <c r="Z67" s="116"/>
      <c r="AA67" s="116" t="s">
        <v>25</v>
      </c>
      <c r="AB67" s="116"/>
      <c r="AC67" s="128"/>
      <c r="AD67" s="116"/>
      <c r="AE67" s="116" t="s">
        <v>25</v>
      </c>
      <c r="AF67" s="116"/>
      <c r="AG67" s="128"/>
      <c r="AH67" s="116"/>
      <c r="AI67" s="116" t="s">
        <v>25</v>
      </c>
      <c r="AJ67" s="116"/>
      <c r="AK67" s="128"/>
      <c r="AL67" s="116"/>
      <c r="AM67" s="116" t="s">
        <v>25</v>
      </c>
      <c r="AN67" s="116"/>
      <c r="AO67" s="128"/>
    </row>
    <row r="68" spans="1:41" x14ac:dyDescent="0.25">
      <c r="A68" s="111" t="s">
        <v>92</v>
      </c>
      <c r="B68" s="172" t="s">
        <v>65</v>
      </c>
      <c r="C68" s="173" t="s">
        <v>22</v>
      </c>
      <c r="D68" s="114" t="s">
        <v>22</v>
      </c>
      <c r="E68" s="115" t="s">
        <v>22</v>
      </c>
      <c r="F68" s="116"/>
      <c r="G68" s="116" t="s">
        <v>25</v>
      </c>
      <c r="H68" s="116"/>
      <c r="I68" s="128"/>
      <c r="J68" s="116"/>
      <c r="K68" s="116" t="s">
        <v>25</v>
      </c>
      <c r="L68" s="116"/>
      <c r="M68" s="128"/>
      <c r="N68" s="116"/>
      <c r="O68" s="116" t="s">
        <v>25</v>
      </c>
      <c r="P68" s="116"/>
      <c r="Q68" s="128"/>
      <c r="R68" s="116"/>
      <c r="S68" s="116" t="s">
        <v>25</v>
      </c>
      <c r="T68" s="116"/>
      <c r="U68" s="128"/>
      <c r="V68" s="116"/>
      <c r="W68" s="116" t="s">
        <v>25</v>
      </c>
      <c r="X68" s="116"/>
      <c r="Y68" s="128"/>
      <c r="Z68" s="116"/>
      <c r="AA68" s="116" t="s">
        <v>25</v>
      </c>
      <c r="AB68" s="116"/>
      <c r="AC68" s="128"/>
      <c r="AD68" s="116"/>
      <c r="AE68" s="116" t="s">
        <v>25</v>
      </c>
      <c r="AF68" s="116"/>
      <c r="AG68" s="128"/>
      <c r="AH68" s="116"/>
      <c r="AI68" s="116" t="s">
        <v>25</v>
      </c>
      <c r="AJ68" s="116"/>
      <c r="AK68" s="128"/>
      <c r="AL68" s="116"/>
      <c r="AM68" s="116" t="s">
        <v>25</v>
      </c>
      <c r="AN68" s="116"/>
      <c r="AO68" s="128"/>
    </row>
    <row r="69" spans="1:41" x14ac:dyDescent="0.25">
      <c r="A69" s="123" t="s">
        <v>93</v>
      </c>
      <c r="B69" s="172" t="s">
        <v>24</v>
      </c>
      <c r="C69" s="174">
        <v>1</v>
      </c>
      <c r="D69" s="114" t="s">
        <v>22</v>
      </c>
      <c r="E69" s="115">
        <v>70</v>
      </c>
      <c r="F69" s="116"/>
      <c r="G69" s="116" t="s">
        <v>25</v>
      </c>
      <c r="H69" s="116"/>
      <c r="I69" s="128"/>
      <c r="J69" s="116"/>
      <c r="K69" s="116" t="s">
        <v>25</v>
      </c>
      <c r="L69" s="116"/>
      <c r="M69" s="128"/>
      <c r="N69" s="187"/>
      <c r="O69" s="120"/>
      <c r="P69" s="120"/>
      <c r="Q69" s="128"/>
      <c r="R69" s="116"/>
      <c r="S69" s="116" t="s">
        <v>25</v>
      </c>
      <c r="T69" s="116"/>
      <c r="U69" s="128"/>
      <c r="V69" s="116"/>
      <c r="W69" s="116" t="s">
        <v>25</v>
      </c>
      <c r="X69" s="116"/>
      <c r="Y69" s="128"/>
      <c r="Z69" s="116"/>
      <c r="AA69" s="116" t="s">
        <v>25</v>
      </c>
      <c r="AB69" s="116"/>
      <c r="AC69" s="128"/>
      <c r="AD69" s="116"/>
      <c r="AE69" s="116" t="s">
        <v>25</v>
      </c>
      <c r="AF69" s="116"/>
      <c r="AG69" s="128"/>
      <c r="AH69" s="116"/>
      <c r="AI69" s="116" t="s">
        <v>25</v>
      </c>
      <c r="AJ69" s="116"/>
      <c r="AK69" s="128"/>
      <c r="AL69" s="116"/>
      <c r="AM69" s="116" t="s">
        <v>25</v>
      </c>
      <c r="AN69" s="116"/>
      <c r="AO69" s="128"/>
    </row>
    <row r="70" spans="1:41" x14ac:dyDescent="0.25">
      <c r="A70" s="123" t="s">
        <v>94</v>
      </c>
      <c r="B70" s="172" t="s">
        <v>65</v>
      </c>
      <c r="C70" s="173" t="s">
        <v>22</v>
      </c>
      <c r="D70" s="114">
        <v>13</v>
      </c>
      <c r="E70" s="115" t="s">
        <v>22</v>
      </c>
      <c r="F70" s="116"/>
      <c r="G70" s="116" t="s">
        <v>25</v>
      </c>
      <c r="H70" s="116"/>
      <c r="I70" s="128"/>
      <c r="J70" s="116"/>
      <c r="K70" s="116" t="s">
        <v>25</v>
      </c>
      <c r="L70" s="116"/>
      <c r="M70" s="128"/>
      <c r="N70" s="116"/>
      <c r="O70" s="116" t="s">
        <v>25</v>
      </c>
      <c r="P70" s="116"/>
      <c r="Q70" s="128"/>
      <c r="R70" s="116"/>
      <c r="S70" s="116" t="s">
        <v>25</v>
      </c>
      <c r="T70" s="116"/>
      <c r="U70" s="128"/>
      <c r="V70" s="116"/>
      <c r="W70" s="116" t="s">
        <v>25</v>
      </c>
      <c r="X70" s="116"/>
      <c r="Y70" s="128"/>
      <c r="Z70" s="116"/>
      <c r="AA70" s="116" t="s">
        <v>25</v>
      </c>
      <c r="AB70" s="116"/>
      <c r="AC70" s="128"/>
      <c r="AD70" s="116"/>
      <c r="AE70" s="116" t="s">
        <v>25</v>
      </c>
      <c r="AF70" s="116"/>
      <c r="AG70" s="128"/>
      <c r="AH70" s="116"/>
      <c r="AI70" s="116" t="s">
        <v>25</v>
      </c>
      <c r="AJ70" s="116"/>
      <c r="AK70" s="128"/>
      <c r="AL70" s="116"/>
      <c r="AM70" s="116" t="s">
        <v>25</v>
      </c>
      <c r="AN70" s="116"/>
      <c r="AO70" s="128"/>
    </row>
    <row r="71" spans="1:41" x14ac:dyDescent="0.25">
      <c r="A71" s="123" t="s">
        <v>95</v>
      </c>
      <c r="B71" s="172" t="s">
        <v>65</v>
      </c>
      <c r="C71" s="173" t="s">
        <v>22</v>
      </c>
      <c r="D71" s="114" t="s">
        <v>22</v>
      </c>
      <c r="E71" s="115" t="s">
        <v>22</v>
      </c>
      <c r="F71" s="116"/>
      <c r="G71" s="116" t="s">
        <v>25</v>
      </c>
      <c r="H71" s="116"/>
      <c r="I71" s="128"/>
      <c r="J71" s="116"/>
      <c r="K71" s="116" t="s">
        <v>25</v>
      </c>
      <c r="L71" s="116"/>
      <c r="M71" s="128"/>
      <c r="N71" s="116"/>
      <c r="O71" s="116" t="s">
        <v>25</v>
      </c>
      <c r="P71" s="116"/>
      <c r="Q71" s="128"/>
      <c r="R71" s="116"/>
      <c r="S71" s="116" t="s">
        <v>25</v>
      </c>
      <c r="T71" s="116"/>
      <c r="U71" s="128"/>
      <c r="V71" s="116"/>
      <c r="W71" s="116" t="s">
        <v>25</v>
      </c>
      <c r="X71" s="116"/>
      <c r="Y71" s="128"/>
      <c r="Z71" s="116"/>
      <c r="AA71" s="116" t="s">
        <v>25</v>
      </c>
      <c r="AB71" s="116"/>
      <c r="AC71" s="128"/>
      <c r="AD71" s="116"/>
      <c r="AE71" s="116" t="s">
        <v>25</v>
      </c>
      <c r="AF71" s="116"/>
      <c r="AG71" s="128"/>
      <c r="AH71" s="116"/>
      <c r="AI71" s="116" t="s">
        <v>25</v>
      </c>
      <c r="AJ71" s="116"/>
      <c r="AK71" s="128"/>
      <c r="AL71" s="116"/>
      <c r="AM71" s="116" t="s">
        <v>25</v>
      </c>
      <c r="AN71" s="116"/>
      <c r="AO71" s="128"/>
    </row>
    <row r="72" spans="1:41" x14ac:dyDescent="0.25">
      <c r="A72" s="111" t="s">
        <v>96</v>
      </c>
      <c r="B72" s="172" t="s">
        <v>24</v>
      </c>
      <c r="C72" s="174">
        <v>1</v>
      </c>
      <c r="D72" s="114">
        <v>0.2</v>
      </c>
      <c r="E72" s="115">
        <v>700</v>
      </c>
      <c r="F72" s="116"/>
      <c r="G72" s="116" t="s">
        <v>25</v>
      </c>
      <c r="H72" s="116"/>
      <c r="I72" s="128"/>
      <c r="J72" s="116"/>
      <c r="K72" s="116" t="s">
        <v>25</v>
      </c>
      <c r="L72" s="116"/>
      <c r="M72" s="128"/>
      <c r="N72" s="116"/>
      <c r="O72" s="116" t="s">
        <v>25</v>
      </c>
      <c r="P72" s="116"/>
      <c r="Q72" s="128"/>
      <c r="R72" s="116"/>
      <c r="S72" s="116" t="s">
        <v>25</v>
      </c>
      <c r="T72" s="116"/>
      <c r="U72" s="128"/>
      <c r="V72" s="116"/>
      <c r="W72" s="116" t="s">
        <v>25</v>
      </c>
      <c r="X72" s="116"/>
      <c r="Y72" s="128"/>
      <c r="Z72" s="116"/>
      <c r="AA72" s="116" t="s">
        <v>25</v>
      </c>
      <c r="AB72" s="116"/>
      <c r="AC72" s="128"/>
      <c r="AD72" s="116"/>
      <c r="AE72" s="116" t="s">
        <v>25</v>
      </c>
      <c r="AF72" s="116"/>
      <c r="AG72" s="128"/>
      <c r="AH72" s="116"/>
      <c r="AI72" s="116" t="s">
        <v>25</v>
      </c>
      <c r="AJ72" s="116"/>
      <c r="AK72" s="128"/>
      <c r="AL72" s="116"/>
      <c r="AM72" s="116" t="s">
        <v>25</v>
      </c>
      <c r="AN72" s="116"/>
      <c r="AO72" s="128"/>
    </row>
    <row r="73" spans="1:41" x14ac:dyDescent="0.25">
      <c r="A73" s="123" t="s">
        <v>97</v>
      </c>
      <c r="B73" s="172" t="s">
        <v>65</v>
      </c>
      <c r="C73" s="173" t="s">
        <v>22</v>
      </c>
      <c r="D73" s="114" t="s">
        <v>22</v>
      </c>
      <c r="E73" s="115">
        <v>10000</v>
      </c>
      <c r="F73" s="116"/>
      <c r="G73" s="116" t="s">
        <v>25</v>
      </c>
      <c r="H73" s="116"/>
      <c r="I73" s="128"/>
      <c r="J73" s="116"/>
      <c r="K73" s="116" t="s">
        <v>25</v>
      </c>
      <c r="L73" s="116"/>
      <c r="M73" s="128"/>
      <c r="N73" s="116"/>
      <c r="O73" s="116" t="s">
        <v>25</v>
      </c>
      <c r="P73" s="116"/>
      <c r="Q73" s="128"/>
      <c r="R73" s="116"/>
      <c r="S73" s="116" t="s">
        <v>25</v>
      </c>
      <c r="T73" s="116"/>
      <c r="U73" s="128"/>
      <c r="V73" s="116"/>
      <c r="W73" s="116" t="s">
        <v>25</v>
      </c>
      <c r="X73" s="116"/>
      <c r="Y73" s="128"/>
      <c r="Z73" s="116"/>
      <c r="AA73" s="116" t="s">
        <v>25</v>
      </c>
      <c r="AB73" s="116"/>
      <c r="AC73" s="128"/>
      <c r="AD73" s="116"/>
      <c r="AE73" s="116" t="s">
        <v>25</v>
      </c>
      <c r="AF73" s="116"/>
      <c r="AG73" s="128"/>
      <c r="AH73" s="116"/>
      <c r="AI73" s="116" t="s">
        <v>25</v>
      </c>
      <c r="AJ73" s="116"/>
      <c r="AK73" s="128"/>
      <c r="AL73" s="116"/>
      <c r="AM73" s="116" t="s">
        <v>25</v>
      </c>
      <c r="AN73" s="116"/>
      <c r="AO73" s="128"/>
    </row>
    <row r="74" spans="1:41" x14ac:dyDescent="0.25">
      <c r="A74" s="123" t="s">
        <v>98</v>
      </c>
      <c r="B74" s="172" t="s">
        <v>65</v>
      </c>
      <c r="C74" s="173" t="s">
        <v>22</v>
      </c>
      <c r="D74" s="114" t="s">
        <v>22</v>
      </c>
      <c r="E74" s="115" t="s">
        <v>22</v>
      </c>
      <c r="F74" s="116"/>
      <c r="G74" s="116" t="s">
        <v>25</v>
      </c>
      <c r="H74" s="116"/>
      <c r="I74" s="128"/>
      <c r="J74" s="116"/>
      <c r="K74" s="116" t="s">
        <v>25</v>
      </c>
      <c r="L74" s="116"/>
      <c r="M74" s="128"/>
      <c r="N74" s="116"/>
      <c r="O74" s="116" t="s">
        <v>25</v>
      </c>
      <c r="P74" s="116"/>
      <c r="Q74" s="128"/>
      <c r="R74" s="116"/>
      <c r="S74" s="116" t="s">
        <v>25</v>
      </c>
      <c r="T74" s="116"/>
      <c r="U74" s="128"/>
      <c r="V74" s="116"/>
      <c r="W74" s="116" t="s">
        <v>25</v>
      </c>
      <c r="X74" s="116"/>
      <c r="Y74" s="128"/>
      <c r="Z74" s="116"/>
      <c r="AA74" s="116" t="s">
        <v>25</v>
      </c>
      <c r="AB74" s="116"/>
      <c r="AC74" s="128"/>
      <c r="AD74" s="116"/>
      <c r="AE74" s="116" t="s">
        <v>25</v>
      </c>
      <c r="AF74" s="116"/>
      <c r="AG74" s="128"/>
      <c r="AH74" s="116"/>
      <c r="AI74" s="116" t="s">
        <v>25</v>
      </c>
      <c r="AJ74" s="116"/>
      <c r="AK74" s="128"/>
      <c r="AL74" s="116"/>
      <c r="AM74" s="116" t="s">
        <v>25</v>
      </c>
      <c r="AN74" s="116"/>
      <c r="AO74" s="128"/>
    </row>
    <row r="75" spans="1:41" x14ac:dyDescent="0.25">
      <c r="A75" s="111" t="s">
        <v>99</v>
      </c>
      <c r="B75" s="172" t="s">
        <v>24</v>
      </c>
      <c r="C75" s="174">
        <v>1.5</v>
      </c>
      <c r="D75" s="122">
        <v>2</v>
      </c>
      <c r="E75" s="115">
        <v>5</v>
      </c>
      <c r="F75" s="116"/>
      <c r="G75" s="116" t="s">
        <v>25</v>
      </c>
      <c r="H75" s="116"/>
      <c r="I75" s="128"/>
      <c r="J75" s="116"/>
      <c r="K75" s="116" t="s">
        <v>25</v>
      </c>
      <c r="L75" s="116"/>
      <c r="M75" s="128"/>
      <c r="N75" s="116"/>
      <c r="O75" s="116" t="s">
        <v>25</v>
      </c>
      <c r="P75" s="116"/>
      <c r="Q75" s="128"/>
      <c r="R75" s="116"/>
      <c r="S75" s="116" t="s">
        <v>25</v>
      </c>
      <c r="T75" s="116"/>
      <c r="U75" s="128"/>
      <c r="V75" s="116"/>
      <c r="W75" s="116" t="s">
        <v>25</v>
      </c>
      <c r="X75" s="116"/>
      <c r="Y75" s="128"/>
      <c r="Z75" s="116"/>
      <c r="AA75" s="116" t="s">
        <v>25</v>
      </c>
      <c r="AB75" s="116"/>
      <c r="AC75" s="128"/>
      <c r="AD75" s="116"/>
      <c r="AE75" s="116" t="s">
        <v>25</v>
      </c>
      <c r="AF75" s="116"/>
      <c r="AG75" s="128"/>
      <c r="AH75" s="116"/>
      <c r="AI75" s="116" t="s">
        <v>25</v>
      </c>
      <c r="AJ75" s="116"/>
      <c r="AK75" s="128"/>
      <c r="AL75" s="116"/>
      <c r="AM75" s="116" t="s">
        <v>25</v>
      </c>
      <c r="AN75" s="116"/>
      <c r="AO75" s="128"/>
    </row>
    <row r="76" spans="1:41" x14ac:dyDescent="0.25">
      <c r="A76" s="123" t="s">
        <v>100</v>
      </c>
      <c r="B76" s="172" t="s">
        <v>65</v>
      </c>
      <c r="C76" s="173" t="s">
        <v>22</v>
      </c>
      <c r="D76" s="114">
        <v>0.2</v>
      </c>
      <c r="E76" s="115">
        <v>10000</v>
      </c>
      <c r="F76" s="116"/>
      <c r="G76" s="116" t="s">
        <v>25</v>
      </c>
      <c r="H76" s="116"/>
      <c r="I76" s="128"/>
      <c r="J76" s="116"/>
      <c r="K76" s="116" t="s">
        <v>25</v>
      </c>
      <c r="L76" s="116"/>
      <c r="M76" s="128"/>
      <c r="N76" s="116"/>
      <c r="O76" s="116" t="s">
        <v>25</v>
      </c>
      <c r="P76" s="116"/>
      <c r="Q76" s="128"/>
      <c r="R76" s="116"/>
      <c r="S76" s="116" t="s">
        <v>25</v>
      </c>
      <c r="T76" s="116"/>
      <c r="U76" s="128"/>
      <c r="V76" s="116"/>
      <c r="W76" s="116" t="s">
        <v>25</v>
      </c>
      <c r="X76" s="116"/>
      <c r="Y76" s="128"/>
      <c r="Z76" s="116"/>
      <c r="AA76" s="116" t="s">
        <v>25</v>
      </c>
      <c r="AB76" s="116"/>
      <c r="AC76" s="128"/>
      <c r="AD76" s="116"/>
      <c r="AE76" s="116" t="s">
        <v>25</v>
      </c>
      <c r="AF76" s="116"/>
      <c r="AG76" s="128"/>
      <c r="AH76" s="116"/>
      <c r="AI76" s="116" t="s">
        <v>25</v>
      </c>
      <c r="AJ76" s="116"/>
      <c r="AK76" s="128"/>
      <c r="AL76" s="116"/>
      <c r="AM76" s="116" t="s">
        <v>25</v>
      </c>
      <c r="AN76" s="116"/>
      <c r="AO76" s="128"/>
    </row>
    <row r="77" spans="1:41" x14ac:dyDescent="0.25">
      <c r="A77" s="111" t="s">
        <v>101</v>
      </c>
      <c r="B77" s="172" t="s">
        <v>24</v>
      </c>
      <c r="C77" s="174">
        <v>1</v>
      </c>
      <c r="D77" s="122">
        <v>0.2</v>
      </c>
      <c r="E77" s="115">
        <v>100</v>
      </c>
      <c r="F77" s="116"/>
      <c r="G77" s="116" t="s">
        <v>25</v>
      </c>
      <c r="H77" s="116"/>
      <c r="I77" s="128"/>
      <c r="J77" s="116"/>
      <c r="K77" s="116" t="s">
        <v>25</v>
      </c>
      <c r="L77" s="116"/>
      <c r="M77" s="128"/>
      <c r="N77" s="116"/>
      <c r="O77" s="116" t="s">
        <v>25</v>
      </c>
      <c r="P77" s="116"/>
      <c r="Q77" s="128"/>
      <c r="R77" s="116"/>
      <c r="S77" s="116" t="s">
        <v>25</v>
      </c>
      <c r="T77" s="116"/>
      <c r="U77" s="128"/>
      <c r="V77" s="116"/>
      <c r="W77" s="116" t="s">
        <v>25</v>
      </c>
      <c r="X77" s="116"/>
      <c r="Y77" s="128"/>
      <c r="Z77" s="116"/>
      <c r="AA77" s="116" t="s">
        <v>25</v>
      </c>
      <c r="AB77" s="116"/>
      <c r="AC77" s="128"/>
      <c r="AD77" s="116"/>
      <c r="AE77" s="116" t="s">
        <v>25</v>
      </c>
      <c r="AF77" s="116"/>
      <c r="AG77" s="128"/>
      <c r="AH77" s="116"/>
      <c r="AI77" s="116" t="s">
        <v>25</v>
      </c>
      <c r="AJ77" s="116"/>
      <c r="AK77" s="128"/>
      <c r="AL77" s="116"/>
      <c r="AM77" s="116" t="s">
        <v>25</v>
      </c>
      <c r="AN77" s="116"/>
      <c r="AO77" s="128"/>
    </row>
    <row r="78" spans="1:41" x14ac:dyDescent="0.25">
      <c r="A78" s="111" t="s">
        <v>102</v>
      </c>
      <c r="B78" s="172" t="s">
        <v>65</v>
      </c>
      <c r="C78" s="173" t="s">
        <v>22</v>
      </c>
      <c r="D78" s="114" t="s">
        <v>22</v>
      </c>
      <c r="E78" s="115">
        <v>5</v>
      </c>
      <c r="F78" s="116"/>
      <c r="G78" s="116" t="s">
        <v>25</v>
      </c>
      <c r="H78" s="116"/>
      <c r="I78" s="128"/>
      <c r="J78" s="116"/>
      <c r="K78" s="116" t="s">
        <v>25</v>
      </c>
      <c r="L78" s="116"/>
      <c r="M78" s="128"/>
      <c r="N78" s="116"/>
      <c r="O78" s="116" t="s">
        <v>25</v>
      </c>
      <c r="P78" s="116"/>
      <c r="Q78" s="128"/>
      <c r="R78" s="116"/>
      <c r="S78" s="116" t="s">
        <v>25</v>
      </c>
      <c r="T78" s="116"/>
      <c r="U78" s="128"/>
      <c r="V78" s="116"/>
      <c r="W78" s="116" t="s">
        <v>25</v>
      </c>
      <c r="X78" s="116"/>
      <c r="Y78" s="128"/>
      <c r="Z78" s="116"/>
      <c r="AA78" s="116" t="s">
        <v>25</v>
      </c>
      <c r="AB78" s="116"/>
      <c r="AC78" s="128"/>
      <c r="AD78" s="116"/>
      <c r="AE78" s="116" t="s">
        <v>25</v>
      </c>
      <c r="AF78" s="116"/>
      <c r="AG78" s="128"/>
      <c r="AH78" s="116"/>
      <c r="AI78" s="116" t="s">
        <v>25</v>
      </c>
      <c r="AJ78" s="116"/>
      <c r="AK78" s="128"/>
      <c r="AL78" s="116"/>
      <c r="AM78" s="116" t="s">
        <v>25</v>
      </c>
      <c r="AN78" s="116"/>
      <c r="AO78" s="128"/>
    </row>
    <row r="79" spans="1:41" x14ac:dyDescent="0.25">
      <c r="A79" s="111" t="s">
        <v>103</v>
      </c>
      <c r="B79" s="172" t="s">
        <v>24</v>
      </c>
      <c r="C79" s="174">
        <v>1</v>
      </c>
      <c r="D79" s="122">
        <v>400</v>
      </c>
      <c r="E79" s="115">
        <v>1000</v>
      </c>
      <c r="F79" s="116"/>
      <c r="G79" s="116" t="s">
        <v>25</v>
      </c>
      <c r="H79" s="116"/>
      <c r="I79" s="128"/>
      <c r="J79" s="116"/>
      <c r="K79" s="116" t="s">
        <v>25</v>
      </c>
      <c r="L79" s="116"/>
      <c r="M79" s="128"/>
      <c r="N79" s="116"/>
      <c r="O79" s="116" t="s">
        <v>25</v>
      </c>
      <c r="P79" s="116"/>
      <c r="Q79" s="128"/>
      <c r="R79" s="116"/>
      <c r="S79" s="116" t="s">
        <v>25</v>
      </c>
      <c r="T79" s="116"/>
      <c r="U79" s="128"/>
      <c r="V79" s="116"/>
      <c r="W79" s="116" t="s">
        <v>25</v>
      </c>
      <c r="X79" s="116"/>
      <c r="Y79" s="128"/>
      <c r="Z79" s="116"/>
      <c r="AA79" s="116" t="s">
        <v>25</v>
      </c>
      <c r="AB79" s="116"/>
      <c r="AC79" s="128"/>
      <c r="AD79" s="116"/>
      <c r="AE79" s="116" t="s">
        <v>25</v>
      </c>
      <c r="AF79" s="116"/>
      <c r="AG79" s="128"/>
      <c r="AH79" s="116"/>
      <c r="AI79" s="116" t="s">
        <v>25</v>
      </c>
      <c r="AJ79" s="116"/>
      <c r="AK79" s="128"/>
      <c r="AL79" s="116"/>
      <c r="AM79" s="116" t="s">
        <v>25</v>
      </c>
      <c r="AN79" s="116"/>
      <c r="AO79" s="128"/>
    </row>
    <row r="80" spans="1:41" x14ac:dyDescent="0.25">
      <c r="A80" s="123" t="s">
        <v>104</v>
      </c>
      <c r="B80" s="172" t="s">
        <v>65</v>
      </c>
      <c r="C80" s="173" t="s">
        <v>22</v>
      </c>
      <c r="D80" s="114" t="s">
        <v>22</v>
      </c>
      <c r="E80" s="115">
        <v>100</v>
      </c>
      <c r="F80" s="116"/>
      <c r="G80" s="116" t="s">
        <v>25</v>
      </c>
      <c r="H80" s="116"/>
      <c r="I80" s="128"/>
      <c r="J80" s="116"/>
      <c r="K80" s="116" t="s">
        <v>25</v>
      </c>
      <c r="L80" s="116"/>
      <c r="M80" s="128"/>
      <c r="N80" s="116"/>
      <c r="O80" s="116" t="s">
        <v>25</v>
      </c>
      <c r="P80" s="116"/>
      <c r="Q80" s="128"/>
      <c r="R80" s="116"/>
      <c r="S80" s="116" t="s">
        <v>25</v>
      </c>
      <c r="T80" s="116"/>
      <c r="U80" s="128"/>
      <c r="V80" s="116"/>
      <c r="W80" s="116" t="s">
        <v>25</v>
      </c>
      <c r="X80" s="116"/>
      <c r="Y80" s="128"/>
      <c r="Z80" s="116"/>
      <c r="AA80" s="116" t="s">
        <v>25</v>
      </c>
      <c r="AB80" s="116"/>
      <c r="AC80" s="128"/>
      <c r="AD80" s="116"/>
      <c r="AE80" s="116" t="s">
        <v>25</v>
      </c>
      <c r="AF80" s="116"/>
      <c r="AG80" s="128"/>
      <c r="AH80" s="116"/>
      <c r="AI80" s="116" t="s">
        <v>25</v>
      </c>
      <c r="AJ80" s="116"/>
      <c r="AK80" s="128"/>
      <c r="AL80" s="116"/>
      <c r="AM80" s="116" t="s">
        <v>25</v>
      </c>
      <c r="AN80" s="116"/>
      <c r="AO80" s="128"/>
    </row>
    <row r="81" spans="1:41" x14ac:dyDescent="0.25">
      <c r="A81" s="123" t="s">
        <v>105</v>
      </c>
      <c r="B81" s="172" t="s">
        <v>65</v>
      </c>
      <c r="C81" s="173" t="s">
        <v>22</v>
      </c>
      <c r="D81" s="114" t="s">
        <v>22</v>
      </c>
      <c r="E81" s="115" t="s">
        <v>22</v>
      </c>
      <c r="F81" s="116"/>
      <c r="G81" s="116" t="s">
        <v>25</v>
      </c>
      <c r="H81" s="116"/>
      <c r="I81" s="128"/>
      <c r="J81" s="116"/>
      <c r="K81" s="116" t="s">
        <v>25</v>
      </c>
      <c r="L81" s="116"/>
      <c r="M81" s="128"/>
      <c r="N81" s="116"/>
      <c r="O81" s="116" t="s">
        <v>25</v>
      </c>
      <c r="P81" s="116"/>
      <c r="Q81" s="128"/>
      <c r="R81" s="116"/>
      <c r="S81" s="116" t="s">
        <v>25</v>
      </c>
      <c r="T81" s="116"/>
      <c r="U81" s="128"/>
      <c r="V81" s="116"/>
      <c r="W81" s="116" t="s">
        <v>25</v>
      </c>
      <c r="X81" s="116"/>
      <c r="Y81" s="128"/>
      <c r="Z81" s="116"/>
      <c r="AA81" s="116" t="s">
        <v>25</v>
      </c>
      <c r="AB81" s="116"/>
      <c r="AC81" s="128"/>
      <c r="AD81" s="116"/>
      <c r="AE81" s="116" t="s">
        <v>25</v>
      </c>
      <c r="AF81" s="116"/>
      <c r="AG81" s="128"/>
      <c r="AH81" s="116"/>
      <c r="AI81" s="116" t="s">
        <v>25</v>
      </c>
      <c r="AJ81" s="116"/>
      <c r="AK81" s="128"/>
      <c r="AL81" s="116"/>
      <c r="AM81" s="116" t="s">
        <v>25</v>
      </c>
      <c r="AN81" s="116"/>
      <c r="AO81" s="128"/>
    </row>
    <row r="82" spans="1:41" x14ac:dyDescent="0.25">
      <c r="A82" s="123" t="s">
        <v>106</v>
      </c>
      <c r="B82" s="172" t="s">
        <v>24</v>
      </c>
      <c r="C82" s="173">
        <v>5</v>
      </c>
      <c r="D82" s="114" t="s">
        <v>22</v>
      </c>
      <c r="E82" s="115" t="s">
        <v>22</v>
      </c>
      <c r="F82" s="116"/>
      <c r="G82" s="116" t="s">
        <v>25</v>
      </c>
      <c r="H82" s="116"/>
      <c r="I82" s="128"/>
      <c r="J82" s="116"/>
      <c r="K82" s="116" t="s">
        <v>25</v>
      </c>
      <c r="L82" s="116"/>
      <c r="M82" s="128"/>
      <c r="N82" s="116"/>
      <c r="O82" s="116" t="s">
        <v>25</v>
      </c>
      <c r="P82" s="116"/>
      <c r="Q82" s="128"/>
      <c r="R82" s="116"/>
      <c r="S82" s="116" t="s">
        <v>25</v>
      </c>
      <c r="T82" s="116"/>
      <c r="U82" s="128"/>
      <c r="V82" s="116"/>
      <c r="W82" s="116" t="s">
        <v>25</v>
      </c>
      <c r="X82" s="116"/>
      <c r="Y82" s="128"/>
      <c r="Z82" s="116"/>
      <c r="AA82" s="116" t="s">
        <v>25</v>
      </c>
      <c r="AB82" s="116"/>
      <c r="AC82" s="128"/>
      <c r="AD82" s="116"/>
      <c r="AE82" s="116" t="s">
        <v>25</v>
      </c>
      <c r="AF82" s="116"/>
      <c r="AG82" s="128"/>
      <c r="AH82" s="116"/>
      <c r="AI82" s="116" t="s">
        <v>25</v>
      </c>
      <c r="AJ82" s="116"/>
      <c r="AK82" s="128"/>
      <c r="AL82" s="116"/>
      <c r="AM82" s="116" t="s">
        <v>25</v>
      </c>
      <c r="AN82" s="116"/>
      <c r="AO82" s="128"/>
    </row>
    <row r="83" spans="1:41" x14ac:dyDescent="0.25">
      <c r="A83" s="123" t="s">
        <v>107</v>
      </c>
      <c r="B83" s="172" t="s">
        <v>24</v>
      </c>
      <c r="C83" s="174">
        <v>1</v>
      </c>
      <c r="D83" s="114">
        <v>1</v>
      </c>
      <c r="E83" s="115">
        <v>5</v>
      </c>
      <c r="F83" s="116"/>
      <c r="G83" s="116" t="s">
        <v>25</v>
      </c>
      <c r="H83" s="116"/>
      <c r="I83" s="128"/>
      <c r="J83" s="116"/>
      <c r="K83" s="116" t="s">
        <v>25</v>
      </c>
      <c r="L83" s="116"/>
      <c r="M83" s="128"/>
      <c r="N83" s="116"/>
      <c r="O83" s="116" t="s">
        <v>25</v>
      </c>
      <c r="P83" s="116"/>
      <c r="Q83" s="128"/>
      <c r="R83" s="116"/>
      <c r="S83" s="116" t="s">
        <v>25</v>
      </c>
      <c r="T83" s="116"/>
      <c r="U83" s="128"/>
      <c r="V83" s="116"/>
      <c r="W83" s="116" t="s">
        <v>25</v>
      </c>
      <c r="X83" s="116"/>
      <c r="Y83" s="128"/>
      <c r="Z83" s="116"/>
      <c r="AA83" s="116" t="s">
        <v>25</v>
      </c>
      <c r="AB83" s="116"/>
      <c r="AC83" s="128"/>
      <c r="AD83" s="116"/>
      <c r="AE83" s="116" t="s">
        <v>25</v>
      </c>
      <c r="AF83" s="116"/>
      <c r="AG83" s="128"/>
      <c r="AH83" s="116"/>
      <c r="AI83" s="116" t="s">
        <v>25</v>
      </c>
      <c r="AJ83" s="116"/>
      <c r="AK83" s="128"/>
      <c r="AL83" s="116"/>
      <c r="AM83" s="116" t="s">
        <v>25</v>
      </c>
      <c r="AN83" s="116"/>
      <c r="AO83" s="128"/>
    </row>
    <row r="84" spans="1:41" x14ac:dyDescent="0.25">
      <c r="A84" s="111" t="s">
        <v>108</v>
      </c>
      <c r="B84" s="172" t="s">
        <v>65</v>
      </c>
      <c r="C84" s="173" t="s">
        <v>22</v>
      </c>
      <c r="D84" s="114" t="s">
        <v>22</v>
      </c>
      <c r="E84" s="115" t="s">
        <v>22</v>
      </c>
      <c r="F84" s="124"/>
      <c r="G84" s="125" t="s">
        <v>25</v>
      </c>
      <c r="H84" s="125"/>
      <c r="I84" s="126"/>
      <c r="J84" s="124"/>
      <c r="K84" s="125" t="s">
        <v>25</v>
      </c>
      <c r="L84" s="125"/>
      <c r="M84" s="126"/>
      <c r="N84" s="124"/>
      <c r="O84" s="125" t="s">
        <v>25</v>
      </c>
      <c r="P84" s="125"/>
      <c r="Q84" s="126"/>
      <c r="R84" s="124"/>
      <c r="S84" s="125" t="s">
        <v>25</v>
      </c>
      <c r="T84" s="125"/>
      <c r="U84" s="126"/>
      <c r="V84" s="124"/>
      <c r="W84" s="125" t="s">
        <v>25</v>
      </c>
      <c r="X84" s="125"/>
      <c r="Y84" s="126"/>
      <c r="Z84" s="124"/>
      <c r="AA84" s="125" t="s">
        <v>25</v>
      </c>
      <c r="AB84" s="125"/>
      <c r="AC84" s="126"/>
      <c r="AD84" s="124"/>
      <c r="AE84" s="125" t="s">
        <v>25</v>
      </c>
      <c r="AF84" s="125"/>
      <c r="AG84" s="126"/>
      <c r="AH84" s="124"/>
      <c r="AI84" s="125" t="s">
        <v>25</v>
      </c>
      <c r="AJ84" s="125"/>
      <c r="AK84" s="126"/>
      <c r="AL84" s="124"/>
      <c r="AM84" s="125" t="s">
        <v>25</v>
      </c>
      <c r="AN84" s="125"/>
      <c r="AO84" s="126"/>
    </row>
    <row r="85" spans="1:41" x14ac:dyDescent="0.25">
      <c r="A85" s="111" t="s">
        <v>109</v>
      </c>
      <c r="B85" s="172" t="s">
        <v>65</v>
      </c>
      <c r="C85" s="173" t="s">
        <v>22</v>
      </c>
      <c r="D85" s="129" t="s">
        <v>22</v>
      </c>
      <c r="E85" s="115" t="s">
        <v>22</v>
      </c>
      <c r="F85" s="116"/>
      <c r="G85" s="116" t="s">
        <v>25</v>
      </c>
      <c r="H85" s="116"/>
      <c r="I85" s="128"/>
      <c r="J85" s="116"/>
      <c r="K85" s="116" t="s">
        <v>25</v>
      </c>
      <c r="L85" s="116"/>
      <c r="M85" s="128"/>
      <c r="N85" s="116"/>
      <c r="O85" s="116" t="s">
        <v>25</v>
      </c>
      <c r="P85" s="116"/>
      <c r="Q85" s="128"/>
      <c r="R85" s="116"/>
      <c r="S85" s="116" t="s">
        <v>25</v>
      </c>
      <c r="T85" s="116"/>
      <c r="U85" s="128"/>
      <c r="V85" s="116"/>
      <c r="W85" s="116" t="s">
        <v>25</v>
      </c>
      <c r="X85" s="116"/>
      <c r="Y85" s="128"/>
      <c r="Z85" s="116"/>
      <c r="AA85" s="116" t="s">
        <v>25</v>
      </c>
      <c r="AB85" s="116"/>
      <c r="AC85" s="128"/>
      <c r="AD85" s="116"/>
      <c r="AE85" s="116" t="s">
        <v>25</v>
      </c>
      <c r="AF85" s="116"/>
      <c r="AG85" s="128"/>
      <c r="AH85" s="116"/>
      <c r="AI85" s="116" t="s">
        <v>25</v>
      </c>
      <c r="AJ85" s="116"/>
      <c r="AK85" s="128"/>
      <c r="AL85" s="116"/>
      <c r="AM85" s="116" t="s">
        <v>25</v>
      </c>
      <c r="AN85" s="116"/>
      <c r="AO85" s="128"/>
    </row>
    <row r="86" spans="1:41" x14ac:dyDescent="0.25">
      <c r="A86" s="130" t="s">
        <v>110</v>
      </c>
      <c r="B86" s="177" t="s">
        <v>24</v>
      </c>
      <c r="C86" s="178">
        <v>0.2</v>
      </c>
      <c r="D86" s="133">
        <v>0.2</v>
      </c>
      <c r="E86" s="134">
        <v>2</v>
      </c>
      <c r="F86" s="135"/>
      <c r="G86" s="135" t="s">
        <v>25</v>
      </c>
      <c r="H86" s="135"/>
      <c r="I86" s="137"/>
      <c r="J86" s="135"/>
      <c r="K86" s="135" t="s">
        <v>25</v>
      </c>
      <c r="L86" s="135"/>
      <c r="M86" s="137"/>
      <c r="N86" s="190"/>
      <c r="O86" s="138"/>
      <c r="P86" s="138"/>
      <c r="Q86" s="137"/>
      <c r="R86" s="135"/>
      <c r="S86" s="135" t="s">
        <v>25</v>
      </c>
      <c r="T86" s="135"/>
      <c r="U86" s="137"/>
      <c r="V86" s="188"/>
      <c r="W86" s="138"/>
      <c r="X86" s="138"/>
      <c r="Y86" s="179"/>
      <c r="Z86" s="66"/>
      <c r="AA86" s="138" t="s">
        <v>25</v>
      </c>
      <c r="AB86" s="138"/>
      <c r="AC86" s="137"/>
      <c r="AD86" s="66"/>
      <c r="AE86" s="138" t="s">
        <v>25</v>
      </c>
      <c r="AF86" s="138"/>
      <c r="AG86" s="137"/>
      <c r="AH86" s="135"/>
      <c r="AI86" s="135" t="s">
        <v>25</v>
      </c>
      <c r="AJ86" s="135"/>
      <c r="AK86" s="137"/>
      <c r="AL86" s="135"/>
      <c r="AM86" s="135" t="s">
        <v>25</v>
      </c>
      <c r="AN86" s="135"/>
      <c r="AO86" s="137"/>
    </row>
    <row r="87" spans="1:41" x14ac:dyDescent="0.25">
      <c r="A87" s="139" t="s">
        <v>127</v>
      </c>
      <c r="B87" s="180"/>
      <c r="C87" s="180"/>
      <c r="D87" s="141"/>
      <c r="E87" s="141"/>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row>
    <row r="88" spans="1:41" x14ac:dyDescent="0.25">
      <c r="A88" s="139" t="s">
        <v>128</v>
      </c>
      <c r="B88" s="180"/>
      <c r="C88" s="180"/>
      <c r="D88" s="141"/>
      <c r="E88" s="141"/>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row>
  </sheetData>
  <mergeCells count="12">
    <mergeCell ref="AH3:AK3"/>
    <mergeCell ref="AL3:AO3"/>
    <mergeCell ref="F1:AM1"/>
    <mergeCell ref="F2:AG2"/>
    <mergeCell ref="AH2:AO2"/>
    <mergeCell ref="F3:I3"/>
    <mergeCell ref="J3:M3"/>
    <mergeCell ref="N3:Q3"/>
    <mergeCell ref="R3:U3"/>
    <mergeCell ref="V3:Y3"/>
    <mergeCell ref="Z3:AC3"/>
    <mergeCell ref="AD3:AG3"/>
  </mergeCells>
  <conditionalFormatting sqref="D23">
    <cfRule type="cellIs" dxfId="19688" priority="34" operator="greaterThan">
      <formula>0.05</formula>
    </cfRule>
  </conditionalFormatting>
  <conditionalFormatting sqref="AL23 AH23 AD23 X23:Z23 P23:R23 V23 F23 H23:J23 L23:N23">
    <cfRule type="cellIs" dxfId="19687" priority="33" operator="greaterThan">
      <formula>$D$23</formula>
    </cfRule>
  </conditionalFormatting>
  <conditionalFormatting sqref="AL24 AH24 AD24 Z24 V24 R24 N24 J24 F24">
    <cfRule type="cellIs" dxfId="19686" priority="32" operator="greaterThan">
      <formula>$D$24</formula>
    </cfRule>
  </conditionalFormatting>
  <conditionalFormatting sqref="AL25 AH25 AD25 Z25 V25 R25 N25 J25 F25">
    <cfRule type="cellIs" dxfId="19685" priority="31" operator="greaterThan">
      <formula>$D$25</formula>
    </cfRule>
  </conditionalFormatting>
  <conditionalFormatting sqref="AL27 AH27 AD27 Z27 V27 R27 N27 J27 F27">
    <cfRule type="cellIs" dxfId="19684" priority="30" operator="greaterThan">
      <formula>$D$27</formula>
    </cfRule>
  </conditionalFormatting>
  <conditionalFormatting sqref="AL28 AH28 AD28 Z28 V28 R28 N28 J28 F28">
    <cfRule type="cellIs" dxfId="19683" priority="29" operator="greaterThan">
      <formula>$D$28</formula>
    </cfRule>
  </conditionalFormatting>
  <conditionalFormatting sqref="AL30 AH30 AD30 Z30 V30 R30 N30 J30 F30">
    <cfRule type="cellIs" dxfId="19682" priority="28" operator="greaterThan">
      <formula>$D$30</formula>
    </cfRule>
  </conditionalFormatting>
  <conditionalFormatting sqref="AL31 AH31 AD31 Z31 V31 R31 N31 J31 F31">
    <cfRule type="cellIs" dxfId="19681" priority="27" operator="greaterThan">
      <formula>$D$31</formula>
    </cfRule>
  </conditionalFormatting>
  <conditionalFormatting sqref="AL32 AH32 AD32 Z32 V32 R32 N32 J32 F32">
    <cfRule type="cellIs" dxfId="19680" priority="26" operator="greaterThan">
      <formula>$D$32</formula>
    </cfRule>
  </conditionalFormatting>
  <conditionalFormatting sqref="AL33 AH33 AD33 Z33 V33 R33 N33 J33 F33">
    <cfRule type="cellIs" dxfId="19679" priority="25" operator="greaterThan">
      <formula>$D$33</formula>
    </cfRule>
  </conditionalFormatting>
  <conditionalFormatting sqref="AL34 AD34 Z34 V34 R34 N34 J34 F34 AH34">
    <cfRule type="cellIs" dxfId="19678" priority="24" operator="greaterThan">
      <formula>$D$34</formula>
    </cfRule>
  </conditionalFormatting>
  <conditionalFormatting sqref="AL35 AH35 AD35 Z35 V35 R35 N35 J35 F35">
    <cfRule type="cellIs" dxfId="19677" priority="23" operator="greaterThan">
      <formula>$D$35</formula>
    </cfRule>
  </conditionalFormatting>
  <conditionalFormatting sqref="AL36 AH36 AD36 Z36 V36 R36 N36 J36 F36">
    <cfRule type="cellIs" dxfId="19676" priority="22" operator="greaterThan">
      <formula>$D$36</formula>
    </cfRule>
  </conditionalFormatting>
  <conditionalFormatting sqref="AL37 AH37 AD37 Z37 V37 R37 N37 J37 F37">
    <cfRule type="cellIs" dxfId="19675" priority="21" operator="greaterThan">
      <formula>$D$37</formula>
    </cfRule>
  </conditionalFormatting>
  <conditionalFormatting sqref="AL38 AH38 AD38 Z38 V38 R38 N38 J38 F38">
    <cfRule type="cellIs" dxfId="19674" priority="20" operator="greaterThan">
      <formula>$D$38</formula>
    </cfRule>
  </conditionalFormatting>
  <conditionalFormatting sqref="AL39 AH39 AD39 Z39 V39 R39 N39 J39 F39">
    <cfRule type="cellIs" dxfId="19673" priority="19" operator="greaterThan">
      <formula>$D$39</formula>
    </cfRule>
  </conditionalFormatting>
  <conditionalFormatting sqref="J13 AL12 AH12 AD12 Z12 V12 R12 N12 F12">
    <cfRule type="cellIs" dxfId="19672" priority="18" operator="greaterThan">
      <formula>$D$12</formula>
    </cfRule>
  </conditionalFormatting>
  <conditionalFormatting sqref="AL14 AH14 AD14 Z14 V14 R14 N14 K14 J15 F14">
    <cfRule type="cellIs" dxfId="19671" priority="17" operator="greaterThan">
      <formula>$D$14</formula>
    </cfRule>
  </conditionalFormatting>
  <conditionalFormatting sqref="AD21 J21 AL20 AH20 Z20 V20 R20 N20 F20">
    <cfRule type="cellIs" dxfId="19670" priority="16" operator="greaterThan">
      <formula>$D$20</formula>
    </cfRule>
  </conditionalFormatting>
  <conditionalFormatting sqref="AL49 AH49 AD49 Z49 V49 R49 N49 J49 F49">
    <cfRule type="cellIs" dxfId="19669" priority="15" operator="greaterThan">
      <formula>$D$49</formula>
    </cfRule>
  </conditionalFormatting>
  <conditionalFormatting sqref="AL50 AH50 AD50 Z50 V50 R50 N50 J50 F50">
    <cfRule type="cellIs" dxfId="19668" priority="14" operator="greaterThan">
      <formula>$D$50</formula>
    </cfRule>
  </conditionalFormatting>
  <conditionalFormatting sqref="AL52 AH52 AD52 Z52 V52 R52 N52 J52 F52">
    <cfRule type="cellIs" dxfId="19667" priority="13" operator="greaterThan">
      <formula>$D$52</formula>
    </cfRule>
  </conditionalFormatting>
  <conditionalFormatting sqref="AL58 AH58 AD58 Z58 V58 R58 N58 J58 F58">
    <cfRule type="cellIs" dxfId="19666" priority="12" operator="greaterThan">
      <formula>$D$58</formula>
    </cfRule>
  </conditionalFormatting>
  <conditionalFormatting sqref="AL59 AH59 AD59 Z59 V59 R59 N59 J59 F59">
    <cfRule type="cellIs" dxfId="19665" priority="11" operator="greaterThan">
      <formula>$D$59</formula>
    </cfRule>
  </conditionalFormatting>
  <conditionalFormatting sqref="AL64 AH64 AD64 Z64 V64 R64 N64 J64 F64">
    <cfRule type="cellIs" dxfId="19664" priority="10" operator="greaterThan">
      <formula>$D$64</formula>
    </cfRule>
  </conditionalFormatting>
  <conditionalFormatting sqref="AL67 AH67 AD67 Z67 V67 R67 N67 J67 F67">
    <cfRule type="cellIs" dxfId="19663" priority="9" operator="greaterThan">
      <formula>$D$67</formula>
    </cfRule>
  </conditionalFormatting>
  <conditionalFormatting sqref="AL70 AH70 AD70 Z70 V70 R70 N70 J70 F70">
    <cfRule type="cellIs" dxfId="19662" priority="8" operator="greaterThan">
      <formula>$D$70</formula>
    </cfRule>
  </conditionalFormatting>
  <conditionalFormatting sqref="AL72 AH72 AD72 Z72 V72 R72 N72 J72 F72">
    <cfRule type="cellIs" dxfId="19661" priority="7" operator="greaterThan">
      <formula>$D$72</formula>
    </cfRule>
  </conditionalFormatting>
  <conditionalFormatting sqref="AL75 AH75 AD75 Z75 V75 R75 N75 J75 F75">
    <cfRule type="cellIs" dxfId="19660" priority="6" operator="greaterThan">
      <formula>$D$75</formula>
    </cfRule>
  </conditionalFormatting>
  <conditionalFormatting sqref="AL76 AH76 AD76 Z76 V76 R76 N76 J76 F76">
    <cfRule type="cellIs" dxfId="19659" priority="5" operator="greaterThan">
      <formula>$D$76</formula>
    </cfRule>
  </conditionalFormatting>
  <conditionalFormatting sqref="AL77 AH77 AD77 Z77 V77 R77 N77 J77 F77">
    <cfRule type="cellIs" dxfId="19658" priority="4" operator="greaterThan">
      <formula>$D$77</formula>
    </cfRule>
  </conditionalFormatting>
  <conditionalFormatting sqref="AL79 AH79 AD79 Z79 V79 R79 N79 J79 F79">
    <cfRule type="cellIs" dxfId="19657" priority="3" operator="greaterThan">
      <formula>$D$79</formula>
    </cfRule>
  </conditionalFormatting>
  <conditionalFormatting sqref="AL83 AH83 AD83 Z83 V83 R83 N83 J83 F83">
    <cfRule type="cellIs" dxfId="19656" priority="2" operator="greaterThan">
      <formula>$D$83</formula>
    </cfRule>
  </conditionalFormatting>
  <conditionalFormatting sqref="AL86 AH86 AD86 Z86 V86 R86 N86 J86 F86">
    <cfRule type="cellIs" dxfId="19655" priority="1" operator="greaterThan">
      <formula>$D$86</formula>
    </cfRule>
  </conditionalFormatting>
  <pageMargins left="1.9" right="0.7" top="0.75" bottom="0.75" header="0.3" footer="0.3"/>
  <pageSetup paperSize="17" orientation="landscape" copies="4" r:id="rId1"/>
  <headerFooter>
    <oddHeader>&amp;CMcCollum Park Water Quality Data, Deep Zone Q-3 2014</oddHeader>
    <oddFooter>&amp;L&amp;Z&amp;F&amp;RPage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100</vt:i4>
      </vt:variant>
    </vt:vector>
  </HeadingPairs>
  <TitlesOfParts>
    <vt:vector size="158" baseType="lpstr">
      <vt:lpstr>1Q15 Shal</vt:lpstr>
      <vt:lpstr>Q2Shal</vt:lpstr>
      <vt:lpstr>Q3Shal</vt:lpstr>
      <vt:lpstr>Q4Shal</vt:lpstr>
      <vt:lpstr>1Q15 Deep</vt:lpstr>
      <vt:lpstr>McCollum Shal 3Q16</vt:lpstr>
      <vt:lpstr>McCollum Deep 3Q16</vt:lpstr>
      <vt:lpstr>Q2Deep</vt:lpstr>
      <vt:lpstr>Q3Deep</vt:lpstr>
      <vt:lpstr>Q4Deep</vt:lpstr>
      <vt:lpstr>McCollum Shal 4Q16</vt:lpstr>
      <vt:lpstr>McCollum Deep 4Q16</vt:lpstr>
      <vt:lpstr>McCollum Shal 1Q17</vt:lpstr>
      <vt:lpstr>McCollum Deep 1Q17</vt:lpstr>
      <vt:lpstr>McCollum Shal 2Q17</vt:lpstr>
      <vt:lpstr>McCollum Deep 2Q17</vt:lpstr>
      <vt:lpstr>McCollum Shal 3Q17</vt:lpstr>
      <vt:lpstr>McCollum Deep 3Q17</vt:lpstr>
      <vt:lpstr>McCollum Shal 4Q17</vt:lpstr>
      <vt:lpstr>McCollum Deep 4Q17</vt:lpstr>
      <vt:lpstr>McCollum Shal 1Q18</vt:lpstr>
      <vt:lpstr>McCollum Deep 1Q18</vt:lpstr>
      <vt:lpstr>McCollum Shal 2Q18</vt:lpstr>
      <vt:lpstr>McCollum Deep 2Q18</vt:lpstr>
      <vt:lpstr>McCollum Shal 3Q18</vt:lpstr>
      <vt:lpstr>McCollum Deep 3Q18</vt:lpstr>
      <vt:lpstr>McCollum Shal 4Q18</vt:lpstr>
      <vt:lpstr>McCollum Deep 4Q18</vt:lpstr>
      <vt:lpstr>McCollum Shal 1Q19</vt:lpstr>
      <vt:lpstr>McCollum Deep 1Q19</vt:lpstr>
      <vt:lpstr>McCollum Shal 2Q19</vt:lpstr>
      <vt:lpstr>McCollum Deep 2Q19</vt:lpstr>
      <vt:lpstr>McCollum Shal 3Q19</vt:lpstr>
      <vt:lpstr>McCollum Deep 3Q19</vt:lpstr>
      <vt:lpstr>McCollum Shal 4Q19</vt:lpstr>
      <vt:lpstr>McCollum Deep 4Q19</vt:lpstr>
      <vt:lpstr>McCollum Shal 1Q20</vt:lpstr>
      <vt:lpstr>McCollum Deep 1Q20</vt:lpstr>
      <vt:lpstr>McCollum Shal 2Q20</vt:lpstr>
      <vt:lpstr>McCollum Deep 2Q20</vt:lpstr>
      <vt:lpstr>McCollum Shal 3Q20</vt:lpstr>
      <vt:lpstr>McCollum Deep 3Q20</vt:lpstr>
      <vt:lpstr>McCollum Shal 4Q20</vt:lpstr>
      <vt:lpstr>McCollum Deep 4Q20</vt:lpstr>
      <vt:lpstr>McCollum Shal 1Q21</vt:lpstr>
      <vt:lpstr>McCollum Deep 1Q21</vt:lpstr>
      <vt:lpstr>McCollum Shal 2Q21</vt:lpstr>
      <vt:lpstr>McCollum Deep 2Q21</vt:lpstr>
      <vt:lpstr>McCollum Shal 3Q21</vt:lpstr>
      <vt:lpstr>McCollum Deep 3Q21</vt:lpstr>
      <vt:lpstr>McCollum Shal 4Q21</vt:lpstr>
      <vt:lpstr>McCollum Deep 4Q21</vt:lpstr>
      <vt:lpstr>McCollum Shal 1Q22</vt:lpstr>
      <vt:lpstr>McCollum Deep 1Q22</vt:lpstr>
      <vt:lpstr>Field Data</vt:lpstr>
      <vt:lpstr>PQL</vt:lpstr>
      <vt:lpstr>Charts</vt:lpstr>
      <vt:lpstr>Sheet1</vt:lpstr>
      <vt:lpstr>'1Q15 Deep'!Print_Area</vt:lpstr>
      <vt:lpstr>'1Q15 Shal'!Print_Area</vt:lpstr>
      <vt:lpstr>'McCollum Deep 1Q17'!Print_Area</vt:lpstr>
      <vt:lpstr>'McCollum Deep 1Q18'!Print_Area</vt:lpstr>
      <vt:lpstr>'McCollum Deep 1Q19'!Print_Area</vt:lpstr>
      <vt:lpstr>'McCollum Deep 1Q20'!Print_Area</vt:lpstr>
      <vt:lpstr>'McCollum Deep 1Q21'!Print_Area</vt:lpstr>
      <vt:lpstr>'McCollum Deep 1Q22'!Print_Area</vt:lpstr>
      <vt:lpstr>'McCollum Deep 2Q17'!Print_Area</vt:lpstr>
      <vt:lpstr>'McCollum Deep 2Q18'!Print_Area</vt:lpstr>
      <vt:lpstr>'McCollum Deep 2Q19'!Print_Area</vt:lpstr>
      <vt:lpstr>'McCollum Deep 2Q20'!Print_Area</vt:lpstr>
      <vt:lpstr>'McCollum Deep 2Q21'!Print_Area</vt:lpstr>
      <vt:lpstr>'McCollum Deep 3Q16'!Print_Area</vt:lpstr>
      <vt:lpstr>'McCollum Deep 3Q17'!Print_Area</vt:lpstr>
      <vt:lpstr>'McCollum Deep 3Q18'!Print_Area</vt:lpstr>
      <vt:lpstr>'McCollum Deep 3Q19'!Print_Area</vt:lpstr>
      <vt:lpstr>'McCollum Deep 3Q20'!Print_Area</vt:lpstr>
      <vt:lpstr>'McCollum Deep 3Q21'!Print_Area</vt:lpstr>
      <vt:lpstr>'McCollum Deep 4Q16'!Print_Area</vt:lpstr>
      <vt:lpstr>'McCollum Deep 4Q17'!Print_Area</vt:lpstr>
      <vt:lpstr>'McCollum Deep 4Q18'!Print_Area</vt:lpstr>
      <vt:lpstr>'McCollum Deep 4Q19'!Print_Area</vt:lpstr>
      <vt:lpstr>'McCollum Deep 4Q20'!Print_Area</vt:lpstr>
      <vt:lpstr>'McCollum Deep 4Q21'!Print_Area</vt:lpstr>
      <vt:lpstr>'McCollum Shal 1Q17'!Print_Area</vt:lpstr>
      <vt:lpstr>'McCollum Shal 1Q18'!Print_Area</vt:lpstr>
      <vt:lpstr>'McCollum Shal 1Q19'!Print_Area</vt:lpstr>
      <vt:lpstr>'McCollum Shal 1Q20'!Print_Area</vt:lpstr>
      <vt:lpstr>'McCollum Shal 1Q21'!Print_Area</vt:lpstr>
      <vt:lpstr>'McCollum Shal 1Q22'!Print_Area</vt:lpstr>
      <vt:lpstr>'McCollum Shal 2Q17'!Print_Area</vt:lpstr>
      <vt:lpstr>'McCollum Shal 2Q18'!Print_Area</vt:lpstr>
      <vt:lpstr>'McCollum Shal 2Q19'!Print_Area</vt:lpstr>
      <vt:lpstr>'McCollum Shal 2Q20'!Print_Area</vt:lpstr>
      <vt:lpstr>'McCollum Shal 2Q21'!Print_Area</vt:lpstr>
      <vt:lpstr>'McCollum Shal 3Q16'!Print_Area</vt:lpstr>
      <vt:lpstr>'McCollum Shal 3Q17'!Print_Area</vt:lpstr>
      <vt:lpstr>'McCollum Shal 3Q18'!Print_Area</vt:lpstr>
      <vt:lpstr>'McCollum Shal 3Q19'!Print_Area</vt:lpstr>
      <vt:lpstr>'McCollum Shal 3Q20'!Print_Area</vt:lpstr>
      <vt:lpstr>'McCollum Shal 3Q21'!Print_Area</vt:lpstr>
      <vt:lpstr>'McCollum Shal 4Q16'!Print_Area</vt:lpstr>
      <vt:lpstr>'McCollum Shal 4Q17'!Print_Area</vt:lpstr>
      <vt:lpstr>'McCollum Shal 4Q18'!Print_Area</vt:lpstr>
      <vt:lpstr>'McCollum Shal 4Q19'!Print_Area</vt:lpstr>
      <vt:lpstr>'McCollum Shal 4Q20'!Print_Area</vt:lpstr>
      <vt:lpstr>'McCollum Shal 4Q21'!Print_Area</vt:lpstr>
      <vt:lpstr>Q2Deep!Print_Area</vt:lpstr>
      <vt:lpstr>Q2Shal!Print_Area</vt:lpstr>
      <vt:lpstr>Q3Deep!Print_Area</vt:lpstr>
      <vt:lpstr>Q3Shal!Print_Area</vt:lpstr>
      <vt:lpstr>Q4Deep!Print_Area</vt:lpstr>
      <vt:lpstr>Q4Shal!Print_Area</vt:lpstr>
      <vt:lpstr>'McCollum Deep 1Q17'!Print_Titles</vt:lpstr>
      <vt:lpstr>'McCollum Deep 1Q18'!Print_Titles</vt:lpstr>
      <vt:lpstr>'McCollum Deep 1Q19'!Print_Titles</vt:lpstr>
      <vt:lpstr>'McCollum Deep 1Q20'!Print_Titles</vt:lpstr>
      <vt:lpstr>'McCollum Deep 1Q21'!Print_Titles</vt:lpstr>
      <vt:lpstr>'McCollum Deep 1Q22'!Print_Titles</vt:lpstr>
      <vt:lpstr>'McCollum Deep 2Q17'!Print_Titles</vt:lpstr>
      <vt:lpstr>'McCollum Deep 2Q18'!Print_Titles</vt:lpstr>
      <vt:lpstr>'McCollum Deep 2Q19'!Print_Titles</vt:lpstr>
      <vt:lpstr>'McCollum Deep 2Q20'!Print_Titles</vt:lpstr>
      <vt:lpstr>'McCollum Deep 2Q21'!Print_Titles</vt:lpstr>
      <vt:lpstr>'McCollum Deep 3Q16'!Print_Titles</vt:lpstr>
      <vt:lpstr>'McCollum Deep 3Q17'!Print_Titles</vt:lpstr>
      <vt:lpstr>'McCollum Deep 3Q18'!Print_Titles</vt:lpstr>
      <vt:lpstr>'McCollum Deep 3Q19'!Print_Titles</vt:lpstr>
      <vt:lpstr>'McCollum Deep 3Q20'!Print_Titles</vt:lpstr>
      <vt:lpstr>'McCollum Deep 3Q21'!Print_Titles</vt:lpstr>
      <vt:lpstr>'McCollum Deep 4Q16'!Print_Titles</vt:lpstr>
      <vt:lpstr>'McCollum Deep 4Q17'!Print_Titles</vt:lpstr>
      <vt:lpstr>'McCollum Deep 4Q18'!Print_Titles</vt:lpstr>
      <vt:lpstr>'McCollum Deep 4Q19'!Print_Titles</vt:lpstr>
      <vt:lpstr>'McCollum Deep 4Q20'!Print_Titles</vt:lpstr>
      <vt:lpstr>'McCollum Deep 4Q21'!Print_Titles</vt:lpstr>
      <vt:lpstr>'McCollum Shal 1Q17'!Print_Titles</vt:lpstr>
      <vt:lpstr>'McCollum Shal 1Q18'!Print_Titles</vt:lpstr>
      <vt:lpstr>'McCollum Shal 1Q19'!Print_Titles</vt:lpstr>
      <vt:lpstr>'McCollum Shal 1Q20'!Print_Titles</vt:lpstr>
      <vt:lpstr>'McCollum Shal 1Q21'!Print_Titles</vt:lpstr>
      <vt:lpstr>'McCollum Shal 1Q22'!Print_Titles</vt:lpstr>
      <vt:lpstr>'McCollum Shal 2Q17'!Print_Titles</vt:lpstr>
      <vt:lpstr>'McCollum Shal 2Q18'!Print_Titles</vt:lpstr>
      <vt:lpstr>'McCollum Shal 2Q19'!Print_Titles</vt:lpstr>
      <vt:lpstr>'McCollum Shal 2Q20'!Print_Titles</vt:lpstr>
      <vt:lpstr>'McCollum Shal 2Q21'!Print_Titles</vt:lpstr>
      <vt:lpstr>'McCollum Shal 3Q16'!Print_Titles</vt:lpstr>
      <vt:lpstr>'McCollum Shal 3Q17'!Print_Titles</vt:lpstr>
      <vt:lpstr>'McCollum Shal 3Q18'!Print_Titles</vt:lpstr>
      <vt:lpstr>'McCollum Shal 3Q19'!Print_Titles</vt:lpstr>
      <vt:lpstr>'McCollum Shal 3Q20'!Print_Titles</vt:lpstr>
      <vt:lpstr>'McCollum Shal 3Q21'!Print_Titles</vt:lpstr>
      <vt:lpstr>'McCollum Shal 4Q16'!Print_Titles</vt:lpstr>
      <vt:lpstr>'McCollum Shal 4Q17'!Print_Titles</vt:lpstr>
      <vt:lpstr>'McCollum Shal 4Q18'!Print_Titles</vt:lpstr>
      <vt:lpstr>'McCollum Shal 4Q19'!Print_Titles</vt:lpstr>
      <vt:lpstr>'McCollum Shal 4Q20'!Print_Titles</vt:lpstr>
      <vt:lpstr>'McCollum Shal 4Q21'!Print_Titles</vt:lpstr>
    </vt:vector>
  </TitlesOfParts>
  <Company>Snohomish County Solid Waste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Deanna Carveth</dc:creator>
  <cp:lastModifiedBy>Eytcheson, Brian</cp:lastModifiedBy>
  <cp:lastPrinted>2016-08-12T20:31:45Z</cp:lastPrinted>
  <dcterms:created xsi:type="dcterms:W3CDTF">2013-09-16T21:06:31Z</dcterms:created>
  <dcterms:modified xsi:type="dcterms:W3CDTF">2022-06-15T16:24:51Z</dcterms:modified>
</cp:coreProperties>
</file>