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jyan461_ecy_wa_gov/Documents/Documents/Forms/CPR/ECY 070-778/"/>
    </mc:Choice>
  </mc:AlternateContent>
  <xr:revisionPtr revIDLastSave="0" documentId="8_{A0C10293-65E8-498C-BBFF-C913A513D73A}" xr6:coauthVersionLast="47" xr6:coauthVersionMax="47" xr10:uidLastSave="{00000000-0000-0000-0000-000000000000}"/>
  <workbookProtection workbookAlgorithmName="SHA-512" workbookHashValue="OeZoxwb8WoRxZg1SDe2+LEuFYbLQjFVzmbCJdmzNbMja2q8rADbL7LZqtlCqb6nnW3TJ+gUXGnPNZ7b2p8/sxg==" workbookSaltValue="3F1+tO3+iGKegTXiQd/K3Q==" workbookSpinCount="100000" lockStructure="1"/>
  <bookViews>
    <workbookView xWindow="-108" yWindow="-108" windowWidth="23256" windowHeight="12456" xr2:uid="{5E46524A-F0A1-4772-B20C-5F4F8C9E4060}"/>
  </bookViews>
  <sheets>
    <sheet name="Start here" sheetId="1" r:id="rId1"/>
    <sheet name="Production and Electricity" sheetId="2" r:id="rId2"/>
    <sheet name="Reference" sheetId="4" r:id="rId3"/>
    <sheet name="Validation" sheetId="5" state="hidden" r:id="rId4"/>
  </sheets>
  <definedNames>
    <definedName name="Fuel_List">Reference!$A$142:$A$207</definedName>
    <definedName name="MM_1_Table">Reference!$A$219:$A$222</definedName>
    <definedName name="Primary_NAICS_Code_and_Sector_Definition">Reference!$A$6:$A$47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B10" i="5"/>
  <c r="C32" i="2" l="1"/>
  <c r="B8" i="5"/>
  <c r="B72" i="2"/>
  <c r="B13" i="5" s="1" a="1"/>
  <c r="B13" i="5" s="1"/>
  <c r="B9" i="5"/>
  <c r="C7" i="2"/>
  <c r="C8" i="2"/>
  <c r="B11" i="5" a="1"/>
  <c r="B11" i="5" s="1"/>
  <c r="B12" i="5" a="1"/>
  <c r="B12" i="5" s="1"/>
  <c r="B11" i="2" l="1"/>
  <c r="D14" i="1"/>
  <c r="B3" i="2"/>
  <c r="B34" i="2"/>
  <c r="B54" i="2"/>
  <c r="B71" i="2" l="1"/>
  <c r="D12" i="1"/>
  <c r="D13" i="1"/>
  <c r="D10" i="1" l="1"/>
  <c r="A9" i="2"/>
  <c r="D9" i="1" l="1"/>
  <c r="A24" i="1"/>
  <c r="B5" i="5"/>
  <c r="B2" i="5"/>
  <c r="B1" i="5"/>
  <c r="B3" i="5" l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Segers, Nathan (ECY)</author>
    <author>Bruns, Emily (ECY)</author>
  </authors>
  <commentList>
    <comment ref="A6" authorId="0" shapeId="0" xr:uid="{7916FCED-AA48-4AE6-852F-46AC811FD5A9}">
      <text>
        <r>
          <rPr>
            <b/>
            <sz val="9"/>
            <color indexed="81"/>
            <rFont val="Tahoma"/>
            <family val="2"/>
          </rPr>
          <t>(ECY):</t>
        </r>
        <r>
          <rPr>
            <sz val="9"/>
            <color indexed="81"/>
            <rFont val="Tahoma"/>
            <family val="2"/>
          </rPr>
          <t xml:space="preserve">
Contact Ecology by phone at </t>
        </r>
        <r>
          <rPr>
            <b/>
            <sz val="9"/>
            <color indexed="81"/>
            <rFont val="Tahoma"/>
            <family val="2"/>
          </rPr>
          <t>360-407-6831</t>
        </r>
        <r>
          <rPr>
            <sz val="9"/>
            <color indexed="81"/>
            <rFont val="Tahoma"/>
            <family val="2"/>
          </rPr>
          <t xml:space="preserve"> or email at </t>
        </r>
        <r>
          <rPr>
            <b/>
            <sz val="9"/>
            <color indexed="81"/>
            <rFont val="Tahoma"/>
            <family val="2"/>
          </rPr>
          <t>GHGReporting@ecy.wa.gov</t>
        </r>
        <r>
          <rPr>
            <sz val="9"/>
            <color indexed="81"/>
            <rFont val="Tahoma"/>
            <family val="2"/>
          </rPr>
          <t xml:space="preserve"> or visit
</t>
        </r>
        <r>
          <rPr>
            <b/>
            <sz val="9"/>
            <color indexed="81"/>
            <rFont val="Tahoma"/>
            <family val="2"/>
          </rPr>
          <t>https://ecology.wa.gov/accessibility</t>
        </r>
      </text>
    </comment>
    <comment ref="B20" authorId="1" shapeId="0" xr:uid="{00000000-0006-0000-0000-000001000000}">
      <text>
        <r>
          <rPr>
            <sz val="9"/>
            <color indexed="81"/>
            <rFont val="Tahoma"/>
            <family val="2"/>
          </rPr>
          <t>Contact Ecology if you do not know your GHGRPID.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Cladas, Laura (ECY)</author>
  </authors>
  <commentList>
    <comment ref="E7" authorId="0" shapeId="0" xr:uid="{84723B4C-D81B-455E-AD59-DC6E1E1E9303}">
      <text>
        <r>
          <rPr>
            <b/>
            <sz val="9"/>
            <color indexed="81"/>
            <rFont val="Tahoma"/>
            <family val="2"/>
          </rPr>
          <t>(ECY):</t>
        </r>
        <r>
          <rPr>
            <sz val="9"/>
            <color indexed="81"/>
            <rFont val="Tahoma"/>
            <family val="2"/>
          </rPr>
          <t xml:space="preserve">
Value entered must be number. Round to no more than 3 decimal places.</t>
        </r>
      </text>
    </comment>
    <comment ref="C13" authorId="0" shapeId="0" xr:uid="{F8EF4D36-156B-4970-BF0C-7537F52BD1F5}">
      <text>
        <r>
          <rPr>
            <b/>
            <sz val="9"/>
            <color indexed="81"/>
            <rFont val="Tahoma"/>
            <family val="2"/>
          </rPr>
          <t>(ECY):</t>
        </r>
        <r>
          <rPr>
            <sz val="9"/>
            <color indexed="81"/>
            <rFont val="Tahoma"/>
            <family val="2"/>
          </rPr>
          <t xml:space="preserve">
Values entered in column must be numbers.</t>
        </r>
      </text>
    </comment>
    <comment ref="B35" authorId="0" shapeId="0" xr:uid="{40ADD37B-89A1-4F68-82F8-2C3ED6F6EEAD}">
      <text>
        <r>
          <rPr>
            <b/>
            <sz val="9"/>
            <color indexed="81"/>
            <rFont val="Tahoma"/>
            <family val="2"/>
          </rPr>
          <t>(ECY):</t>
        </r>
        <r>
          <rPr>
            <sz val="9"/>
            <color indexed="81"/>
            <rFont val="Tahoma"/>
            <family val="2"/>
          </rPr>
          <t xml:space="preserve">
Value entered must be number.</t>
        </r>
      </text>
    </comment>
    <comment ref="B36" authorId="0" shapeId="0" xr:uid="{12331750-33C9-45B9-931A-52BB93F2A52B}">
      <text>
        <r>
          <rPr>
            <b/>
            <sz val="9"/>
            <color indexed="81"/>
            <rFont val="Tahoma"/>
            <family val="2"/>
          </rPr>
          <t>(ECY):</t>
        </r>
        <r>
          <rPr>
            <sz val="9"/>
            <color indexed="81"/>
            <rFont val="Tahoma"/>
            <family val="2"/>
          </rPr>
          <t xml:space="preserve">
Value entered must be number.</t>
        </r>
      </text>
    </comment>
    <comment ref="C40" authorId="0" shapeId="0" xr:uid="{A87BB51A-E60A-4C93-B17A-6F591BF8C4F8}">
      <text>
        <r>
          <rPr>
            <b/>
            <sz val="9"/>
            <color indexed="81"/>
            <rFont val="Tahoma"/>
            <family val="2"/>
          </rPr>
          <t>(ECY):</t>
        </r>
        <r>
          <rPr>
            <sz val="9"/>
            <color indexed="81"/>
            <rFont val="Tahoma"/>
            <family val="2"/>
          </rPr>
          <t xml:space="preserve">
Values entered in column must be numbers.</t>
        </r>
      </text>
    </comment>
    <comment ref="B57" authorId="0" shapeId="0" xr:uid="{82E97CB6-24DC-4DC2-8945-3DBA0063CFAB}">
      <text>
        <r>
          <rPr>
            <b/>
            <sz val="9"/>
            <color indexed="81"/>
            <rFont val="Tahoma"/>
            <family val="2"/>
          </rPr>
          <t>(ECY):</t>
        </r>
        <r>
          <rPr>
            <sz val="9"/>
            <color indexed="81"/>
            <rFont val="Tahoma"/>
            <family val="2"/>
          </rPr>
          <t xml:space="preserve">
Values entered in column must be numbers.</t>
        </r>
      </text>
    </comment>
    <comment ref="C74" authorId="0" shapeId="0" xr:uid="{084326F8-3E2E-424A-98CB-E9060DF79E50}">
      <text>
        <r>
          <rPr>
            <b/>
            <sz val="9"/>
            <color indexed="81"/>
            <rFont val="Tahoma"/>
            <family val="2"/>
          </rPr>
          <t>(ECY):</t>
        </r>
        <r>
          <rPr>
            <sz val="9"/>
            <color indexed="81"/>
            <rFont val="Tahoma"/>
            <family val="2"/>
          </rPr>
          <t xml:space="preserve">
Values entered in column must be numbers.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<sst xmlns="http://schemas.openxmlformats.org/spreadsheetml/2006/main" count="618" uniqueCount="472">
  <si>
    <t>Instructions</t>
  </si>
  <si>
    <t>Version</t>
  </si>
  <si>
    <t>External links</t>
  </si>
  <si>
    <t xml:space="preserve"> </t>
  </si>
  <si>
    <t>Comments (optional):</t>
  </si>
  <si>
    <t>WAC 173-441: Reporting of Emissions of Greenhouse Gases</t>
  </si>
  <si>
    <t xml:space="preserve">40 C.F.R Part 98: EPA Mandatory Greenhouse Gas Reporting </t>
  </si>
  <si>
    <t>GHGRPID:</t>
  </si>
  <si>
    <t>Light green cells require reporter input</t>
  </si>
  <si>
    <t>Light blue cells are optional for a reporter to complete</t>
  </si>
  <si>
    <t>Reporting year:</t>
  </si>
  <si>
    <t>List each data element for which a missing data procedure was used and the total number of hours in the year that a missing data procedure was used for each data element:</t>
  </si>
  <si>
    <t>Description of cause of increase or decrease in emissions, if the increase or decrease is more than 5% in GHGs relative to the previous year:</t>
  </si>
  <si>
    <t>Color code</t>
  </si>
  <si>
    <t>Light gray cells calculate based on reporter input or are non-input</t>
  </si>
  <si>
    <t>Washington Department of Ecology Reporting Tool for Greenhouse Gas Emissions from Facilities</t>
  </si>
  <si>
    <t>Facility name:</t>
  </si>
  <si>
    <t>Fill out the following table with general information about this facility:</t>
  </si>
  <si>
    <t>Activity</t>
  </si>
  <si>
    <t>Production Metric</t>
  </si>
  <si>
    <t>112112: Cattle Feedlots</t>
  </si>
  <si>
    <t>Cattle feedlots</t>
  </si>
  <si>
    <t>Cattle head days</t>
  </si>
  <si>
    <t>211130: Natural Gas Extraction</t>
  </si>
  <si>
    <t>Natural gas extraction</t>
  </si>
  <si>
    <t>Million standard cubic feet of natural gas extracted</t>
  </si>
  <si>
    <t>212399: All Other Nonmetallic Mineral Mining</t>
  </si>
  <si>
    <t>Freshwater diatomite filter aids manufacturing</t>
  </si>
  <si>
    <t>Metric tons of mineral product produced</t>
  </si>
  <si>
    <t>2211XX: Electric Power Generation, Transmission and Distribution</t>
  </si>
  <si>
    <t>Electric power generation, transmission and distribution</t>
  </si>
  <si>
    <t>Net megawatt hours</t>
  </si>
  <si>
    <t>221210: Natural Gas Distribution</t>
  </si>
  <si>
    <t>Natural gas distribution</t>
  </si>
  <si>
    <t>Million standard cubic feet of natural gas distributed</t>
  </si>
  <si>
    <t>221330: Steam and Air-conditioning Supply</t>
  </si>
  <si>
    <t>Steam supply</t>
  </si>
  <si>
    <t>Kilograms steam produced</t>
  </si>
  <si>
    <t>311213: Malt Manufacturing</t>
  </si>
  <si>
    <t>Malt manufacturing</t>
  </si>
  <si>
    <t>Metric tons of malt produced</t>
  </si>
  <si>
    <t>3114XX: Fruit and Vegetable Preserving and Specialty Food Manufacturing</t>
  </si>
  <si>
    <t>Fruit and vegetable preserving and specialty food manufacturing</t>
  </si>
  <si>
    <t>Metric tons of food product produced</t>
  </si>
  <si>
    <t>3115XX: Dairy Product Manufacturing</t>
  </si>
  <si>
    <t>Dairy product manufacturing</t>
  </si>
  <si>
    <t>Metric tons of dairy product produced</t>
  </si>
  <si>
    <t>311611: Animal (except poultry) Slaughtering</t>
  </si>
  <si>
    <t>Animal (except poultry) slaughtering</t>
  </si>
  <si>
    <t>Metric tons of meat product processed</t>
  </si>
  <si>
    <t>311613: Rendering and Meat By-product Processing</t>
  </si>
  <si>
    <t>Rendering and meat by-product processing</t>
  </si>
  <si>
    <t>Metric tons of meat by-product processed</t>
  </si>
  <si>
    <t>311919: Other Snack Food Manufacturing</t>
  </si>
  <si>
    <t>Other snack food manufacturing</t>
  </si>
  <si>
    <t>Metric tons of snack food produced</t>
  </si>
  <si>
    <t>311920: Coffee and Tea Manufacturing</t>
  </si>
  <si>
    <t>Coffee and tea manufacturing</t>
  </si>
  <si>
    <t>Metric tons of coffee and tea produced</t>
  </si>
  <si>
    <t>321XXX: Wood Product Manufacturing</t>
  </si>
  <si>
    <t>Wood product manufacturing</t>
  </si>
  <si>
    <t>Air dried (10 percent moisture) metric tons of wood product produced</t>
  </si>
  <si>
    <t>3221XX: Pulp, Paper, and Paperboard Mills</t>
  </si>
  <si>
    <t>Pulp, paper, and paperboard mills</t>
  </si>
  <si>
    <t>322299: All Other Converted Paper Product Manufacturing</t>
  </si>
  <si>
    <t>All other converted paper product manufacturing</t>
  </si>
  <si>
    <t>Air dried (10 percent moisture) metric tons of converted paper product produced</t>
  </si>
  <si>
    <t>Petroleum refineries</t>
  </si>
  <si>
    <t>324121: Asphalt Paving Mixture and Block Manufacturing</t>
  </si>
  <si>
    <t>Asphalt paving mixture and block manufacturing</t>
  </si>
  <si>
    <t>Metric tons of asphalt paving mixture and block produced</t>
  </si>
  <si>
    <t>3251XX: Basic Chemical Manufacturing</t>
  </si>
  <si>
    <t>Basic chemical manufacturing</t>
  </si>
  <si>
    <t>Metric tons of chemical produced</t>
  </si>
  <si>
    <t>325311: Nitrogenous Fertilizer Manufacturing</t>
  </si>
  <si>
    <t>Nitric acid production</t>
  </si>
  <si>
    <t>Metric tons of nitric acid produced</t>
  </si>
  <si>
    <t>32721X: Glass and Glass Product Manufacturing</t>
  </si>
  <si>
    <t>Glass and glass product manufacturing</t>
  </si>
  <si>
    <t>Metric tons of glass produced</t>
  </si>
  <si>
    <t>327310: Cement Manufacturing</t>
  </si>
  <si>
    <t>Cement manufacturing</t>
  </si>
  <si>
    <t>Metric tons of adjusted clinker and mineral additives produced</t>
  </si>
  <si>
    <t>327390: Other Concrete Product Manufacturing</t>
  </si>
  <si>
    <t>Other concrete product manufacturing</t>
  </si>
  <si>
    <t>Metric tons of concrete product produced</t>
  </si>
  <si>
    <t>327410: Lime Manufacturing</t>
  </si>
  <si>
    <t>Lime manufacturing</t>
  </si>
  <si>
    <t>Metric tons of lime produced</t>
  </si>
  <si>
    <t>327420: Gypsum Product Manufacturing</t>
  </si>
  <si>
    <t>Gypsum product manufacturing</t>
  </si>
  <si>
    <t>Metric tons of gypsum product produced</t>
  </si>
  <si>
    <t>331110: Iron and Steel Mills and Ferroalloy Manufacturing</t>
  </si>
  <si>
    <t>Steel production using an electric arc furnace (EAF)</t>
  </si>
  <si>
    <t>Metric tons of steel produced</t>
  </si>
  <si>
    <t>33131X: Alumina and Aluminum Production and Processing</t>
  </si>
  <si>
    <t>Alumina and aluminum production and processing</t>
  </si>
  <si>
    <t>Metric tons of aluminum produced</t>
  </si>
  <si>
    <t>331410: Nonferrous Metal (except aluminum) Smelting and Refining</t>
  </si>
  <si>
    <t>Granular polysilicon production</t>
  </si>
  <si>
    <t>Metric tons of granular polysilicon produced</t>
  </si>
  <si>
    <t>332111: Iron and Steel Forging</t>
  </si>
  <si>
    <t>Iron forging</t>
  </si>
  <si>
    <t>Metric tons of iron produced</t>
  </si>
  <si>
    <t>334413: Semiconductor and Related Device Manufacturing</t>
  </si>
  <si>
    <t>Semiconductor and related device manufacturing</t>
  </si>
  <si>
    <t>Square meters of mask layer produced</t>
  </si>
  <si>
    <t>335991: Carbon and Graphite Product Manufacturing</t>
  </si>
  <si>
    <t>Carbon and graphite product manufacturing</t>
  </si>
  <si>
    <t>Metric tons of carbon and graphite product produced</t>
  </si>
  <si>
    <t>3364XX: Aerospace Product and Parts Manufacturing</t>
  </si>
  <si>
    <t>Aerospace product and parts manufacturing</t>
  </si>
  <si>
    <t>486210: Pipeline Transportation of Natural Gas</t>
  </si>
  <si>
    <t>Pipeline transportation of natural gas</t>
  </si>
  <si>
    <t>Million standard cubic feet of natural gas transported</t>
  </si>
  <si>
    <t>488119: Other Airport Operations</t>
  </si>
  <si>
    <t>Other airport operations</t>
  </si>
  <si>
    <t>Passenger kilometers serviced</t>
  </si>
  <si>
    <t>562111: Solid Waste Collection</t>
  </si>
  <si>
    <t>Solid waste collection</t>
  </si>
  <si>
    <t>Metric tons of total solid waste collected</t>
  </si>
  <si>
    <t>562212: Solid Waste Landfill</t>
  </si>
  <si>
    <t>Solid waste landfill</t>
  </si>
  <si>
    <t>Metric tons of total waste entered into landfill</t>
  </si>
  <si>
    <t>562213: Solid Waste Combustors and Incinerators</t>
  </si>
  <si>
    <t>Solid waste combustors and incinerators</t>
  </si>
  <si>
    <t>611310: Colleges, Universities, and Professional Schools</t>
  </si>
  <si>
    <t>Colleges, universities, and professional schools</t>
  </si>
  <si>
    <t>Students serviced</t>
  </si>
  <si>
    <t>928110: National Security</t>
  </si>
  <si>
    <t>Military bases</t>
  </si>
  <si>
    <t>Troops stationed</t>
  </si>
  <si>
    <t>Primary NAICS Code and Sector Definition</t>
  </si>
  <si>
    <t>Use six digit NAICS codes when available, otherwise use the shorter NAICS codes listed below substituting the values in the full reported six digit NAICS code for "X".</t>
  </si>
  <si>
    <t>Electricity Purchased (MWh)</t>
  </si>
  <si>
    <t xml:space="preserve"> Supplying electricity utility or supplying electric power entity</t>
  </si>
  <si>
    <t>Total annual electricity purchased (MWh)</t>
  </si>
  <si>
    <t>Self-generated electricity</t>
  </si>
  <si>
    <t>Purchased electricity information</t>
  </si>
  <si>
    <t>Electricity provided or sold (MWh)</t>
  </si>
  <si>
    <t>Explanation if emission or product data calculation methodologies changed during the reporting year or since the previous reporting period:</t>
  </si>
  <si>
    <t>Product information</t>
  </si>
  <si>
    <t>Annual quantity</t>
  </si>
  <si>
    <t>Primary</t>
  </si>
  <si>
    <t>Secondary</t>
  </si>
  <si>
    <t>Retail provider, electricity marketer or other reportable end-user</t>
  </si>
  <si>
    <t>State</t>
  </si>
  <si>
    <t>PUD No 1 of Benton County</t>
  </si>
  <si>
    <t>Political Subdivision</t>
  </si>
  <si>
    <t>Benton Rural Electric Assn</t>
  </si>
  <si>
    <t>Cooperative</t>
  </si>
  <si>
    <t>Big Bend Electric Coop, Inc</t>
  </si>
  <si>
    <t>Municipal</t>
  </si>
  <si>
    <t>PUD No 1 of Chelan County</t>
  </si>
  <si>
    <t>PUD No 1 of Clallam County</t>
  </si>
  <si>
    <t>Columbia Rural Elec Assn, Inc</t>
  </si>
  <si>
    <t>PUD No 1 of Cowlitz County</t>
  </si>
  <si>
    <t>PUD No 1 of Douglas County</t>
  </si>
  <si>
    <t>Elmhurst Mutual Power &amp; Light Co</t>
  </si>
  <si>
    <t>PUD No 1 of Franklin County</t>
  </si>
  <si>
    <t>PUD No 1 of Grays Harbor County</t>
  </si>
  <si>
    <t>Inland Power &amp; Light Company</t>
  </si>
  <si>
    <t>PUD No 1 of Klickitat County</t>
  </si>
  <si>
    <t>Lakeview Light &amp; Power</t>
  </si>
  <si>
    <t>PUD No 1 of Lewis County</t>
  </si>
  <si>
    <t>Modern Electric Water Company</t>
  </si>
  <si>
    <t>PUD No 1 of Okanogan County</t>
  </si>
  <si>
    <t>Orcas Power &amp; Light Coop</t>
  </si>
  <si>
    <t>PUD No 2 of Pacific County</t>
  </si>
  <si>
    <t>PUD No 2 of Grant County</t>
  </si>
  <si>
    <t>PUD No 1 of Pend Oreille County</t>
  </si>
  <si>
    <t>Peninsula Light Company</t>
  </si>
  <si>
    <t>PUD No 3 of Mason County</t>
  </si>
  <si>
    <t>Puget Sound Energy Inc</t>
  </si>
  <si>
    <t>Investor Owned</t>
  </si>
  <si>
    <t>Energy Northwest</t>
  </si>
  <si>
    <t>Avista Corp</t>
  </si>
  <si>
    <t>PUD No 1 of Whatcom County</t>
  </si>
  <si>
    <t>PUD No 1 of Jefferson County</t>
  </si>
  <si>
    <t>Drift</t>
  </si>
  <si>
    <t>Retail Power Marketer</t>
  </si>
  <si>
    <t xml:space="preserve"> Supplying electricity utility or supplying electric power entity if not listed in column A</t>
  </si>
  <si>
    <t>NAICS code and sector definition</t>
  </si>
  <si>
    <t>NAICS code designation</t>
  </si>
  <si>
    <t>• Metric tons of aircraft product and parts produced; or
• Square meters of external surface area of aircraft</t>
  </si>
  <si>
    <t>Air dried (10 percent moisture) metric tons of produced:
• Pulp product; or
• Paper; or
• Paperboard</t>
  </si>
  <si>
    <t>Retail provider, electricity marketer or other reportable end-user if not listed in column A</t>
  </si>
  <si>
    <t>BP Energy Company</t>
  </si>
  <si>
    <t>Bonneville Power Administration</t>
  </si>
  <si>
    <t>Federal</t>
  </si>
  <si>
    <t>Shell Energy North America (US), L.P.</t>
  </si>
  <si>
    <t>Kootenai Electric Cooperative</t>
  </si>
  <si>
    <t>Northern Lights, Inc</t>
  </si>
  <si>
    <t>Avangrid Renewables</t>
  </si>
  <si>
    <t>PacifiCorp</t>
  </si>
  <si>
    <t>Calpine Energy Solutions, LLC</t>
  </si>
  <si>
    <t>SolarCity Corporation</t>
  </si>
  <si>
    <t>Behind the Meter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</si>
  <si>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>: Report production information and electricity information in the tables below.</t>
    </r>
  </si>
  <si>
    <t>Total Annual Facility Product Data Requirements by Primary NAICS Code</t>
  </si>
  <si>
    <t>331221: Rolled Steel Shape Manufacturing</t>
  </si>
  <si>
    <t>Rolled Steel Shape Manufacturing</t>
  </si>
  <si>
    <t>Metric tons of rolled steel shapes produced</t>
  </si>
  <si>
    <t>Barrels of crude oil and intermediate products received from off-site that are processed at the facility</t>
  </si>
  <si>
    <t>324110: Petroleum Refineries*</t>
  </si>
  <si>
    <t xml:space="preserve">If multiple product data metrics are listed for the facility in Table 050-1 in chapter 173-441 WAC, the same product data metric must be used for all years.  The selected metric must be indicated in column C.  </t>
  </si>
  <si>
    <t>You may optionally report data for a secondary NAICS code in row 8.</t>
  </si>
  <si>
    <t>If this is a report revision, indicate what is being updated:</t>
  </si>
  <si>
    <t>Self-generated electricity provided or sold to retail providers, electricity marketers, or other reportable end-user that is not a part of the facility [WAC 173-441-050(3)(l)(ii)(B)]</t>
  </si>
  <si>
    <t>Total facility nameplate generating capacity (MW) [WAC 173-441-050(3)(l)(ii)(A)]</t>
  </si>
  <si>
    <t>Generated electricity for on-site industrial applications not related to electricity generation (MWh) [WAC 173-441-050(3)(l)(ii)(C)]</t>
  </si>
  <si>
    <t>ID</t>
  </si>
  <si>
    <t>Year</t>
  </si>
  <si>
    <t>Validation</t>
  </si>
  <si>
    <t>Type</t>
  </si>
  <si>
    <t>Facility</t>
  </si>
  <si>
    <t>If ceased operation for more than 90 calendar days, other than routine maintenance or seasonal shutdown, provide:</t>
  </si>
  <si>
    <t>Anticipated type of cessation (closure or curtailment):</t>
  </si>
  <si>
    <t>Date cessation began:</t>
  </si>
  <si>
    <t>Date cessation ended (if applicable):</t>
  </si>
  <si>
    <t>Reason for cessation and/or resumption of operation:</t>
  </si>
  <si>
    <t>311991: Perishable Prepared Food Manufacturing</t>
  </si>
  <si>
    <t>Perishable Prepared Food Manufacturing</t>
  </si>
  <si>
    <t>Metric tons food product produced</t>
  </si>
  <si>
    <t>*Must also submit facility level Subpart MM reports as reported under 40 C.F.R. Part 98 via WEDGE. If needed, use densities established in Table MM-1 for mass to volume conversion for production data and annotate in the clarifying information cell.</t>
  </si>
  <si>
    <t>Unit of Production</t>
  </si>
  <si>
    <t>Fuel use reported using CEMS</t>
  </si>
  <si>
    <t>Does facility report any combustion emissions using CEMS or any other method resulting in fuel use not being included in main report? [WAC 173-441-050(3)(m)(i)]</t>
  </si>
  <si>
    <t>Fuel Type</t>
  </si>
  <si>
    <t>Fuel Quantity</t>
  </si>
  <si>
    <t>Fuel Units</t>
  </si>
  <si>
    <t>Fuels</t>
  </si>
  <si>
    <t>Anthracite</t>
  </si>
  <si>
    <t>Bituminous</t>
  </si>
  <si>
    <t>Subbituminous</t>
  </si>
  <si>
    <t>Lignite</t>
  </si>
  <si>
    <t>Coal Coke</t>
  </si>
  <si>
    <t>Mixed (Commercial sector)</t>
  </si>
  <si>
    <t>Mixed (Industrial coking)</t>
  </si>
  <si>
    <t>Mixed (Industrial sector)</t>
  </si>
  <si>
    <t>Mixed (Electric Power sector)</t>
  </si>
  <si>
    <t>Natural Gas (Weighted U.S. Average)</t>
  </si>
  <si>
    <t>Distillate Fuel Oil No. 1</t>
  </si>
  <si>
    <t>Distillate Fuel Oil No. 2</t>
  </si>
  <si>
    <t>Distillate Fuel Oil No. 4</t>
  </si>
  <si>
    <t>Residual Fuel Oil No. 5</t>
  </si>
  <si>
    <t>Residual Fuel Oil No. 6</t>
  </si>
  <si>
    <t>Used Oil</t>
  </si>
  <si>
    <t>Kerosene</t>
  </si>
  <si>
    <t>Liquefied petroleum gases (LPG)</t>
  </si>
  <si>
    <t>Propane</t>
  </si>
  <si>
    <t>Propylene</t>
  </si>
  <si>
    <t>Ethane</t>
  </si>
  <si>
    <t>Ethanol</t>
  </si>
  <si>
    <t>Ethylene</t>
  </si>
  <si>
    <t>Isobutane</t>
  </si>
  <si>
    <t>Isobutylene</t>
  </si>
  <si>
    <t>Butane</t>
  </si>
  <si>
    <t>Butylene</t>
  </si>
  <si>
    <t>Naphtha (&lt;401 deg F)</t>
  </si>
  <si>
    <t>Natural Gasoline</t>
  </si>
  <si>
    <t>Other Oil (&gt;401 deg F)</t>
  </si>
  <si>
    <t>Pentanes Plus</t>
  </si>
  <si>
    <t>Petrochemical Feedstocks</t>
  </si>
  <si>
    <t>Petroleum Coke</t>
  </si>
  <si>
    <t>Special Naphtha</t>
  </si>
  <si>
    <t>Unfinished Oils</t>
  </si>
  <si>
    <t>Heavy Gas Oils</t>
  </si>
  <si>
    <t>Lubricants</t>
  </si>
  <si>
    <t>Motor Gasoline</t>
  </si>
  <si>
    <t>Aviation Gasoline</t>
  </si>
  <si>
    <t>Kerosene-Type Jet Fuel</t>
  </si>
  <si>
    <t>Asphalt and Road Oil</t>
  </si>
  <si>
    <t>Crude Oil</t>
  </si>
  <si>
    <t>Propane Gas</t>
  </si>
  <si>
    <t>Municipal Solid Waste</t>
  </si>
  <si>
    <t>Tires</t>
  </si>
  <si>
    <t>Plastics</t>
  </si>
  <si>
    <t>Blast Furnace Gas</t>
  </si>
  <si>
    <t>Coke Oven Gas</t>
  </si>
  <si>
    <t>Fuel Gas</t>
  </si>
  <si>
    <t>Wood and Wood Residuals (dry basis)</t>
  </si>
  <si>
    <t>Agricultural Byproducts</t>
  </si>
  <si>
    <t>Peat</t>
  </si>
  <si>
    <t>Solid Byproducts</t>
  </si>
  <si>
    <t>Landfill Gas</t>
  </si>
  <si>
    <t>Other Biomass Gases</t>
  </si>
  <si>
    <t>Biodiesel (100%)</t>
  </si>
  <si>
    <t>Rendered Animal Fat</t>
  </si>
  <si>
    <t>Vegetable Oil</t>
  </si>
  <si>
    <t>Biogenic</t>
  </si>
  <si>
    <t>Wood and Wood Residuals</t>
  </si>
  <si>
    <t>Other (gas)</t>
  </si>
  <si>
    <t>Other (liquid)</t>
  </si>
  <si>
    <t>Biogas (Captured methane)</t>
  </si>
  <si>
    <t>Sorbent</t>
  </si>
  <si>
    <t>Singular Unit of Production (only applies to 3221XX: Pulp, Paper, and Paperboard Mills and 3364XX: Aerospace Product and Parts Manufacturing).</t>
  </si>
  <si>
    <t>Air dried (10% moisture) metric tons of produced paper</t>
  </si>
  <si>
    <t>Multi-product selection</t>
  </si>
  <si>
    <t>Air dried (10% moisture) metric tons of produced pulp product</t>
  </si>
  <si>
    <t>Air dried (10% moisture) metric tons of produced paperboard</t>
  </si>
  <si>
    <t>Metric tons of aircraft product and parts produced</t>
  </si>
  <si>
    <t>Square meters of external surface area of aircraft</t>
  </si>
  <si>
    <t>Unit of Production if not in C7 (or optionally provide more info)</t>
  </si>
  <si>
    <t>Missing Fuel Info</t>
  </si>
  <si>
    <t>Missing Start here Info</t>
  </si>
  <si>
    <t>Missing Purchased Electricity Info</t>
  </si>
  <si>
    <t>Missing Self-Generated Electricity Info</t>
  </si>
  <si>
    <t>Missing Product Info</t>
  </si>
  <si>
    <t>Correct before uploading:</t>
  </si>
  <si>
    <t>Enter a value for all green cells in Product information.</t>
  </si>
  <si>
    <t>Enter a value for green cells in Fuel use information.</t>
  </si>
  <si>
    <t>Enter a value for green cells in Self-generated electricity information. Enter 0 if you do not self-generate electricity.</t>
  </si>
  <si>
    <t>Utility Characteristics</t>
  </si>
  <si>
    <t>GHGID</t>
  </si>
  <si>
    <t>EPE Name</t>
  </si>
  <si>
    <t xml:space="preserve">Electric Distribution Utility Type </t>
  </si>
  <si>
    <t>EPE Type All</t>
  </si>
  <si>
    <t>947395</t>
  </si>
  <si>
    <t>Alder Mutual Light</t>
  </si>
  <si>
    <t>COU</t>
  </si>
  <si>
    <t>Marketer</t>
  </si>
  <si>
    <t>922568</t>
  </si>
  <si>
    <t>IOU</t>
  </si>
  <si>
    <t>937084</t>
  </si>
  <si>
    <t>COOP</t>
  </si>
  <si>
    <t>938151</t>
  </si>
  <si>
    <t>ACS</t>
  </si>
  <si>
    <t>Centralia City Light</t>
  </si>
  <si>
    <t>937948</t>
  </si>
  <si>
    <t>Chewelah Electric Dept</t>
  </si>
  <si>
    <t>945848</t>
  </si>
  <si>
    <t xml:space="preserve">City of Blaine </t>
  </si>
  <si>
    <t>937219</t>
  </si>
  <si>
    <t>City of Cheney</t>
  </si>
  <si>
    <t>933997</t>
  </si>
  <si>
    <t>City of Coulee Dam</t>
  </si>
  <si>
    <t>935225</t>
  </si>
  <si>
    <t>City of Ellensburg</t>
  </si>
  <si>
    <t>931896</t>
  </si>
  <si>
    <t>City of McCleary</t>
  </si>
  <si>
    <t>937556</t>
  </si>
  <si>
    <t>City of Milton</t>
  </si>
  <si>
    <t>City of Port Angeles</t>
  </si>
  <si>
    <t>935041</t>
  </si>
  <si>
    <t>City of Richland</t>
  </si>
  <si>
    <t>936273</t>
  </si>
  <si>
    <t>City of Ruston</t>
  </si>
  <si>
    <t>931525</t>
  </si>
  <si>
    <t>City of Sumas</t>
  </si>
  <si>
    <t>944616</t>
  </si>
  <si>
    <t>Clearwater Power</t>
  </si>
  <si>
    <t>931559</t>
  </si>
  <si>
    <t>939532</t>
  </si>
  <si>
    <t>Hermiston Power Project</t>
  </si>
  <si>
    <t>Idaho Power</t>
  </si>
  <si>
    <t>931807</t>
  </si>
  <si>
    <t>955238</t>
  </si>
  <si>
    <t>Kalispel Tribal Utility</t>
  </si>
  <si>
    <t>Tribal</t>
  </si>
  <si>
    <t>941092</t>
  </si>
  <si>
    <t>936107</t>
  </si>
  <si>
    <t>McCleary Light and Power</t>
  </si>
  <si>
    <t>Milton Electric District</t>
  </si>
  <si>
    <t>937813</t>
  </si>
  <si>
    <t>942967</t>
  </si>
  <si>
    <t xml:space="preserve">Nespelem Valley Electric Coop </t>
  </si>
  <si>
    <t>946452</t>
  </si>
  <si>
    <t>938594</t>
  </si>
  <si>
    <t>Ohop Mutual Light Company</t>
  </si>
  <si>
    <t>932401</t>
  </si>
  <si>
    <t xml:space="preserve">Okanogan County Electric Coop </t>
  </si>
  <si>
    <t>938307</t>
  </si>
  <si>
    <t>923658</t>
  </si>
  <si>
    <t>931243</t>
  </si>
  <si>
    <t>Parkland Light &amp; Water Co.</t>
  </si>
  <si>
    <t>936741</t>
  </si>
  <si>
    <t xml:space="preserve">Port of Seattle </t>
  </si>
  <si>
    <t>949539</t>
  </si>
  <si>
    <t xml:space="preserve">PUD No 1 of Asotin County </t>
  </si>
  <si>
    <t>935637</t>
  </si>
  <si>
    <t>935935</t>
  </si>
  <si>
    <t>932712</t>
  </si>
  <si>
    <t>936266</t>
  </si>
  <si>
    <t>PUD No 1 of Clark County</t>
  </si>
  <si>
    <t>931035</t>
  </si>
  <si>
    <t>939872</t>
  </si>
  <si>
    <t>936554</t>
  </si>
  <si>
    <t xml:space="preserve">PUD No 1 of Ferry County </t>
  </si>
  <si>
    <t>932080</t>
  </si>
  <si>
    <t>933415</t>
  </si>
  <si>
    <t>936632</t>
  </si>
  <si>
    <t>934820</t>
  </si>
  <si>
    <t xml:space="preserve">PUD No 1 of Kittitas County </t>
  </si>
  <si>
    <t>939268</t>
  </si>
  <si>
    <t>931712</t>
  </si>
  <si>
    <t>932585</t>
  </si>
  <si>
    <t xml:space="preserve">PUD No 1 of Mason County </t>
  </si>
  <si>
    <t>936139</t>
  </si>
  <si>
    <t>932135</t>
  </si>
  <si>
    <t>935330</t>
  </si>
  <si>
    <t xml:space="preserve">PUD No 1 of Skamania </t>
  </si>
  <si>
    <t>933195</t>
  </si>
  <si>
    <t>PUD No 1 of Snohomish County</t>
  </si>
  <si>
    <t>939474</t>
  </si>
  <si>
    <t>PUD No 1 of Wahkiakum County</t>
  </si>
  <si>
    <t>943825</t>
  </si>
  <si>
    <t>936291</t>
  </si>
  <si>
    <t>938693</t>
  </si>
  <si>
    <t>932051</t>
  </si>
  <si>
    <t>924853</t>
  </si>
  <si>
    <t xml:space="preserve">Richland Energy Services </t>
  </si>
  <si>
    <t>933223</t>
  </si>
  <si>
    <t>Seattle City Light</t>
  </si>
  <si>
    <t>934625</t>
  </si>
  <si>
    <t>Tacoma Power</t>
  </si>
  <si>
    <t>934331</t>
  </si>
  <si>
    <t>Tanner Electric Cooperative</t>
  </si>
  <si>
    <t>946758</t>
  </si>
  <si>
    <t xml:space="preserve">Town of Eatonville </t>
  </si>
  <si>
    <t>939391</t>
  </si>
  <si>
    <t>Town of Steilacoom</t>
  </si>
  <si>
    <t>Vera Power and Water</t>
  </si>
  <si>
    <t>938809</t>
  </si>
  <si>
    <t>Vera Water and Power</t>
  </si>
  <si>
    <t>956874</t>
  </si>
  <si>
    <t>Yakama Power</t>
  </si>
  <si>
    <t>Rainbow Energy Marketing Corp</t>
  </si>
  <si>
    <t>The Energy Authority, Inc.</t>
  </si>
  <si>
    <t>Emission data method change explanation:</t>
  </si>
  <si>
    <t>Product data method change explanation:</t>
  </si>
  <si>
    <r>
      <t xml:space="preserve">Were there any changes to </t>
    </r>
    <r>
      <rPr>
        <b/>
        <sz val="11"/>
        <color theme="1"/>
        <rFont val="Calibri"/>
        <family val="2"/>
        <scheme val="minor"/>
      </rPr>
      <t>emission</t>
    </r>
    <r>
      <rPr>
        <sz val="11"/>
        <color theme="1"/>
        <rFont val="Calibri"/>
        <family val="2"/>
        <scheme val="minor"/>
      </rPr>
      <t xml:space="preserve"> data calculation methodologies since the last reporting year or during the reporting year?</t>
    </r>
  </si>
  <si>
    <r>
      <t xml:space="preserve">Were there any changes to </t>
    </r>
    <r>
      <rPr>
        <b/>
        <sz val="11"/>
        <color theme="1"/>
        <rFont val="Calibri"/>
        <family val="2"/>
        <scheme val="minor"/>
      </rPr>
      <t xml:space="preserve">product </t>
    </r>
    <r>
      <rPr>
        <sz val="11"/>
        <color theme="1"/>
        <rFont val="Calibri"/>
        <family val="2"/>
        <scheme val="minor"/>
      </rPr>
      <t>data calculation methodologies since the last reporting year or during the reporting year?</t>
    </r>
  </si>
  <si>
    <t>Were any missing data procedures used this reporting year?</t>
  </si>
  <si>
    <t>Did emissions increase or decrease more than 5% relative to the previous year?</t>
  </si>
  <si>
    <t>Enter a value for all green cells on the "Start here" tab.</t>
  </si>
  <si>
    <t>Complete column B if the supplier is not listed in column A. If your facility did not purchase electricity, enter "N/A" in column B. Use as many rows as needed.</t>
  </si>
  <si>
    <t>Only complete column B if the end-user is not listed in column A. If your facility did not provide or sell electricity, enter "N/A" in column B. Use as many rows as needed.</t>
  </si>
  <si>
    <t>Use as many rows as needed.</t>
  </si>
  <si>
    <t>Other: NAICS Code Not in Table 050-1</t>
  </si>
  <si>
    <t>Other</t>
  </si>
  <si>
    <t>Specify unit of production in cell F7</t>
  </si>
  <si>
    <t>Missing Fuel Generated &amp; Combusted Info</t>
  </si>
  <si>
    <t>Does facility report any emissions from the on-site combustion of a fuel product that was generated or modified on-site and not purchased in its combusted form from a supplier? [WAC 173-446-040(3)(a)(i)(C)]</t>
  </si>
  <si>
    <t xml:space="preserve">Enter a value for green cells in Fuel generated and combusted information. </t>
  </si>
  <si>
    <t>Unit Name</t>
  </si>
  <si>
    <t>Answer the questions to determine if any of the following situations are applicable to this facility. If they are applicable, provide further details as directed.</t>
  </si>
  <si>
    <t>To request an ADA accommodation, contact Ecology's ADA Coordinator by phone at 360-407-6831 or email Ecology's GHG Reporting and Verification Team at GHGReporting@ecy.wa.gov, or visit https://ecology.wa.gov/accessibility. For Relay Service or TTY call 711 or 877-833-6341.</t>
  </si>
  <si>
    <t>960504</t>
  </si>
  <si>
    <t>935560</t>
  </si>
  <si>
    <t>970760</t>
  </si>
  <si>
    <t>Clatskanie People's Utility District</t>
  </si>
  <si>
    <t>Constellation Energy Generation, LLC</t>
  </si>
  <si>
    <t>ESP</t>
  </si>
  <si>
    <t xml:space="preserve">Eugene Water &amp; Electric Board </t>
  </si>
  <si>
    <t>Portland General Electric Company</t>
  </si>
  <si>
    <t>Town of Coulee Dam</t>
  </si>
  <si>
    <t>Complexity Weighted Barrel</t>
  </si>
  <si>
    <t>324110: Petroleum Refineries-CWB</t>
  </si>
  <si>
    <t>no</t>
  </si>
  <si>
    <t>Start Here</t>
  </si>
  <si>
    <t>yes</t>
  </si>
  <si>
    <t>Validation List</t>
  </si>
  <si>
    <t>This reporting tool must be completed by facilities reporting under WAC 173-441-120.  For assistance and questions, email ghgreporting@ecy.wa.gov.</t>
  </si>
  <si>
    <t>Fuel generated and combusted on-site (ONLY REFINERIES)</t>
  </si>
  <si>
    <t>Subpart MM Fuels (Table MM-1)</t>
  </si>
  <si>
    <t>Gasoline</t>
  </si>
  <si>
    <t>Enter Purchased electricity information. Enter N/A in column B and 0 in column C if not applicable.</t>
  </si>
  <si>
    <t>Version 3.0</t>
  </si>
  <si>
    <t>Accessibility Accommodations</t>
  </si>
  <si>
    <t>Last updated 2/24/2025</t>
  </si>
  <si>
    <t>Form 070-778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</si>
</sst>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1" fillId="0" borderId="0" xfId="0" applyFont="1"/>
    <xf numFmtId="0" fontId="1" fillId="5" borderId="9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5" xfId="0" applyBorder="1"/>
    <xf numFmtId="14" fontId="0" fillId="0" borderId="0" xfId="0" applyNumberFormat="1"/>
    <xf numFmtId="0" fontId="0" fillId="0" borderId="4" xfId="0" applyBorder="1"/>
    <xf numFmtId="0" fontId="0" fillId="3" borderId="4" xfId="0" applyFill="1" applyBorder="1" applyAlignment="1">
      <alignment horizontal="left" vertical="top"/>
    </xf>
    <xf numFmtId="0" fontId="1" fillId="6" borderId="2" xfId="0" applyFont="1" applyFill="1" applyBorder="1" applyAlignment="1">
      <alignment horizontal="left" vertical="top" wrapText="1"/>
    </xf>
    <xf numFmtId="0" fontId="0" fillId="7" borderId="6" xfId="0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1" fillId="6" borderId="2" xfId="0" applyFont="1" applyFill="1" applyBorder="1"/>
    <xf numFmtId="0" fontId="0" fillId="6" borderId="3" xfId="0" applyFill="1" applyBorder="1"/>
    <xf numFmtId="0" fontId="3" fillId="7" borderId="4" xfId="1" applyFill="1" applyBorder="1"/>
    <xf numFmtId="0" fontId="0" fillId="7" borderId="5" xfId="0" applyFill="1" applyBorder="1"/>
    <xf numFmtId="0" fontId="3" fillId="7" borderId="6" xfId="1" applyFill="1" applyBorder="1"/>
    <xf numFmtId="0" fontId="0" fillId="7" borderId="7" xfId="0" applyFill="1" applyBorder="1"/>
    <xf numFmtId="0" fontId="0" fillId="2" borderId="4" xfId="0" applyFill="1" applyBorder="1" applyAlignment="1">
      <alignment horizontal="left" vertical="top" wrapText="1"/>
    </xf>
    <xf numFmtId="0" fontId="0" fillId="7" borderId="1" xfId="0" applyFill="1" applyBorder="1"/>
    <xf numFmtId="0" fontId="0" fillId="7" borderId="10" xfId="0" applyFill="1" applyBorder="1"/>
    <xf numFmtId="0" fontId="0" fillId="7" borderId="1" xfId="0" applyFill="1" applyBorder="1" applyAlignment="1">
      <alignment vertical="top"/>
    </xf>
    <xf numFmtId="0" fontId="0" fillId="7" borderId="3" xfId="0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6" fillId="0" borderId="0" xfId="0" applyFont="1"/>
    <xf numFmtId="0" fontId="6" fillId="0" borderId="4" xfId="0" applyFont="1" applyBorder="1"/>
    <xf numFmtId="0" fontId="0" fillId="6" borderId="1" xfId="0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5" borderId="10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4" borderId="11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" fillId="6" borderId="3" xfId="0" applyFont="1" applyFill="1" applyBorder="1" applyAlignment="1">
      <alignment horizontal="left"/>
    </xf>
    <xf numFmtId="0" fontId="0" fillId="3" borderId="6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2" fillId="2" borderId="10" xfId="0" applyFont="1" applyFill="1" applyBorder="1" applyAlignment="1" applyProtection="1">
      <alignment vertical="top" wrapText="1"/>
      <protection locked="0"/>
    </xf>
    <xf numFmtId="3" fontId="0" fillId="3" borderId="1" xfId="2" applyNumberFormat="1" applyFont="1" applyFill="1" applyBorder="1" applyProtection="1">
      <protection locked="0"/>
    </xf>
    <xf numFmtId="3" fontId="0" fillId="3" borderId="8" xfId="2" applyNumberFormat="1" applyFont="1" applyFill="1" applyBorder="1" applyProtection="1">
      <protection locked="0"/>
    </xf>
    <xf numFmtId="0" fontId="0" fillId="6" borderId="17" xfId="0" applyFill="1" applyBorder="1" applyAlignment="1">
      <alignment horizontal="left"/>
    </xf>
    <xf numFmtId="0" fontId="0" fillId="7" borderId="16" xfId="0" applyFill="1" applyBorder="1" applyAlignment="1">
      <alignment horizontal="left" vertical="top" wrapText="1" indent="2"/>
    </xf>
    <xf numFmtId="0" fontId="0" fillId="7" borderId="3" xfId="0" applyFill="1" applyBorder="1" applyAlignment="1">
      <alignment horizontal="left" vertical="top" wrapText="1" indent="2"/>
    </xf>
    <xf numFmtId="14" fontId="12" fillId="3" borderId="10" xfId="0" applyNumberFormat="1" applyFont="1" applyFill="1" applyBorder="1" applyAlignment="1" applyProtection="1">
      <alignment vertical="top" wrapText="1"/>
      <protection locked="0"/>
    </xf>
    <xf numFmtId="0" fontId="0" fillId="6" borderId="1" xfId="0" applyFill="1" applyBorder="1" applyAlignment="1">
      <alignment horizontal="left" wrapText="1"/>
    </xf>
    <xf numFmtId="0" fontId="0" fillId="6" borderId="18" xfId="0" applyFill="1" applyBorder="1" applyAlignment="1">
      <alignment horizontal="left"/>
    </xf>
    <xf numFmtId="0" fontId="0" fillId="6" borderId="18" xfId="0" applyFill="1" applyBorder="1"/>
    <xf numFmtId="3" fontId="0" fillId="7" borderId="18" xfId="2" applyNumberFormat="1" applyFont="1" applyFill="1" applyBorder="1" applyProtection="1">
      <protection locked="0"/>
    </xf>
    <xf numFmtId="0" fontId="0" fillId="7" borderId="18" xfId="0" applyFill="1" applyBorder="1" applyAlignment="1" applyProtection="1">
      <alignment wrapText="1"/>
      <protection locked="0"/>
    </xf>
    <xf numFmtId="0" fontId="0" fillId="4" borderId="18" xfId="0" applyFill="1" applyBorder="1"/>
    <xf numFmtId="3" fontId="0" fillId="7" borderId="8" xfId="2" applyNumberFormat="1" applyFont="1" applyFill="1" applyBorder="1" applyProtection="1">
      <protection locked="0"/>
    </xf>
    <xf numFmtId="0" fontId="12" fillId="3" borderId="10" xfId="0" applyFont="1" applyFill="1" applyBorder="1" applyAlignment="1" applyProtection="1">
      <alignment horizontal="center" vertical="top" wrapText="1"/>
      <protection locked="0"/>
    </xf>
    <xf numFmtId="3" fontId="0" fillId="3" borderId="1" xfId="2" applyNumberFormat="1" applyFont="1" applyFill="1" applyBorder="1" applyAlignment="1" applyProtection="1">
      <alignment horizontal="center"/>
      <protection locked="0"/>
    </xf>
    <xf numFmtId="0" fontId="1" fillId="8" borderId="19" xfId="0" applyFont="1" applyFill="1" applyBorder="1" applyAlignment="1">
      <alignment wrapText="1"/>
    </xf>
    <xf numFmtId="0" fontId="0" fillId="8" borderId="23" xfId="0" applyFill="1" applyBorder="1"/>
    <xf numFmtId="0" fontId="1" fillId="8" borderId="22" xfId="0" applyFont="1" applyFill="1" applyBorder="1" applyAlignment="1">
      <alignment horizontal="left" vertical="top"/>
    </xf>
    <xf numFmtId="0" fontId="13" fillId="0" borderId="0" xfId="0" applyFont="1"/>
    <xf numFmtId="3" fontId="0" fillId="3" borderId="18" xfId="2" applyNumberFormat="1" applyFont="1" applyFill="1" applyBorder="1" applyProtection="1">
      <protection locked="0"/>
    </xf>
    <xf numFmtId="0" fontId="0" fillId="0" borderId="21" xfId="0" applyBorder="1"/>
    <xf numFmtId="0" fontId="0" fillId="4" borderId="11" xfId="0" applyFill="1" applyBorder="1" applyAlignment="1">
      <alignment horizontal="center" vertical="center" wrapText="1"/>
    </xf>
    <xf numFmtId="0" fontId="12" fillId="7" borderId="1" xfId="0" applyFont="1" applyFill="1" applyBorder="1" applyAlignment="1" applyProtection="1">
      <alignment vertical="top" wrapText="1"/>
      <protection locked="0"/>
    </xf>
    <xf numFmtId="0" fontId="12" fillId="7" borderId="10" xfId="0" applyFont="1" applyFill="1" applyBorder="1" applyAlignment="1" applyProtection="1">
      <alignment vertical="top" wrapText="1"/>
      <protection locked="0"/>
    </xf>
    <xf numFmtId="0" fontId="0" fillId="4" borderId="18" xfId="0" applyFill="1" applyBorder="1" applyAlignment="1">
      <alignment vertical="center" wrapText="1"/>
    </xf>
    <xf numFmtId="0" fontId="13" fillId="0" borderId="0" xfId="0" applyFont="1" applyProtection="1">
      <protection hidden="1"/>
    </xf>
    <xf numFmtId="0" fontId="1" fillId="6" borderId="24" xfId="0" applyFont="1" applyFill="1" applyBorder="1"/>
    <xf numFmtId="0" fontId="0" fillId="7" borderId="25" xfId="0" applyFill="1" applyBorder="1"/>
    <xf numFmtId="0" fontId="0" fillId="0" borderId="20" xfId="0" applyBorder="1" applyProtection="1">
      <protection hidden="1"/>
    </xf>
    <xf numFmtId="0" fontId="0" fillId="6" borderId="15" xfId="0" applyFill="1" applyBorder="1" applyAlignment="1">
      <alignment vertical="top"/>
    </xf>
    <xf numFmtId="0" fontId="0" fillId="6" borderId="3" xfId="0" applyFill="1" applyBorder="1" applyAlignment="1">
      <alignment vertical="top"/>
    </xf>
    <xf numFmtId="0" fontId="1" fillId="6" borderId="3" xfId="0" applyFont="1" applyFill="1" applyBorder="1"/>
    <xf numFmtId="164" fontId="0" fillId="3" borderId="18" xfId="2" applyNumberFormat="1" applyFont="1" applyFill="1" applyBorder="1" applyProtection="1">
      <protection locked="0"/>
    </xf>
    <xf numFmtId="0" fontId="0" fillId="0" borderId="0" xfId="0" applyAlignment="1">
      <alignment horizontal="centerContinuous" vertical="top" wrapText="1"/>
    </xf>
    <xf numFmtId="0" fontId="0" fillId="7" borderId="10" xfId="0" applyFill="1" applyBorder="1" applyAlignment="1">
      <alignment wrapText="1"/>
    </xf>
    <xf numFmtId="0" fontId="1" fillId="6" borderId="18" xfId="0" applyFont="1" applyFill="1" applyBorder="1"/>
    <xf numFmtId="3" fontId="0" fillId="7" borderId="18" xfId="0" applyNumberFormat="1" applyFill="1" applyBorder="1" applyAlignment="1">
      <alignment horizontal="left"/>
    </xf>
    <xf numFmtId="0" fontId="0" fillId="0" borderId="0" xfId="0" applyAlignment="1">
      <alignment vertical="top"/>
    </xf>
    <xf numFmtId="0" fontId="0" fillId="7" borderId="18" xfId="0" applyFill="1" applyBorder="1" applyAlignment="1">
      <alignment vertical="top" wrapText="1"/>
    </xf>
    <xf numFmtId="0" fontId="0" fillId="4" borderId="13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3" fontId="0" fillId="0" borderId="0" xfId="0" applyNumberFormat="1"/>
    <xf numFmtId="0" fontId="0" fillId="6" borderId="18" xfId="0" applyFill="1" applyBorder="1" applyAlignment="1">
      <alignment horizontal="center"/>
    </xf>
    <xf numFmtId="0" fontId="0" fillId="6" borderId="18" xfId="0" applyFill="1" applyBorder="1" applyAlignment="1">
      <alignment horizontal="center" wrapText="1"/>
    </xf>
    <xf numFmtId="3" fontId="0" fillId="3" borderId="18" xfId="2" applyNumberFormat="1" applyFont="1" applyFill="1" applyBorder="1" applyAlignment="1" applyProtection="1">
      <protection locked="0"/>
    </xf>
    <xf numFmtId="0" fontId="0" fillId="7" borderId="18" xfId="0" applyFill="1" applyBorder="1" applyAlignment="1">
      <alignment horizontal="center"/>
    </xf>
    <xf numFmtId="3" fontId="0" fillId="7" borderId="18" xfId="2" applyNumberFormat="1" applyFont="1" applyFill="1" applyBorder="1" applyAlignment="1" applyProtection="1">
      <alignment wrapText="1"/>
      <protection hidden="1"/>
    </xf>
    <xf numFmtId="3" fontId="0" fillId="2" borderId="18" xfId="2" applyNumberFormat="1" applyFont="1" applyFill="1" applyBorder="1" applyProtection="1">
      <protection locked="0"/>
    </xf>
    <xf numFmtId="0" fontId="0" fillId="7" borderId="18" xfId="0" applyFill="1" applyBorder="1" applyAlignment="1" applyProtection="1">
      <alignment wrapText="1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2" fillId="4" borderId="18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5" fillId="5" borderId="27" xfId="0" applyFont="1" applyFill="1" applyBorder="1"/>
    <xf numFmtId="0" fontId="15" fillId="5" borderId="27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12" fillId="4" borderId="27" xfId="0" applyFont="1" applyFill="1" applyBorder="1" applyAlignment="1">
      <alignment vertical="center" wrapText="1"/>
    </xf>
    <xf numFmtId="0" fontId="12" fillId="4" borderId="28" xfId="0" applyFont="1" applyFill="1" applyBorder="1" applyAlignment="1">
      <alignment vertical="center" wrapText="1"/>
    </xf>
    <xf numFmtId="0" fontId="12" fillId="4" borderId="29" xfId="0" applyFont="1" applyFill="1" applyBorder="1" applyAlignment="1">
      <alignment vertical="center" wrapText="1"/>
    </xf>
    <xf numFmtId="0" fontId="12" fillId="4" borderId="30" xfId="0" applyFont="1" applyFill="1" applyBorder="1" applyAlignment="1">
      <alignment vertical="center" wrapText="1"/>
    </xf>
    <xf numFmtId="0" fontId="12" fillId="4" borderId="31" xfId="0" applyFont="1" applyFill="1" applyBorder="1" applyAlignment="1">
      <alignment vertical="center" wrapText="1"/>
    </xf>
    <xf numFmtId="0" fontId="12" fillId="4" borderId="32" xfId="0" applyFont="1" applyFill="1" applyBorder="1" applyAlignment="1">
      <alignment vertical="center" wrapText="1"/>
    </xf>
    <xf numFmtId="0" fontId="16" fillId="0" borderId="18" xfId="0" applyFont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left"/>
      <protection hidden="1"/>
    </xf>
    <xf numFmtId="0" fontId="0" fillId="0" borderId="34" xfId="0" applyBorder="1"/>
    <xf numFmtId="0" fontId="0" fillId="0" borderId="35" xfId="0" applyBorder="1"/>
    <xf numFmtId="164" fontId="0" fillId="7" borderId="18" xfId="2" applyNumberFormat="1" applyFont="1" applyFill="1" applyBorder="1" applyProtection="1">
      <protection locked="0"/>
    </xf>
    <xf numFmtId="0" fontId="0" fillId="0" borderId="0" xfId="0" quotePrefix="1"/>
    <xf numFmtId="0" fontId="15" fillId="5" borderId="1" xfId="0" applyFont="1" applyFill="1" applyBorder="1" applyAlignment="1">
      <alignment horizontal="left" vertical="center" wrapText="1"/>
    </xf>
    <xf numFmtId="0" fontId="1" fillId="5" borderId="18" xfId="0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7" borderId="36" xfId="0" applyFill="1" applyBorder="1"/>
    <xf numFmtId="0" fontId="0" fillId="7" borderId="26" xfId="0" applyFill="1" applyBorder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39"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DDEBF7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cfr.gov/cgi-bin/text-idx?tpl=/ecfrbrowse/Title40/40cfr98_main_02.tpl" TargetMode="External"/><Relationship Id="rId1" Type="http://schemas.openxmlformats.org/officeDocument/2006/relationships/hyperlink" Target="https://apps.leg.wa.gov/WAC/default.aspx?cite=173-441&amp;full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6"/>
  <sheetViews>
    <sheetView tabSelected="1" workbookViewId="0">
      <selection activeCell="G9" sqref="G9"/>
    </sheetView>
  </sheetViews>
  <sheetFormatPr defaultRowHeight="14.4" x14ac:dyDescent="0.3"/>
  <cols>
    <col min="1" max="1" width="78.44140625" customWidth="1"/>
    <col min="2" max="2" width="64.6640625" customWidth="1"/>
    <col min="3" max="3" width="8.109375" customWidth="1"/>
    <col min="4" max="4" width="56.6640625" customWidth="1"/>
    <col min="5" max="5" width="22.109375" customWidth="1"/>
    <col min="6" max="6" width="36.88671875" customWidth="1"/>
    <col min="7" max="7" width="55.6640625" bestFit="1" customWidth="1"/>
  </cols>
  <sheetData>
    <row r="1" spans="1:6" ht="18.600000000000001" thickBot="1" x14ac:dyDescent="0.4">
      <c r="A1" s="1" t="s">
        <v>15</v>
      </c>
      <c r="E1" s="79" t="s">
        <v>1</v>
      </c>
    </row>
    <row r="2" spans="1:6" x14ac:dyDescent="0.3">
      <c r="D2" s="8"/>
      <c r="E2" s="127" t="s">
        <v>468</v>
      </c>
    </row>
    <row r="3" spans="1:6" x14ac:dyDescent="0.3">
      <c r="A3" s="88" t="s">
        <v>0</v>
      </c>
      <c r="E3" s="80" t="s">
        <v>470</v>
      </c>
    </row>
    <row r="4" spans="1:6" ht="29.4" thickBot="1" x14ac:dyDescent="0.35">
      <c r="A4" s="91" t="s">
        <v>463</v>
      </c>
      <c r="B4" s="90"/>
      <c r="E4" s="128" t="s">
        <v>471</v>
      </c>
    </row>
    <row r="5" spans="1:6" x14ac:dyDescent="0.3">
      <c r="A5" s="5"/>
      <c r="B5" s="5"/>
    </row>
    <row r="6" spans="1:6" x14ac:dyDescent="0.3">
      <c r="A6" s="88" t="s">
        <v>469</v>
      </c>
      <c r="B6" s="86"/>
    </row>
    <row r="7" spans="1:6" ht="58.2" thickBot="1" x14ac:dyDescent="0.35">
      <c r="A7" s="87" t="s">
        <v>447</v>
      </c>
      <c r="B7" s="86"/>
    </row>
    <row r="8" spans="1:6" x14ac:dyDescent="0.3">
      <c r="A8" s="5"/>
      <c r="B8" s="5"/>
      <c r="D8" s="68" t="s">
        <v>309</v>
      </c>
      <c r="E8" s="69"/>
      <c r="F8" s="70"/>
    </row>
    <row r="9" spans="1:6" x14ac:dyDescent="0.3">
      <c r="A9" s="13" t="s">
        <v>13</v>
      </c>
      <c r="B9" s="27"/>
      <c r="C9" s="28"/>
      <c r="D9" s="81" t="str">
        <f>IF(Validation!B8="FAIL",Validation!C8,"")</f>
        <v>Enter a value for all green cells on the "Start here" tab.</v>
      </c>
      <c r="F9" s="73"/>
    </row>
    <row r="10" spans="1:6" x14ac:dyDescent="0.3">
      <c r="A10" s="12" t="s">
        <v>8</v>
      </c>
      <c r="B10" s="6"/>
      <c r="D10" s="81" t="str">
        <f>IF(Validation!B9="FAIL",Validation!C9,"")</f>
        <v>Enter a value for all green cells in Product information.</v>
      </c>
      <c r="F10" s="73"/>
    </row>
    <row r="11" spans="1:6" x14ac:dyDescent="0.3">
      <c r="A11" s="22" t="s">
        <v>9</v>
      </c>
      <c r="B11" s="7"/>
      <c r="C11" s="28"/>
      <c r="D11" s="81" t="str">
        <f>IF(Validation!B10="FAIL",Validation!C10,"")</f>
        <v>Enter Purchased electricity information. Enter N/A in column B and 0 in column C if not applicable.</v>
      </c>
      <c r="F11" s="73"/>
    </row>
    <row r="12" spans="1:6" x14ac:dyDescent="0.3">
      <c r="A12" s="14" t="s">
        <v>14</v>
      </c>
      <c r="B12" s="15"/>
      <c r="C12" s="28"/>
      <c r="D12" s="81" t="str">
        <f>IF(Validation!B11="FAIL",Validation!C11,"")</f>
        <v>Enter a value for green cells in Self-generated electricity information. Enter 0 if you do not self-generate electricity.</v>
      </c>
      <c r="F12" s="73"/>
    </row>
    <row r="13" spans="1:6" x14ac:dyDescent="0.3">
      <c r="B13" s="9"/>
      <c r="C13" s="29"/>
      <c r="D13" s="81" t="str">
        <f>IF(Validation!B12="FAIL",Validation!C12,"")</f>
        <v>Enter a value for green cells in Fuel use information.</v>
      </c>
      <c r="F13" s="73"/>
    </row>
    <row r="14" spans="1:6" x14ac:dyDescent="0.3">
      <c r="A14" s="16" t="s">
        <v>2</v>
      </c>
      <c r="B14" s="17"/>
      <c r="D14" s="116" t="str">
        <f>IF(Validation!B13="FAIL",Validation!C13,"")</f>
        <v xml:space="preserve">Enter a value for green cells in Fuel generated and combusted information. </v>
      </c>
      <c r="E14" s="117"/>
      <c r="F14" s="118"/>
    </row>
    <row r="15" spans="1:6" x14ac:dyDescent="0.3">
      <c r="A15" s="18" t="s">
        <v>5</v>
      </c>
      <c r="B15" s="19"/>
      <c r="C15" t="s">
        <v>3</v>
      </c>
      <c r="F15" s="10"/>
    </row>
    <row r="16" spans="1:6" x14ac:dyDescent="0.3">
      <c r="A16" s="20" t="s">
        <v>6</v>
      </c>
      <c r="B16" s="21"/>
      <c r="C16" t="s">
        <v>3</v>
      </c>
      <c r="F16" s="10"/>
    </row>
    <row r="17" spans="1:3" x14ac:dyDescent="0.3">
      <c r="A17" s="2"/>
    </row>
    <row r="18" spans="1:3" x14ac:dyDescent="0.3">
      <c r="A18" s="16" t="s">
        <v>17</v>
      </c>
      <c r="B18" s="17"/>
    </row>
    <row r="19" spans="1:3" x14ac:dyDescent="0.3">
      <c r="A19" s="23" t="s">
        <v>16</v>
      </c>
      <c r="B19" s="49"/>
      <c r="C19" s="11"/>
    </row>
    <row r="20" spans="1:3" x14ac:dyDescent="0.3">
      <c r="A20" s="24" t="s">
        <v>7</v>
      </c>
      <c r="B20" s="50"/>
    </row>
    <row r="21" spans="1:3" x14ac:dyDescent="0.3">
      <c r="A21" s="23" t="s">
        <v>10</v>
      </c>
      <c r="B21" s="51"/>
    </row>
    <row r="22" spans="1:3" ht="123" customHeight="1" x14ac:dyDescent="0.3">
      <c r="A22" s="25" t="s">
        <v>4</v>
      </c>
      <c r="B22" s="52"/>
    </row>
    <row r="23" spans="1:3" x14ac:dyDescent="0.3">
      <c r="C23" s="31"/>
    </row>
    <row r="24" spans="1:3" x14ac:dyDescent="0.3">
      <c r="A24" s="71" t="str">
        <f>IF(Validation!B8="FAIL",Validation!C8,"")</f>
        <v>Enter a value for all green cells on the "Start here" tab.</v>
      </c>
    </row>
    <row r="25" spans="1:3" ht="27.75" customHeight="1" x14ac:dyDescent="0.3">
      <c r="A25" s="16" t="s">
        <v>446</v>
      </c>
      <c r="B25" s="84"/>
    </row>
    <row r="26" spans="1:3" x14ac:dyDescent="0.3">
      <c r="A26" s="55" t="s">
        <v>140</v>
      </c>
      <c r="B26" s="48"/>
    </row>
    <row r="27" spans="1:3" ht="48.75" customHeight="1" x14ac:dyDescent="0.3">
      <c r="A27" s="57" t="s">
        <v>431</v>
      </c>
      <c r="B27" s="66"/>
      <c r="C27" s="31"/>
    </row>
    <row r="28" spans="1:3" ht="44.25" customHeight="1" x14ac:dyDescent="0.3">
      <c r="A28" s="57" t="s">
        <v>432</v>
      </c>
      <c r="B28" s="66"/>
      <c r="C28" s="31"/>
    </row>
    <row r="29" spans="1:3" ht="79.2" customHeight="1" x14ac:dyDescent="0.3">
      <c r="A29" s="56" t="s">
        <v>429</v>
      </c>
      <c r="B29" s="75"/>
      <c r="C29" s="31" t="s">
        <v>3</v>
      </c>
    </row>
    <row r="30" spans="1:3" ht="67.2" customHeight="1" x14ac:dyDescent="0.3">
      <c r="A30" s="57" t="s">
        <v>430</v>
      </c>
      <c r="B30" s="76"/>
    </row>
    <row r="31" spans="1:3" x14ac:dyDescent="0.3">
      <c r="A31" s="57" t="s">
        <v>433</v>
      </c>
      <c r="B31" s="66"/>
    </row>
    <row r="32" spans="1:3" ht="28.8" x14ac:dyDescent="0.3">
      <c r="A32" s="26" t="s">
        <v>11</v>
      </c>
      <c r="B32" s="76"/>
    </row>
    <row r="33" spans="1:2" x14ac:dyDescent="0.3">
      <c r="A33" s="15" t="s">
        <v>434</v>
      </c>
      <c r="B33" s="66"/>
    </row>
    <row r="34" spans="1:2" ht="28.8" x14ac:dyDescent="0.3">
      <c r="A34" s="15" t="s">
        <v>12</v>
      </c>
      <c r="B34" s="76"/>
    </row>
    <row r="35" spans="1:2" ht="35.25" customHeight="1" x14ac:dyDescent="0.3">
      <c r="A35" s="82" t="s">
        <v>216</v>
      </c>
      <c r="B35" s="83"/>
    </row>
    <row r="36" spans="1:2" ht="24" customHeight="1" x14ac:dyDescent="0.3">
      <c r="A36" s="57" t="s">
        <v>217</v>
      </c>
      <c r="B36" s="66"/>
    </row>
    <row r="37" spans="1:2" x14ac:dyDescent="0.3">
      <c r="A37" s="57" t="s">
        <v>218</v>
      </c>
      <c r="B37" s="58"/>
    </row>
    <row r="38" spans="1:2" x14ac:dyDescent="0.3">
      <c r="A38" s="57" t="s">
        <v>219</v>
      </c>
      <c r="B38" s="58"/>
    </row>
    <row r="39" spans="1:2" x14ac:dyDescent="0.3">
      <c r="A39" s="57" t="s">
        <v>220</v>
      </c>
      <c r="B39" s="58"/>
    </row>
    <row r="40" spans="1:2" x14ac:dyDescent="0.3">
      <c r="A40" s="15" t="s">
        <v>207</v>
      </c>
      <c r="B40" s="52"/>
    </row>
    <row r="41" spans="1:2" ht="16.95" customHeight="1" x14ac:dyDescent="0.3">
      <c r="A41" s="101" t="str">
        <f>IF(OR($B$20=522399,$B$20=522689,$B$20=525715,$B$20=526073,$B$20=527219),"Has your refinery had a turnover after emissions year 2022 [WAC 173-441-050 (Table 050-1)]","")</f>
        <v/>
      </c>
      <c r="B41" s="115"/>
    </row>
    <row r="42" spans="1:2" x14ac:dyDescent="0.3">
      <c r="B42" s="32" t="s">
        <v>3</v>
      </c>
    </row>
    <row r="43" spans="1:2" x14ac:dyDescent="0.3">
      <c r="B43" s="32" t="s">
        <v>3</v>
      </c>
    </row>
    <row r="44" spans="1:2" x14ac:dyDescent="0.3">
      <c r="B44" s="32" t="s">
        <v>3</v>
      </c>
    </row>
    <row r="45" spans="1:2" x14ac:dyDescent="0.3">
      <c r="B45" s="32"/>
    </row>
    <row r="46" spans="1:2" x14ac:dyDescent="0.3">
      <c r="B46" s="32"/>
    </row>
  </sheetData>
  <sheetProtection algorithmName="SHA-512" hashValue="QrtDKuFyPc0zs/+uUvWyp9C7fRDv650JMH6nxT5fonchmSaAXAi7qM+L32SEXJHAGv5K6w7EKl7cJPV+Of7Lzw==" saltValue="kIb8W0u2brWrJLlSZ0sSwg==" spinCount="100000" sheet="1" objects="1" scenarios="1"/>
  <conditionalFormatting sqref="A41">
    <cfRule type="expression" dxfId="38" priority="6">
      <formula>$B$20=527219</formula>
    </cfRule>
    <cfRule type="expression" dxfId="37" priority="7">
      <formula>$B$20=526073</formula>
    </cfRule>
    <cfRule type="expression" dxfId="36" priority="8">
      <formula>$B$20=522689</formula>
    </cfRule>
    <cfRule type="expression" dxfId="35" priority="9">
      <formula>$B$20=522399</formula>
    </cfRule>
    <cfRule type="expression" dxfId="34" priority="10">
      <formula>$B$20=525715</formula>
    </cfRule>
    <cfRule type="expression" dxfId="33" priority="18">
      <formula>A41&lt;&gt;"Has your refinery had a turnover after emissions year 2022? [WAC 173-441-050 (Table 050-1)]"</formula>
    </cfRule>
  </conditionalFormatting>
  <conditionalFormatting sqref="B29">
    <cfRule type="expression" dxfId="32" priority="23">
      <formula>$B$27="yes"</formula>
    </cfRule>
  </conditionalFormatting>
  <conditionalFormatting sqref="B30">
    <cfRule type="expression" dxfId="31" priority="22">
      <formula>$B$28="yes"</formula>
    </cfRule>
  </conditionalFormatting>
  <conditionalFormatting sqref="B32">
    <cfRule type="expression" dxfId="30" priority="21">
      <formula>$B$31="yes"</formula>
    </cfRule>
  </conditionalFormatting>
  <conditionalFormatting sqref="B34">
    <cfRule type="expression" dxfId="29" priority="20">
      <formula>$B$33="yes"</formula>
    </cfRule>
  </conditionalFormatting>
  <conditionalFormatting sqref="B37:B39">
    <cfRule type="expression" dxfId="28" priority="16">
      <formula>$B$36="N/A"</formula>
    </cfRule>
  </conditionalFormatting>
  <conditionalFormatting sqref="B38">
    <cfRule type="expression" dxfId="27" priority="29">
      <formula>$B$36="closed"</formula>
    </cfRule>
  </conditionalFormatting>
  <conditionalFormatting sqref="B41">
    <cfRule type="expression" dxfId="26" priority="1">
      <formula>$B$20=527219</formula>
    </cfRule>
    <cfRule type="expression" dxfId="25" priority="2">
      <formula>$B$20=526073</formula>
    </cfRule>
    <cfRule type="expression" dxfId="24" priority="3">
      <formula>$B$20=525715</formula>
    </cfRule>
    <cfRule type="expression" dxfId="23" priority="4">
      <formula>$B$20=522689</formula>
    </cfRule>
    <cfRule type="expression" dxfId="22" priority="5">
      <formula>$B$20=522399</formula>
    </cfRule>
    <cfRule type="expression" dxfId="21" priority="17">
      <formula>A41="Has your refinery had a turnover after emissions year 2022? [WAC 173-441-050 (Table 050-1)]"</formula>
    </cfRule>
    <cfRule type="expression" dxfId="20" priority="19">
      <formula>AND(A40&lt;&gt;"Has your refinery had a turnover after emissions year 2022? [WAC 173-441-050 (Table 050-1)]",$B$41&lt;&gt;"")</formula>
    </cfRule>
  </conditionalFormatting>
  <conditionalFormatting sqref="D9:D14">
    <cfRule type="cellIs" dxfId="19" priority="26" operator="notEqual">
      <formula>""</formula>
    </cfRule>
  </conditionalFormatting>
  <dataValidations count="5">
    <dataValidation type="list" allowBlank="1" showInputMessage="1" showErrorMessage="1" sqref="B21" xr:uid="{00000000-0002-0000-0000-000000000000}">
      <formula1>"2024"</formula1>
    </dataValidation>
    <dataValidation type="list" allowBlank="1" showInputMessage="1" showErrorMessage="1" sqref="B36" xr:uid="{00000000-0002-0000-0000-000001000000}">
      <formula1>"closed,curtailed,N/A"</formula1>
    </dataValidation>
    <dataValidation type="list" allowBlank="1" showInputMessage="1" showErrorMessage="1" sqref="B27:B28 B31 B33" xr:uid="{42034F4B-0998-4F0A-A78F-76D214AF474D}">
      <formula1>"yes, no"</formula1>
    </dataValidation>
    <dataValidation type="whole" allowBlank="1" showInputMessage="1" showErrorMessage="1" errorTitle="Uh Oh!" error="Please enter your 6 digit GHGRPID. If you do not know your GHGRPID, please contact Ecology for assistance." sqref="B20" xr:uid="{04708BC4-5E85-4004-AAC2-D6CC44DDB467}">
      <formula1>100000</formula1>
      <formula2>999999</formula2>
    </dataValidation>
    <dataValidation type="date" operator="greaterThan" allowBlank="1" showInputMessage="1" showErrorMessage="1" errorTitle="Uh Oh!" error="Please enter a valid date (mm/dd/yyyy)." sqref="B37:B38" xr:uid="{982F3DE1-CF21-4121-B223-76128992AE02}">
      <formula1>40909</formula1>
    </dataValidation>
  </dataValidations>
  <hyperlinks>
    <hyperlink ref="A15" r:id="rId1" xr:uid="{00000000-0004-0000-0000-000000000000}"/>
    <hyperlink ref="A16" r:id="rId2" xr:uid="{00000000-0004-0000-0000-000001000000}"/>
  </hyperlinks>
  <pageMargins left="0.7" right="0.7" top="0.75" bottom="0.75" header="0.3" footer="0.3"/>
  <pageSetup orientation="portrait" horizontalDpi="90" verticalDpi="90"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" id="{DBBAD897-2D09-43F5-B4D0-17BF8F426D6B}">
            <xm:f>$D9=Validation!$C8</xm:f>
            <x14:dxf>
              <fill>
                <patternFill>
                  <bgColor rgb="FFFFC000"/>
                </patternFill>
              </fill>
            </x14:dxf>
          </x14:cfRule>
          <xm:sqref>E9:F14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6E3E5F-19DC-4AB0-AD7B-2F8E70C30012}">
          <x14:formula1>
            <xm:f>IF(OR($B$20=522399,$B$20=522689,$B$20=525715,$B$20=526073,$B$20=527219),Validation!$M$2:$M$3,Validation!$M$4)</xm:f>
          </x14:formula1>
          <xm:sqref>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91"/>
  <sheetViews>
    <sheetView zoomScale="94" zoomScaleNormal="94" workbookViewId="0">
      <selection activeCell="D32" sqref="D32"/>
    </sheetView>
  </sheetViews>
  <sheetFormatPr defaultRowHeight="14.4" x14ac:dyDescent="0.3"/>
  <cols>
    <col min="1" max="1" width="68" customWidth="1"/>
    <col min="2" max="2" width="78.5546875" customWidth="1"/>
    <col min="3" max="3" width="54.6640625" customWidth="1"/>
    <col min="4" max="4" width="41.6640625" customWidth="1"/>
    <col min="5" max="5" width="11" bestFit="1" customWidth="1"/>
    <col min="6" max="6" width="21.5546875" customWidth="1"/>
    <col min="7" max="7" width="53" customWidth="1"/>
  </cols>
  <sheetData>
    <row r="1" spans="1:6" x14ac:dyDescent="0.3">
      <c r="A1" t="s">
        <v>198</v>
      </c>
    </row>
    <row r="3" spans="1:6" x14ac:dyDescent="0.3">
      <c r="A3" s="2" t="s">
        <v>141</v>
      </c>
      <c r="B3" s="78" t="str">
        <f>IF(Validation!B9="FAIL",Validation!C9,"")</f>
        <v>Enter a value for all green cells in Product information.</v>
      </c>
    </row>
    <row r="4" spans="1:6" ht="14.4" customHeight="1" x14ac:dyDescent="0.3">
      <c r="A4" t="s">
        <v>205</v>
      </c>
    </row>
    <row r="5" spans="1:6" x14ac:dyDescent="0.3">
      <c r="A5" t="s">
        <v>206</v>
      </c>
    </row>
    <row r="6" spans="1:6" ht="57.6" x14ac:dyDescent="0.3">
      <c r="A6" s="95" t="s">
        <v>182</v>
      </c>
      <c r="B6" s="95" t="s">
        <v>183</v>
      </c>
      <c r="C6" s="96" t="s">
        <v>225</v>
      </c>
      <c r="D6" s="96" t="s">
        <v>296</v>
      </c>
      <c r="E6" s="96" t="s">
        <v>142</v>
      </c>
      <c r="F6" s="96" t="s">
        <v>303</v>
      </c>
    </row>
    <row r="7" spans="1:6" ht="59.4" customHeight="1" x14ac:dyDescent="0.3">
      <c r="A7" s="97"/>
      <c r="B7" s="98" t="s">
        <v>143</v>
      </c>
      <c r="C7" s="99" t="str">
        <f>IFERROR(INDEX(Reference!$A$6:$C$47,MATCH(A7,Reference!$A$6:$A$48,0),3),"")</f>
        <v/>
      </c>
      <c r="D7" s="63"/>
      <c r="E7" s="85"/>
      <c r="F7" s="100"/>
    </row>
    <row r="8" spans="1:6" x14ac:dyDescent="0.3">
      <c r="A8" s="100"/>
      <c r="B8" s="98" t="s">
        <v>144</v>
      </c>
      <c r="C8" s="99" t="str">
        <f>IFERROR(INDEX(Reference!$A$6:$C$47,MATCH(A8,Reference!$A$6:$A$48,0),3),"")</f>
        <v/>
      </c>
      <c r="D8" s="62"/>
      <c r="E8" s="119"/>
      <c r="F8" s="62"/>
    </row>
    <row r="9" spans="1:6" x14ac:dyDescent="0.3">
      <c r="A9" t="str">
        <f>IF(A7="324110: Petroleum Refineries*","*Must also submit facility level Subpart MM reports as reported under 40 C.F.R. Part 98 via WEDGE. If needed, use densities established in Table MM-1 for mass to volume conversion for production data and annotate in the clarifying information cell.","")</f>
        <v/>
      </c>
    </row>
    <row r="11" spans="1:6" x14ac:dyDescent="0.3">
      <c r="A11" s="2" t="s">
        <v>138</v>
      </c>
      <c r="B11" s="78" t="str">
        <f>IF(Validation!B10="FAIL",Validation!C10,"")</f>
        <v>Enter Purchased electricity information. Enter N/A in column B and 0 in column C if not applicable.</v>
      </c>
    </row>
    <row r="12" spans="1:6" x14ac:dyDescent="0.3">
      <c r="A12" t="s">
        <v>436</v>
      </c>
    </row>
    <row r="13" spans="1:6" x14ac:dyDescent="0.3">
      <c r="A13" s="30" t="s">
        <v>135</v>
      </c>
      <c r="B13" s="30" t="s">
        <v>181</v>
      </c>
      <c r="C13" s="30" t="s">
        <v>134</v>
      </c>
    </row>
    <row r="14" spans="1:6" x14ac:dyDescent="0.3">
      <c r="A14" s="54"/>
      <c r="B14" s="65"/>
      <c r="C14" s="54"/>
    </row>
    <row r="15" spans="1:6" x14ac:dyDescent="0.3">
      <c r="A15" s="54"/>
      <c r="B15" s="65"/>
      <c r="C15" s="54"/>
    </row>
    <row r="16" spans="1:6" x14ac:dyDescent="0.3">
      <c r="A16" s="54"/>
      <c r="B16" s="65"/>
      <c r="C16" s="54"/>
    </row>
    <row r="17" spans="1:3" x14ac:dyDescent="0.3">
      <c r="A17" s="54"/>
      <c r="B17" s="65"/>
      <c r="C17" s="54"/>
    </row>
    <row r="18" spans="1:3" x14ac:dyDescent="0.3">
      <c r="A18" s="54"/>
      <c r="B18" s="65"/>
      <c r="C18" s="54"/>
    </row>
    <row r="19" spans="1:3" x14ac:dyDescent="0.3">
      <c r="A19" s="54"/>
      <c r="B19" s="65"/>
      <c r="C19" s="54"/>
    </row>
    <row r="20" spans="1:3" x14ac:dyDescent="0.3">
      <c r="A20" s="54"/>
      <c r="B20" s="65"/>
      <c r="C20" s="54"/>
    </row>
    <row r="21" spans="1:3" x14ac:dyDescent="0.3">
      <c r="A21" s="54"/>
      <c r="B21" s="65"/>
      <c r="C21" s="54"/>
    </row>
    <row r="22" spans="1:3" x14ac:dyDescent="0.3">
      <c r="A22" s="54"/>
      <c r="B22" s="65"/>
      <c r="C22" s="54"/>
    </row>
    <row r="23" spans="1:3" x14ac:dyDescent="0.3">
      <c r="A23" s="54"/>
      <c r="B23" s="65"/>
      <c r="C23" s="54"/>
    </row>
    <row r="24" spans="1:3" x14ac:dyDescent="0.3">
      <c r="A24" s="54"/>
      <c r="B24" s="65"/>
      <c r="C24" s="54"/>
    </row>
    <row r="25" spans="1:3" x14ac:dyDescent="0.3">
      <c r="A25" s="54"/>
      <c r="B25" s="65"/>
      <c r="C25" s="54"/>
    </row>
    <row r="26" spans="1:3" x14ac:dyDescent="0.3">
      <c r="A26" s="54"/>
      <c r="B26" s="65"/>
      <c r="C26" s="54"/>
    </row>
    <row r="27" spans="1:3" x14ac:dyDescent="0.3">
      <c r="A27" s="54"/>
      <c r="B27" s="65"/>
      <c r="C27" s="54"/>
    </row>
    <row r="28" spans="1:3" x14ac:dyDescent="0.3">
      <c r="A28" s="54"/>
      <c r="B28" s="65"/>
      <c r="C28" s="54"/>
    </row>
    <row r="29" spans="1:3" x14ac:dyDescent="0.3">
      <c r="A29" s="54"/>
      <c r="B29" s="65"/>
      <c r="C29" s="54"/>
    </row>
    <row r="30" spans="1:3" x14ac:dyDescent="0.3">
      <c r="A30" s="54"/>
      <c r="B30" s="65"/>
      <c r="C30" s="54"/>
    </row>
    <row r="31" spans="1:3" x14ac:dyDescent="0.3">
      <c r="A31" s="54"/>
      <c r="B31" s="65"/>
      <c r="C31" s="54"/>
    </row>
    <row r="32" spans="1:3" x14ac:dyDescent="0.3">
      <c r="A32" s="36" t="s">
        <v>136</v>
      </c>
      <c r="B32" s="36"/>
      <c r="C32" s="89">
        <f>SUM(C14:C31)</f>
        <v>0</v>
      </c>
    </row>
    <row r="33" spans="1:4" x14ac:dyDescent="0.3">
      <c r="A33" t="s">
        <v>3</v>
      </c>
      <c r="D33" t="s">
        <v>3</v>
      </c>
    </row>
    <row r="34" spans="1:4" x14ac:dyDescent="0.3">
      <c r="A34" s="2" t="s">
        <v>137</v>
      </c>
      <c r="B34" s="78" t="str">
        <f>IF(Validation!B11="FAIL",Validation!C11,"")</f>
        <v>Enter a value for green cells in Self-generated electricity information. Enter 0 if you do not self-generate electricity.</v>
      </c>
      <c r="D34" t="s">
        <v>3</v>
      </c>
    </row>
    <row r="35" spans="1:4" x14ac:dyDescent="0.3">
      <c r="A35" s="59" t="s">
        <v>209</v>
      </c>
      <c r="B35" s="72"/>
    </row>
    <row r="36" spans="1:4" ht="28.8" x14ac:dyDescent="0.3">
      <c r="A36" s="59" t="s">
        <v>210</v>
      </c>
      <c r="B36" s="72"/>
    </row>
    <row r="38" spans="1:4" x14ac:dyDescent="0.3">
      <c r="A38" s="2" t="s">
        <v>208</v>
      </c>
    </row>
    <row r="39" spans="1:4" x14ac:dyDescent="0.3">
      <c r="A39" t="s">
        <v>437</v>
      </c>
    </row>
    <row r="40" spans="1:4" x14ac:dyDescent="0.3">
      <c r="A40" s="35" t="s">
        <v>145</v>
      </c>
      <c r="B40" s="35" t="s">
        <v>186</v>
      </c>
      <c r="C40" s="34" t="s">
        <v>139</v>
      </c>
    </row>
    <row r="41" spans="1:4" x14ac:dyDescent="0.3">
      <c r="A41" s="54"/>
      <c r="B41" s="54"/>
      <c r="C41" s="53"/>
    </row>
    <row r="42" spans="1:4" x14ac:dyDescent="0.3">
      <c r="A42" s="54"/>
      <c r="B42" s="54"/>
      <c r="C42" s="53"/>
    </row>
    <row r="43" spans="1:4" x14ac:dyDescent="0.3">
      <c r="A43" s="54"/>
      <c r="B43" s="54"/>
      <c r="C43" s="53"/>
    </row>
    <row r="44" spans="1:4" x14ac:dyDescent="0.3">
      <c r="A44" s="54"/>
      <c r="B44" s="54"/>
      <c r="C44" s="53"/>
    </row>
    <row r="45" spans="1:4" x14ac:dyDescent="0.3">
      <c r="A45" s="54"/>
      <c r="B45" s="54"/>
      <c r="C45" s="53"/>
    </row>
    <row r="46" spans="1:4" x14ac:dyDescent="0.3">
      <c r="A46" s="54"/>
      <c r="B46" s="54"/>
      <c r="C46" s="53"/>
    </row>
    <row r="47" spans="1:4" x14ac:dyDescent="0.3">
      <c r="A47" s="54"/>
      <c r="B47" s="54"/>
      <c r="C47" s="53"/>
    </row>
    <row r="48" spans="1:4" x14ac:dyDescent="0.3">
      <c r="A48" s="54"/>
      <c r="B48" s="54"/>
      <c r="C48" s="53"/>
    </row>
    <row r="49" spans="1:3" x14ac:dyDescent="0.3">
      <c r="A49" s="54"/>
      <c r="B49" s="54"/>
      <c r="C49" s="53"/>
    </row>
    <row r="50" spans="1:3" x14ac:dyDescent="0.3">
      <c r="A50" s="54"/>
      <c r="B50" s="54"/>
      <c r="C50" s="53"/>
    </row>
    <row r="51" spans="1:3" x14ac:dyDescent="0.3">
      <c r="A51" s="54"/>
      <c r="B51" s="54"/>
      <c r="C51" s="53"/>
    </row>
    <row r="52" spans="1:3" x14ac:dyDescent="0.3">
      <c r="A52" s="72"/>
      <c r="B52" s="72"/>
      <c r="C52" s="53"/>
    </row>
    <row r="54" spans="1:3" x14ac:dyDescent="0.3">
      <c r="A54" s="2" t="s">
        <v>226</v>
      </c>
      <c r="B54" s="78" t="str">
        <f>IF(Validation!B12="FAIL",Validation!C12,"")</f>
        <v>Enter a value for green cells in Fuel use information.</v>
      </c>
    </row>
    <row r="55" spans="1:3" ht="44.4" customHeight="1" x14ac:dyDescent="0.3">
      <c r="A55" s="59" t="s">
        <v>227</v>
      </c>
      <c r="B55" s="67"/>
    </row>
    <row r="56" spans="1:3" x14ac:dyDescent="0.3">
      <c r="A56" t="s">
        <v>438</v>
      </c>
    </row>
    <row r="57" spans="1:3" x14ac:dyDescent="0.3">
      <c r="A57" s="60" t="s">
        <v>228</v>
      </c>
      <c r="B57" s="60" t="s">
        <v>229</v>
      </c>
      <c r="C57" s="61" t="s">
        <v>230</v>
      </c>
    </row>
    <row r="58" spans="1:3" x14ac:dyDescent="0.3">
      <c r="A58" s="62"/>
      <c r="B58" s="62"/>
      <c r="C58" s="62"/>
    </row>
    <row r="59" spans="1:3" x14ac:dyDescent="0.3">
      <c r="A59" s="62"/>
      <c r="B59" s="62"/>
      <c r="C59" s="62"/>
    </row>
    <row r="60" spans="1:3" x14ac:dyDescent="0.3">
      <c r="A60" s="62"/>
      <c r="B60" s="62"/>
      <c r="C60" s="62"/>
    </row>
    <row r="61" spans="1:3" x14ac:dyDescent="0.3">
      <c r="A61" s="62"/>
      <c r="B61" s="62"/>
      <c r="C61" s="62"/>
    </row>
    <row r="62" spans="1:3" x14ac:dyDescent="0.3">
      <c r="A62" s="62"/>
      <c r="B62" s="62"/>
      <c r="C62" s="62"/>
    </row>
    <row r="63" spans="1:3" x14ac:dyDescent="0.3">
      <c r="A63" s="62"/>
      <c r="B63" s="62"/>
      <c r="C63" s="62"/>
    </row>
    <row r="64" spans="1:3" x14ac:dyDescent="0.3">
      <c r="A64" s="62"/>
      <c r="B64" s="62"/>
      <c r="C64" s="62"/>
    </row>
    <row r="65" spans="1:7" x14ac:dyDescent="0.3">
      <c r="A65" s="62"/>
      <c r="B65" s="62"/>
      <c r="C65" s="62"/>
    </row>
    <row r="66" spans="1:7" x14ac:dyDescent="0.3">
      <c r="A66" s="62"/>
      <c r="B66" s="62"/>
      <c r="C66" s="62"/>
      <c r="G66" s="120"/>
    </row>
    <row r="67" spans="1:7" x14ac:dyDescent="0.3">
      <c r="A67" s="62"/>
      <c r="B67" s="62"/>
      <c r="C67" s="62"/>
    </row>
    <row r="68" spans="1:7" x14ac:dyDescent="0.3">
      <c r="A68" s="62"/>
      <c r="B68" s="62"/>
      <c r="C68" s="62"/>
    </row>
    <row r="69" spans="1:7" x14ac:dyDescent="0.3">
      <c r="A69" s="62"/>
      <c r="B69" s="62"/>
      <c r="C69" s="62"/>
    </row>
    <row r="71" spans="1:7" x14ac:dyDescent="0.3">
      <c r="A71" s="2" t="s">
        <v>464</v>
      </c>
      <c r="B71" s="78" t="str">
        <f>IF(Validation!B13="FAIL",Validation!C13,"")</f>
        <v xml:space="preserve">Enter a value for green cells in Fuel generated and combusted information. </v>
      </c>
    </row>
    <row r="72" spans="1:7" ht="43.2" x14ac:dyDescent="0.3">
      <c r="A72" s="59" t="s">
        <v>443</v>
      </c>
      <c r="B72" s="88" t="str">
        <f>IF(OR($A$7="324110: Petroleum Refineries*",$A$8="324110: Petroleum Refineries*"),"Fill In Below Table", "Stop - You Are Not a Refinery, Do Not Fill in the Below Table")</f>
        <v>Stop - You Are Not a Refinery, Do Not Fill in the Below Table</v>
      </c>
    </row>
    <row r="73" spans="1:7" x14ac:dyDescent="0.3">
      <c r="A73" t="s">
        <v>438</v>
      </c>
    </row>
    <row r="74" spans="1:7" x14ac:dyDescent="0.3">
      <c r="A74" s="61" t="s">
        <v>445</v>
      </c>
      <c r="B74" s="60" t="s">
        <v>228</v>
      </c>
      <c r="C74" s="60" t="s">
        <v>229</v>
      </c>
      <c r="D74" s="61" t="s">
        <v>230</v>
      </c>
    </row>
    <row r="75" spans="1:7" x14ac:dyDescent="0.3">
      <c r="A75" s="62"/>
      <c r="B75" s="62"/>
      <c r="C75" s="62"/>
      <c r="D75" s="62"/>
    </row>
    <row r="76" spans="1:7" x14ac:dyDescent="0.3">
      <c r="A76" s="62"/>
      <c r="B76" s="62"/>
      <c r="C76" s="62"/>
      <c r="D76" s="62"/>
    </row>
    <row r="77" spans="1:7" x14ac:dyDescent="0.3">
      <c r="A77" s="62"/>
      <c r="B77" s="62"/>
      <c r="C77" s="62"/>
      <c r="D77" s="62"/>
    </row>
    <row r="78" spans="1:7" x14ac:dyDescent="0.3">
      <c r="A78" s="62"/>
      <c r="B78" s="62"/>
      <c r="C78" s="62"/>
      <c r="D78" s="62"/>
    </row>
    <row r="79" spans="1:7" x14ac:dyDescent="0.3">
      <c r="A79" s="62"/>
      <c r="B79" s="62"/>
      <c r="C79" s="62"/>
      <c r="D79" s="62"/>
    </row>
    <row r="80" spans="1:7" x14ac:dyDescent="0.3">
      <c r="A80" s="62"/>
      <c r="B80" s="62"/>
      <c r="C80" s="62"/>
      <c r="D80" s="62"/>
    </row>
    <row r="81" spans="1:4" x14ac:dyDescent="0.3">
      <c r="A81" s="62"/>
      <c r="B81" s="62"/>
      <c r="C81" s="62"/>
      <c r="D81" s="62"/>
    </row>
    <row r="82" spans="1:4" x14ac:dyDescent="0.3">
      <c r="A82" s="62"/>
      <c r="B82" s="62"/>
      <c r="C82" s="62"/>
      <c r="D82" s="62"/>
    </row>
    <row r="83" spans="1:4" x14ac:dyDescent="0.3">
      <c r="A83" s="62"/>
      <c r="B83" s="62"/>
      <c r="C83" s="62"/>
      <c r="D83" s="62"/>
    </row>
    <row r="84" spans="1:4" x14ac:dyDescent="0.3">
      <c r="A84" s="62"/>
      <c r="B84" s="62"/>
      <c r="C84" s="62"/>
      <c r="D84" s="62"/>
    </row>
    <row r="85" spans="1:4" x14ac:dyDescent="0.3">
      <c r="A85" s="62"/>
      <c r="B85" s="62"/>
      <c r="C85" s="62"/>
      <c r="D85" s="62"/>
    </row>
    <row r="86" spans="1:4" x14ac:dyDescent="0.3">
      <c r="A86" s="62"/>
      <c r="B86" s="62"/>
      <c r="C86" s="62"/>
      <c r="D86" s="62"/>
    </row>
    <row r="91" spans="1:4" x14ac:dyDescent="0.3">
      <c r="C91" s="120"/>
    </row>
  </sheetData>
  <sheetProtection algorithmName="SHA-512" hashValue="s+utqY5x7NWpygBADS06LZgDsHhw+qMIuPYC4gsu7h/wik3oPWcOP+sT6Wsi8qxxaMfZZHSMhO4z6Hh0rJh2rQ==" saltValue="IKn6gXyKdSAC4Bm6Gj59PQ==" spinCount="100000" sheet="1" objects="1" scenarios="1"/>
  <conditionalFormatting sqref="A14:A31">
    <cfRule type="expression" dxfId="16" priority="19">
      <formula>$B14&lt;&gt;""</formula>
    </cfRule>
  </conditionalFormatting>
  <conditionalFormatting sqref="A41:A52">
    <cfRule type="expression" dxfId="15" priority="17">
      <formula>$B41&lt;&gt;""</formula>
    </cfRule>
  </conditionalFormatting>
  <conditionalFormatting sqref="A41:C52">
    <cfRule type="expression" dxfId="14" priority="20">
      <formula>$B$35=0</formula>
    </cfRule>
  </conditionalFormatting>
  <conditionalFormatting sqref="A57:C57 A74:D74">
    <cfRule type="expression" dxfId="13" priority="27">
      <formula>$B$55="yes"</formula>
    </cfRule>
  </conditionalFormatting>
  <conditionalFormatting sqref="A58:C69">
    <cfRule type="expression" dxfId="12" priority="14">
      <formula>$B$55="yes"</formula>
    </cfRule>
  </conditionalFormatting>
  <conditionalFormatting sqref="A75:D86">
    <cfRule type="expression" dxfId="11" priority="29">
      <formula>$B$72="Fill In Below Table"</formula>
    </cfRule>
    <cfRule type="expression" dxfId="10" priority="30">
      <formula>$B$72="yes"</formula>
    </cfRule>
  </conditionalFormatting>
  <conditionalFormatting sqref="B14:B31">
    <cfRule type="expression" dxfId="9" priority="21">
      <formula>$A14="Other"</formula>
    </cfRule>
    <cfRule type="expression" dxfId="8" priority="22">
      <formula>$A14=""</formula>
    </cfRule>
  </conditionalFormatting>
  <conditionalFormatting sqref="B41:B52">
    <cfRule type="expression" dxfId="7" priority="18">
      <formula>$A41&lt;&gt;""</formula>
    </cfRule>
  </conditionalFormatting>
  <conditionalFormatting sqref="D8:F8">
    <cfRule type="expression" dxfId="3" priority="1">
      <formula>$A$8&lt;&gt;""</formula>
    </cfRule>
  </conditionalFormatting>
  <conditionalFormatting sqref="F7">
    <cfRule type="expression" dxfId="1" priority="23">
      <formula>$C$7=""</formula>
    </cfRule>
  </conditionalFormatting>
  <dataValidations count="13">
    <dataValidation allowBlank="1" showInputMessage="1" showErrorMessage="1" errorTitle="Uh oh!" error="Enter a value between 0 and 1" sqref="A34:A35 A1:C2 C3:D5 B74:C74 F8 A3:A6 A40:B40 A39 A55 A57:B57 A71:A72 A32:C32 D6:F6 A9 B6:C8 A10:C13 C9" xr:uid="{00000000-0002-0000-0100-000000000000}"/>
    <dataValidation type="list" allowBlank="1" showInputMessage="1" showErrorMessage="1" errorTitle="Uh oh!" error="This cell only accepts &quot;yes&quot; and &quot;no&quot; answers." sqref="B55" xr:uid="{00000000-0002-0000-0100-000001000000}">
      <formula1>"no,yes"</formula1>
    </dataValidation>
    <dataValidation type="list" allowBlank="1" showInputMessage="1" showErrorMessage="1" errorTitle="Uh oh!" error="Enter a fuel unit from the dropdown list." sqref="D75:D86 C58:C69" xr:uid="{00000000-0002-0000-0100-000002000000}">
      <formula1>"gallons/year,mmBtu/year,scf/year,short tons/year,therms/year"</formula1>
    </dataValidation>
    <dataValidation type="list" allowBlank="1" showInputMessage="1" showErrorMessage="1" errorTitle="Uh oh!" error="Enter a fuel type from the dropdown list." sqref="B76:B86" xr:uid="{00000000-0002-0000-0100-000003000000}">
      <formula1>Fuel_List</formula1>
    </dataValidation>
    <dataValidation type="custom" allowBlank="1" showInputMessage="1" showErrorMessage="1" errorTitle="Uh oh!" error="This cell does not accept text. Enter a number." sqref="B35:B36 C41:C52 B58:B69 C75:C86" xr:uid="{9A2A78AC-E769-4561-893A-A922E254C65C}">
      <formula1>AND(IF(ISNUMBER(SEARCH(".xls",_xlfn.FORMULATEXT(B35)))=TRUE,FALSE,TRUE),ISNUMBER(B35))</formula1>
    </dataValidation>
    <dataValidation type="custom" allowBlank="1" showInputMessage="1" showErrorMessage="1" errorTitle="Uh oh!" error="This cell only accepts numbers with no more than 3 decimals. Please try a different input." sqref="E7:E8" xr:uid="{BBB1496C-E933-4D6E-BF23-61808688D5DC}">
      <formula1>AND(ISNUMBER(E7),IFERROR(IF(LEN(E7)-FIND(".",E7,1)&lt;4,TRUE,FALSE),TRUE),IF(ISNUMBER(SEARCH(".xls",_xlfn.FORMULATEXT(E7)))=TRUE,FALSE,TRUE))</formula1>
    </dataValidation>
    <dataValidation type="custom" allowBlank="1" showInputMessage="1" showErrorMessage="1" errorTitle="Uh oh!" error="Enter a supplying electricity utility in this cell only when the supplier cannot be found in the column A dropdown." sqref="B14:B31" xr:uid="{36A755F0-3DB1-4C6B-896D-F31DC2E67DDB}">
      <formula1>AND(ISNUMBER(B14)=FALSE,COUNTA(A14)=0)</formula1>
    </dataValidation>
    <dataValidation type="custom" allowBlank="1" showInputMessage="1" showErrorMessage="1" sqref="C14:C31" xr:uid="{C4BEC523-7D17-4322-BD36-17833CA2FA92}">
      <formula1>AND(IF(ISNUMBER(SEARCH(".xls",_xlfn.FORMULATEXT(C14)))=TRUE,FALSE,TRUE),ISNUMBER(C14))</formula1>
    </dataValidation>
    <dataValidation type="custom" allowBlank="1" showInputMessage="1" showErrorMessage="1" errorTitle="Uh Oh!" error="Only refineries should enter data in this section." sqref="A75:A81 A83:A86" xr:uid="{EFE1CE29-BDD8-4E28-BF61-B86DF91FB845}">
      <formula1>IF($B$72="Fill In Below Table",IF(ISNUMBER(A75)=TRUE,FALSE,TRUE),"")</formula1>
    </dataValidation>
    <dataValidation type="list" allowBlank="1" showInputMessage="1" showErrorMessage="1" errorTitle="Uh oh!" error="Enter a fuel type from the drop down list." sqref="A58:A69" xr:uid="{950EF5C1-D62E-447C-AD8B-B480594A3022}">
      <formula1>Fuel_List</formula1>
    </dataValidation>
    <dataValidation type="custom" allowBlank="1" showInputMessage="1" showErrorMessage="1" errorTitle="Uh Oh!" error="Enter a retail provider in this cell only when the provider cannot be found in the column A dropdown." sqref="B41:B52" xr:uid="{B44EDC7D-7777-4188-8F8D-C1319C36B59C}">
      <formula1>COUNTA(A41)=0</formula1>
    </dataValidation>
    <dataValidation type="custom" allowBlank="1" showInputMessage="1" showErrorMessage="1" errorTitle="Uh oh!" error="This cell does not accept number values." sqref="F7" xr:uid="{A8CAAD33-12F3-4A18-91E0-A1D590005B21}">
      <formula1>ISNUMBER(F7)=FALSE</formula1>
    </dataValidation>
    <dataValidation type="custom" allowBlank="1" showInputMessage="1" showErrorMessage="1" errorTitle="Uh Oh!" error="Only refineries should enter data in this section." sqref="A82" xr:uid="{A2F70D46-3971-4A56-834B-E03B1E6D71FC}">
      <formula1>"  =IF($B$72=""Fill In Below Table"",IF(ISNUMBER(A82)=TRUE,FALSE,TRUE),"""")"</formula1>
    </dataValidation>
  </dataValidations>
  <pageMargins left="0.7" right="0.7" top="0.75" bottom="0.75" header="0.3" footer="0.3"/>
  <pageSetup orientation="portrait" horizontalDpi="90" verticalDpi="9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FC43198-FF6F-4A3F-B06E-61080E544DD1}">
            <xm:f>AND('Start here'!$B$41="yes",OR('Start here'!$B$20=522399,'Start here'!$B$20=522689,'Start here'!$B$20=525715,'Start here'!$B$20=526073,'Start here'!$B$20=527219))</xm:f>
            <x14:dxf>
              <fill>
                <patternFill>
                  <bgColor theme="9" tint="0.79998168889431442"/>
                </patternFill>
              </fill>
            </x14:dxf>
          </x14:cfRule>
          <xm:sqref>A8</xm:sqref>
        </x14:conditionalFormatting>
        <x14:conditionalFormatting xmlns:xm="http://schemas.microsoft.com/office/excel/2006/main">
          <x14:cfRule type="expression" priority="24" id="{8A6CC99A-04B7-40E4-887A-EED2500DBA3D}">
            <xm:f>$C$7=Reference!$C$20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5" id="{3D2B24D8-191C-494A-A5CA-DA4255C3DACE}">
            <xm:f>$C$7=Reference!$C$38</xm:f>
            <x14:dxf>
              <fill>
                <patternFill>
                  <bgColor theme="9" tint="0.79998168889431442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6" id="{FE192352-DA7C-499B-8FCA-9D1117EBD610}">
            <xm:f>AND('Start here'!$B$41="yes",OR('Start here'!$B$20=522399,'Start here'!$B$20=522689,'Start here'!$B$20=525715,'Start here'!$B$20=526073,'Start here'!$B$20=527219))</xm:f>
            <x14:dxf>
              <fill>
                <patternFill>
                  <bgColor theme="2"/>
                </patternFill>
              </fill>
            </x14:dxf>
          </x14:cfRule>
          <xm:sqref>D8 F8</xm:sqref>
        </x14:conditionalFormatting>
        <x14:conditionalFormatting xmlns:xm="http://schemas.microsoft.com/office/excel/2006/main">
          <x14:cfRule type="expression" priority="3" id="{CF3C37E1-11FC-41F4-B8F2-8CDFB4C457E3}">
            <xm:f>AND('Start here'!$B$41="yes",OR('Start here'!$B$20=522399,'Start here'!$B$20=522689,'Start here'!$B$20=525715,'Start here'!$B$20=526073,'Start here'!$B$20=527219))</xm:f>
            <x14:dxf>
              <fill>
                <patternFill>
                  <bgColor theme="9" tint="0.79998168889431442"/>
                </patternFill>
              </fill>
            </x14:dxf>
          </x14:cfRule>
          <xm:sqref>E8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Uh Oh!" error="Enter a unit from the dropdown menu." xr:uid="{00000000-0002-0000-0100-000007000000}">
          <x14:formula1>
            <xm:f>Reference!$A$211:$A$215</xm:f>
          </x14:formula1>
          <xm:sqref>D7</xm:sqref>
        </x14:dataValidation>
        <x14:dataValidation type="list" showInputMessage="1" showErrorMessage="1" errorTitle="Uh oh!" error="Enter a unit from the dropdown menu" xr:uid="{6B14AEC6-CD07-4A8C-AC26-77917018556B}">
          <x14:formula1>
            <xm:f>IF(A8&lt;&gt;"",Reference!$A$211:$A$215,Reference!$A$216)</xm:f>
          </x14:formula1>
          <xm:sqref>D8</xm:sqref>
        </x14:dataValidation>
        <x14:dataValidation type="list" allowBlank="1" showInputMessage="1" showErrorMessage="1" errorTitle="Uh oh!" error="Enter a end-user from the dropdown list. If your end-user is not in the dropdown, please enter it in column B." xr:uid="{49057A23-F585-47A9-BFD6-8F324757A6BD}">
          <x14:formula1>
            <xm:f>Reference!$A$53:$A$132</xm:f>
          </x14:formula1>
          <xm:sqref>A41:A52</xm:sqref>
        </x14:dataValidation>
        <x14:dataValidation type="list" allowBlank="1" showInputMessage="1" showErrorMessage="1" errorTitle="Uh oh!" error="Enter a supplying electricity utilities listed in the dropdown list. If your supplier is not listed in the dropdown, please enter it in column B." xr:uid="{5EF98788-7FD3-4C70-A87D-A67B75C5AA90}">
          <x14:formula1>
            <xm:f>Reference!$A$53:$A$138</xm:f>
          </x14:formula1>
          <xm:sqref>A14:A31</xm:sqref>
        </x14:dataValidation>
        <x14:dataValidation type="list" allowBlank="1" showInputMessage="1" showErrorMessage="1" errorTitle="Uh oh!" error="This cell only accepts NAICS codes listed in the dropdwon menu." xr:uid="{711AA3FB-7AC9-4AAE-84A2-E5F2048A0DB5}">
          <x14:formula1>
            <xm:f>Reference!$A$6:$A$47</xm:f>
          </x14:formula1>
          <xm:sqref>A7</xm:sqref>
        </x14:dataValidation>
        <x14:dataValidation type="list" allowBlank="1" showInputMessage="1" showErrorMessage="1" errorTitle="Uh oh!" error="This cell only accepts NAICS codes listed in the dropdwon menu." xr:uid="{00000000-0002-0000-0100-000005000000}">
          <x14:formula1>
            <xm:f>IF(AND('Start here'!$B$41="yes",OR('Start here'!$B$20=522399,'Start here'!$B$20=522689,'Start here'!$B$20=525715,'Start here'!$B$20=526073,'Start here'!$B$20=527219)),Reference!$A$48,Reference!$A$6:$A$47)</xm:f>
          </x14:formula1>
          <xm:sqref>A8</xm:sqref>
        </x14:dataValidation>
        <x14:dataValidation type="list" allowBlank="1" showInputMessage="1" showErrorMessage="1" xr:uid="{DE28789E-0853-49B7-8903-927EBB6E4CD4}">
          <x14:formula1>
            <xm:f>IF($A$75&lt;&gt;"",MM_1_Table,Reference!$A$223)</xm:f>
          </x14:formula1>
          <xm:sqref>B75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04"/>
  <sheetViews>
    <sheetView workbookViewId="0">
      <selection activeCell="B248" sqref="B248"/>
    </sheetView>
  </sheetViews>
  <sheetFormatPr defaultColWidth="8.88671875" defaultRowHeight="14.4" x14ac:dyDescent="0.3"/>
  <cols>
    <col min="1" max="1" width="57.6640625" customWidth="1"/>
    <col min="2" max="2" width="29.44140625" bestFit="1" customWidth="1"/>
    <col min="3" max="3" width="33" customWidth="1"/>
    <col min="4" max="4" width="28.44140625" hidden="1" customWidth="1"/>
    <col min="5" max="5" width="35.33203125" customWidth="1"/>
    <col min="7" max="11" width="11.109375" customWidth="1"/>
  </cols>
  <sheetData>
    <row r="1" spans="1:3" x14ac:dyDescent="0.3">
      <c r="A1" s="41" t="s">
        <v>199</v>
      </c>
    </row>
    <row r="2" spans="1:3" x14ac:dyDescent="0.3">
      <c r="A2" s="42" t="s">
        <v>133</v>
      </c>
    </row>
    <row r="3" spans="1:3" x14ac:dyDescent="0.3">
      <c r="A3" s="102" t="s">
        <v>3</v>
      </c>
      <c r="B3" s="103"/>
      <c r="C3" s="103"/>
    </row>
    <row r="4" spans="1:3" x14ac:dyDescent="0.3">
      <c r="A4" s="102"/>
      <c r="B4" s="103"/>
      <c r="C4" s="103"/>
    </row>
    <row r="5" spans="1:3" x14ac:dyDescent="0.3">
      <c r="A5" s="106" t="s">
        <v>132</v>
      </c>
      <c r="B5" s="107" t="s">
        <v>18</v>
      </c>
      <c r="C5" s="108" t="s">
        <v>19</v>
      </c>
    </row>
    <row r="6" spans="1:3" x14ac:dyDescent="0.3">
      <c r="A6" s="109" t="s">
        <v>20</v>
      </c>
      <c r="B6" s="109" t="s">
        <v>21</v>
      </c>
      <c r="C6" s="105" t="s">
        <v>22</v>
      </c>
    </row>
    <row r="7" spans="1:3" ht="28.8" x14ac:dyDescent="0.3">
      <c r="A7" s="110" t="s">
        <v>23</v>
      </c>
      <c r="B7" s="110" t="s">
        <v>24</v>
      </c>
      <c r="C7" s="111" t="s">
        <v>25</v>
      </c>
    </row>
    <row r="8" spans="1:3" ht="28.8" x14ac:dyDescent="0.3">
      <c r="A8" s="112" t="s">
        <v>26</v>
      </c>
      <c r="B8" s="112" t="s">
        <v>27</v>
      </c>
      <c r="C8" s="113" t="s">
        <v>28</v>
      </c>
    </row>
    <row r="9" spans="1:3" ht="28.8" x14ac:dyDescent="0.3">
      <c r="A9" s="112" t="s">
        <v>29</v>
      </c>
      <c r="B9" s="112" t="s">
        <v>30</v>
      </c>
      <c r="C9" s="113" t="s">
        <v>31</v>
      </c>
    </row>
    <row r="10" spans="1:3" ht="28.8" x14ac:dyDescent="0.3">
      <c r="A10" s="112" t="s">
        <v>32</v>
      </c>
      <c r="B10" s="112" t="s">
        <v>33</v>
      </c>
      <c r="C10" s="113" t="s">
        <v>34</v>
      </c>
    </row>
    <row r="11" spans="1:3" x14ac:dyDescent="0.3">
      <c r="A11" s="112" t="s">
        <v>35</v>
      </c>
      <c r="B11" s="112" t="s">
        <v>36</v>
      </c>
      <c r="C11" s="113" t="s">
        <v>37</v>
      </c>
    </row>
    <row r="12" spans="1:3" x14ac:dyDescent="0.3">
      <c r="A12" s="112" t="s">
        <v>38</v>
      </c>
      <c r="B12" s="112" t="s">
        <v>39</v>
      </c>
      <c r="C12" s="113" t="s">
        <v>40</v>
      </c>
    </row>
    <row r="13" spans="1:3" ht="28.8" x14ac:dyDescent="0.3">
      <c r="A13" s="112" t="s">
        <v>41</v>
      </c>
      <c r="B13" s="112" t="s">
        <v>42</v>
      </c>
      <c r="C13" s="113" t="s">
        <v>43</v>
      </c>
    </row>
    <row r="14" spans="1:3" x14ac:dyDescent="0.3">
      <c r="A14" s="112" t="s">
        <v>44</v>
      </c>
      <c r="B14" s="112" t="s">
        <v>45</v>
      </c>
      <c r="C14" s="113" t="s">
        <v>46</v>
      </c>
    </row>
    <row r="15" spans="1:3" ht="28.8" x14ac:dyDescent="0.3">
      <c r="A15" s="112" t="s">
        <v>47</v>
      </c>
      <c r="B15" s="112" t="s">
        <v>48</v>
      </c>
      <c r="C15" s="113" t="s">
        <v>49</v>
      </c>
    </row>
    <row r="16" spans="1:3" ht="28.8" x14ac:dyDescent="0.3">
      <c r="A16" s="112" t="s">
        <v>50</v>
      </c>
      <c r="B16" s="112" t="s">
        <v>51</v>
      </c>
      <c r="C16" s="113" t="s">
        <v>52</v>
      </c>
    </row>
    <row r="17" spans="1:3" x14ac:dyDescent="0.3">
      <c r="A17" s="112" t="s">
        <v>53</v>
      </c>
      <c r="B17" s="112" t="s">
        <v>54</v>
      </c>
      <c r="C17" s="113" t="s">
        <v>55</v>
      </c>
    </row>
    <row r="18" spans="1:3" ht="28.8" x14ac:dyDescent="0.3">
      <c r="A18" s="112" t="s">
        <v>56</v>
      </c>
      <c r="B18" s="112" t="s">
        <v>57</v>
      </c>
      <c r="C18" s="113" t="s">
        <v>58</v>
      </c>
    </row>
    <row r="19" spans="1:3" ht="28.8" x14ac:dyDescent="0.3">
      <c r="A19" s="112" t="s">
        <v>59</v>
      </c>
      <c r="B19" s="112" t="s">
        <v>60</v>
      </c>
      <c r="C19" s="113" t="s">
        <v>61</v>
      </c>
    </row>
    <row r="20" spans="1:3" ht="72" x14ac:dyDescent="0.3">
      <c r="A20" s="109" t="s">
        <v>62</v>
      </c>
      <c r="B20" s="110" t="s">
        <v>63</v>
      </c>
      <c r="C20" s="114" t="s">
        <v>185</v>
      </c>
    </row>
    <row r="21" spans="1:3" ht="43.2" x14ac:dyDescent="0.3">
      <c r="A21" s="110" t="s">
        <v>64</v>
      </c>
      <c r="B21" s="110" t="s">
        <v>65</v>
      </c>
      <c r="C21" s="111" t="s">
        <v>66</v>
      </c>
    </row>
    <row r="22" spans="1:3" ht="43.2" x14ac:dyDescent="0.3">
      <c r="A22" s="109" t="s">
        <v>204</v>
      </c>
      <c r="B22" s="110" t="s">
        <v>67</v>
      </c>
      <c r="C22" s="114" t="s">
        <v>203</v>
      </c>
    </row>
    <row r="23" spans="1:3" ht="28.8" x14ac:dyDescent="0.3">
      <c r="A23" s="110" t="s">
        <v>68</v>
      </c>
      <c r="B23" s="110" t="s">
        <v>69</v>
      </c>
      <c r="C23" s="111" t="s">
        <v>70</v>
      </c>
    </row>
    <row r="24" spans="1:3" x14ac:dyDescent="0.3">
      <c r="A24" s="112" t="s">
        <v>71</v>
      </c>
      <c r="B24" s="112" t="s">
        <v>72</v>
      </c>
      <c r="C24" s="113" t="s">
        <v>73</v>
      </c>
    </row>
    <row r="25" spans="1:3" x14ac:dyDescent="0.3">
      <c r="A25" s="112" t="s">
        <v>74</v>
      </c>
      <c r="B25" s="112" t="s">
        <v>75</v>
      </c>
      <c r="C25" s="113" t="s">
        <v>76</v>
      </c>
    </row>
    <row r="26" spans="1:3" ht="28.8" x14ac:dyDescent="0.3">
      <c r="A26" s="112" t="s">
        <v>77</v>
      </c>
      <c r="B26" s="112" t="s">
        <v>78</v>
      </c>
      <c r="C26" s="113" t="s">
        <v>79</v>
      </c>
    </row>
    <row r="27" spans="1:3" ht="28.8" x14ac:dyDescent="0.3">
      <c r="A27" s="112" t="s">
        <v>80</v>
      </c>
      <c r="B27" s="112" t="s">
        <v>81</v>
      </c>
      <c r="C27" s="113" t="s">
        <v>82</v>
      </c>
    </row>
    <row r="28" spans="1:3" ht="28.8" x14ac:dyDescent="0.3">
      <c r="A28" s="112" t="s">
        <v>83</v>
      </c>
      <c r="B28" s="112" t="s">
        <v>84</v>
      </c>
      <c r="C28" s="113" t="s">
        <v>85</v>
      </c>
    </row>
    <row r="29" spans="1:3" x14ac:dyDescent="0.3">
      <c r="A29" s="112" t="s">
        <v>86</v>
      </c>
      <c r="B29" s="112" t="s">
        <v>87</v>
      </c>
      <c r="C29" s="113" t="s">
        <v>88</v>
      </c>
    </row>
    <row r="30" spans="1:3" ht="28.8" x14ac:dyDescent="0.3">
      <c r="A30" s="112" t="s">
        <v>89</v>
      </c>
      <c r="B30" s="112" t="s">
        <v>90</v>
      </c>
      <c r="C30" s="113" t="s">
        <v>91</v>
      </c>
    </row>
    <row r="31" spans="1:3" ht="28.8" x14ac:dyDescent="0.3">
      <c r="A31" s="112" t="s">
        <v>92</v>
      </c>
      <c r="B31" s="112" t="s">
        <v>93</v>
      </c>
      <c r="C31" s="113" t="s">
        <v>94</v>
      </c>
    </row>
    <row r="32" spans="1:3" ht="28.8" x14ac:dyDescent="0.3">
      <c r="A32" s="112" t="s">
        <v>200</v>
      </c>
      <c r="B32" s="112" t="s">
        <v>201</v>
      </c>
      <c r="C32" s="113" t="s">
        <v>202</v>
      </c>
    </row>
    <row r="33" spans="1:3" ht="28.8" x14ac:dyDescent="0.3">
      <c r="A33" s="112" t="s">
        <v>95</v>
      </c>
      <c r="B33" s="112" t="s">
        <v>96</v>
      </c>
      <c r="C33" s="113" t="s">
        <v>97</v>
      </c>
    </row>
    <row r="34" spans="1:3" ht="28.8" x14ac:dyDescent="0.3">
      <c r="A34" s="112" t="s">
        <v>98</v>
      </c>
      <c r="B34" s="112" t="s">
        <v>99</v>
      </c>
      <c r="C34" s="113" t="s">
        <v>100</v>
      </c>
    </row>
    <row r="35" spans="1:3" x14ac:dyDescent="0.3">
      <c r="A35" s="112" t="s">
        <v>101</v>
      </c>
      <c r="B35" s="112" t="s">
        <v>102</v>
      </c>
      <c r="C35" s="113" t="s">
        <v>103</v>
      </c>
    </row>
    <row r="36" spans="1:3" ht="28.8" x14ac:dyDescent="0.3">
      <c r="A36" s="112" t="s">
        <v>104</v>
      </c>
      <c r="B36" s="112" t="s">
        <v>105</v>
      </c>
      <c r="C36" s="113" t="s">
        <v>106</v>
      </c>
    </row>
    <row r="37" spans="1:3" ht="28.8" x14ac:dyDescent="0.3">
      <c r="A37" s="112" t="s">
        <v>107</v>
      </c>
      <c r="B37" s="112" t="s">
        <v>108</v>
      </c>
      <c r="C37" s="113" t="s">
        <v>109</v>
      </c>
    </row>
    <row r="38" spans="1:3" ht="57.6" x14ac:dyDescent="0.3">
      <c r="A38" s="109" t="s">
        <v>110</v>
      </c>
      <c r="B38" s="110" t="s">
        <v>111</v>
      </c>
      <c r="C38" s="114" t="s">
        <v>184</v>
      </c>
    </row>
    <row r="39" spans="1:3" ht="28.8" x14ac:dyDescent="0.3">
      <c r="A39" s="110" t="s">
        <v>112</v>
      </c>
      <c r="B39" s="110" t="s">
        <v>113</v>
      </c>
      <c r="C39" s="111" t="s">
        <v>114</v>
      </c>
    </row>
    <row r="40" spans="1:3" x14ac:dyDescent="0.3">
      <c r="A40" s="112" t="s">
        <v>115</v>
      </c>
      <c r="B40" s="112" t="s">
        <v>116</v>
      </c>
      <c r="C40" s="113" t="s">
        <v>117</v>
      </c>
    </row>
    <row r="41" spans="1:3" ht="28.8" x14ac:dyDescent="0.3">
      <c r="A41" s="112" t="s">
        <v>118</v>
      </c>
      <c r="B41" s="112" t="s">
        <v>119</v>
      </c>
      <c r="C41" s="113" t="s">
        <v>120</v>
      </c>
    </row>
    <row r="42" spans="1:3" ht="28.8" x14ac:dyDescent="0.3">
      <c r="A42" s="112" t="s">
        <v>121</v>
      </c>
      <c r="B42" s="112" t="s">
        <v>122</v>
      </c>
      <c r="C42" s="113" t="s">
        <v>123</v>
      </c>
    </row>
    <row r="43" spans="1:3" ht="28.8" x14ac:dyDescent="0.3">
      <c r="A43" s="112" t="s">
        <v>124</v>
      </c>
      <c r="B43" s="112" t="s">
        <v>125</v>
      </c>
      <c r="C43" s="113" t="s">
        <v>31</v>
      </c>
    </row>
    <row r="44" spans="1:3" ht="28.8" x14ac:dyDescent="0.3">
      <c r="A44" s="112" t="s">
        <v>126</v>
      </c>
      <c r="B44" s="112" t="s">
        <v>127</v>
      </c>
      <c r="C44" s="113" t="s">
        <v>128</v>
      </c>
    </row>
    <row r="45" spans="1:3" x14ac:dyDescent="0.3">
      <c r="A45" s="112" t="s">
        <v>129</v>
      </c>
      <c r="B45" s="112" t="s">
        <v>130</v>
      </c>
      <c r="C45" s="113" t="s">
        <v>131</v>
      </c>
    </row>
    <row r="46" spans="1:3" ht="28.8" x14ac:dyDescent="0.3">
      <c r="A46" s="112" t="s">
        <v>221</v>
      </c>
      <c r="B46" s="112" t="s">
        <v>222</v>
      </c>
      <c r="C46" s="113" t="s">
        <v>223</v>
      </c>
    </row>
    <row r="47" spans="1:3" x14ac:dyDescent="0.3">
      <c r="A47" s="104" t="s">
        <v>439</v>
      </c>
      <c r="B47" s="104" t="s">
        <v>440</v>
      </c>
      <c r="C47" s="104" t="s">
        <v>441</v>
      </c>
    </row>
    <row r="48" spans="1:3" hidden="1" x14ac:dyDescent="0.3">
      <c r="A48" s="104" t="s">
        <v>458</v>
      </c>
      <c r="B48" s="104" t="s">
        <v>67</v>
      </c>
      <c r="C48" s="104" t="s">
        <v>457</v>
      </c>
    </row>
    <row r="49" spans="1:18" x14ac:dyDescent="0.3">
      <c r="A49" t="s">
        <v>224</v>
      </c>
    </row>
    <row r="51" spans="1:18" x14ac:dyDescent="0.3">
      <c r="A51" s="129" t="s">
        <v>313</v>
      </c>
      <c r="B51" s="130"/>
      <c r="C51" s="131"/>
    </row>
    <row r="52" spans="1:18" x14ac:dyDescent="0.3">
      <c r="A52" s="4" t="s">
        <v>315</v>
      </c>
      <c r="B52" s="4" t="s">
        <v>316</v>
      </c>
      <c r="C52" s="33" t="s">
        <v>317</v>
      </c>
      <c r="D52" s="33" t="s">
        <v>314</v>
      </c>
      <c r="L52" s="43"/>
      <c r="M52" s="43"/>
      <c r="N52" s="43"/>
    </row>
    <row r="53" spans="1:18" x14ac:dyDescent="0.3">
      <c r="A53" s="38" t="s">
        <v>319</v>
      </c>
      <c r="B53" s="38" t="s">
        <v>320</v>
      </c>
      <c r="C53" s="37"/>
      <c r="D53" s="74" t="s">
        <v>318</v>
      </c>
      <c r="L53" s="43"/>
      <c r="M53" s="43"/>
      <c r="N53" s="43"/>
    </row>
    <row r="54" spans="1:18" x14ac:dyDescent="0.3">
      <c r="A54" s="38" t="s">
        <v>193</v>
      </c>
      <c r="B54" s="38" t="s">
        <v>321</v>
      </c>
      <c r="C54" s="37" t="s">
        <v>180</v>
      </c>
      <c r="D54" s="74">
        <v>974602</v>
      </c>
      <c r="L54" s="47"/>
      <c r="M54" s="47"/>
      <c r="N54" s="47"/>
    </row>
    <row r="55" spans="1:18" x14ac:dyDescent="0.3">
      <c r="A55" s="38" t="s">
        <v>176</v>
      </c>
      <c r="B55" s="38" t="s">
        <v>323</v>
      </c>
      <c r="C55" s="37" t="s">
        <v>174</v>
      </c>
      <c r="D55" s="74" t="s">
        <v>322</v>
      </c>
      <c r="L55" s="47"/>
      <c r="M55" s="47"/>
      <c r="N55" s="47"/>
    </row>
    <row r="56" spans="1:18" x14ac:dyDescent="0.3">
      <c r="A56" s="38" t="s">
        <v>149</v>
      </c>
      <c r="B56" s="38" t="s">
        <v>325</v>
      </c>
      <c r="C56" s="37" t="s">
        <v>150</v>
      </c>
      <c r="D56" s="74" t="s">
        <v>324</v>
      </c>
    </row>
    <row r="57" spans="1:18" x14ac:dyDescent="0.3">
      <c r="A57" s="38" t="s">
        <v>151</v>
      </c>
      <c r="B57" s="38" t="s">
        <v>325</v>
      </c>
      <c r="C57" s="37" t="s">
        <v>150</v>
      </c>
      <c r="D57" s="74" t="s">
        <v>326</v>
      </c>
      <c r="L57" s="47"/>
      <c r="M57" s="47"/>
      <c r="N57" s="47"/>
    </row>
    <row r="58" spans="1:18" x14ac:dyDescent="0.3">
      <c r="A58" s="38" t="s">
        <v>188</v>
      </c>
      <c r="B58" s="38" t="s">
        <v>327</v>
      </c>
      <c r="C58" s="37" t="s">
        <v>189</v>
      </c>
      <c r="D58" s="74">
        <v>978227</v>
      </c>
      <c r="L58" s="47"/>
      <c r="M58" s="47"/>
      <c r="N58" s="47"/>
    </row>
    <row r="59" spans="1:18" x14ac:dyDescent="0.3">
      <c r="A59" s="38" t="s">
        <v>187</v>
      </c>
      <c r="B59" s="38" t="s">
        <v>321</v>
      </c>
      <c r="C59" s="37" t="s">
        <v>180</v>
      </c>
      <c r="D59" s="74">
        <v>976581</v>
      </c>
      <c r="L59" s="47"/>
      <c r="M59" s="47"/>
      <c r="N59" s="47"/>
    </row>
    <row r="60" spans="1:18" x14ac:dyDescent="0.3">
      <c r="A60" s="38" t="s">
        <v>195</v>
      </c>
      <c r="B60" s="38" t="s">
        <v>321</v>
      </c>
      <c r="C60" s="37" t="s">
        <v>180</v>
      </c>
      <c r="D60" s="74">
        <v>971314</v>
      </c>
      <c r="L60" s="47"/>
      <c r="M60" s="47"/>
      <c r="N60" s="47"/>
    </row>
    <row r="61" spans="1:18" x14ac:dyDescent="0.3">
      <c r="A61" s="38" t="s">
        <v>330</v>
      </c>
      <c r="B61" s="38" t="s">
        <v>320</v>
      </c>
      <c r="C61" s="37"/>
      <c r="D61" s="74" t="s">
        <v>329</v>
      </c>
      <c r="L61" s="47"/>
      <c r="M61" s="47"/>
      <c r="N61" s="47"/>
    </row>
    <row r="62" spans="1:18" x14ac:dyDescent="0.3">
      <c r="A62" s="38" t="s">
        <v>332</v>
      </c>
      <c r="B62" s="38" t="s">
        <v>320</v>
      </c>
      <c r="C62" s="37" t="s">
        <v>152</v>
      </c>
      <c r="D62" s="74" t="s">
        <v>331</v>
      </c>
      <c r="L62" s="47"/>
      <c r="M62" s="47"/>
      <c r="N62" s="47"/>
    </row>
    <row r="63" spans="1:18" x14ac:dyDescent="0.3">
      <c r="A63" s="38" t="s">
        <v>334</v>
      </c>
      <c r="B63" s="38" t="s">
        <v>320</v>
      </c>
      <c r="C63" s="37" t="s">
        <v>152</v>
      </c>
      <c r="D63" s="74" t="s">
        <v>333</v>
      </c>
      <c r="L63" s="47"/>
      <c r="M63" s="47"/>
      <c r="N63" s="47"/>
      <c r="O63" s="47"/>
      <c r="P63" s="47"/>
      <c r="Q63" s="47"/>
      <c r="R63" s="45"/>
    </row>
    <row r="64" spans="1:18" x14ac:dyDescent="0.3">
      <c r="A64" s="38" t="s">
        <v>336</v>
      </c>
      <c r="B64" s="38" t="s">
        <v>320</v>
      </c>
      <c r="C64" s="37" t="s">
        <v>152</v>
      </c>
      <c r="D64" s="74" t="s">
        <v>335</v>
      </c>
      <c r="L64" s="47"/>
      <c r="M64" s="47"/>
      <c r="N64" s="47"/>
      <c r="O64" s="47"/>
      <c r="P64" s="47"/>
      <c r="Q64" s="47"/>
      <c r="R64" s="45"/>
    </row>
    <row r="65" spans="1:18" x14ac:dyDescent="0.3">
      <c r="A65" s="38" t="s">
        <v>338</v>
      </c>
      <c r="B65" s="38" t="s">
        <v>320</v>
      </c>
      <c r="C65" s="37" t="s">
        <v>152</v>
      </c>
      <c r="D65" s="74" t="s">
        <v>337</v>
      </c>
      <c r="L65" s="47"/>
      <c r="M65" s="47"/>
      <c r="N65" s="47"/>
      <c r="O65" s="47"/>
      <c r="P65" s="47"/>
      <c r="Q65" s="47"/>
      <c r="R65" s="45"/>
    </row>
    <row r="66" spans="1:18" x14ac:dyDescent="0.3">
      <c r="A66" s="38" t="s">
        <v>340</v>
      </c>
      <c r="B66" s="38" t="s">
        <v>320</v>
      </c>
      <c r="C66" s="37" t="s">
        <v>152</v>
      </c>
      <c r="D66" s="74" t="s">
        <v>339</v>
      </c>
      <c r="L66" s="47"/>
      <c r="M66" s="47"/>
      <c r="N66" s="47"/>
    </row>
    <row r="67" spans="1:18" x14ac:dyDescent="0.3">
      <c r="A67" s="38" t="s">
        <v>342</v>
      </c>
      <c r="B67" s="38" t="s">
        <v>320</v>
      </c>
      <c r="C67" s="37" t="s">
        <v>152</v>
      </c>
      <c r="D67" s="74" t="s">
        <v>341</v>
      </c>
      <c r="L67" s="47"/>
      <c r="M67" s="47"/>
      <c r="N67" s="47"/>
    </row>
    <row r="68" spans="1:18" x14ac:dyDescent="0.3">
      <c r="A68" s="38" t="s">
        <v>343</v>
      </c>
      <c r="B68" s="38" t="s">
        <v>320</v>
      </c>
      <c r="C68" s="37" t="s">
        <v>152</v>
      </c>
      <c r="D68" s="74">
        <v>972846</v>
      </c>
      <c r="L68" s="47"/>
      <c r="M68" s="47"/>
      <c r="N68" s="47"/>
    </row>
    <row r="69" spans="1:18" x14ac:dyDescent="0.3">
      <c r="A69" s="38" t="s">
        <v>345</v>
      </c>
      <c r="B69" s="38" t="s">
        <v>320</v>
      </c>
      <c r="C69" s="37" t="s">
        <v>152</v>
      </c>
      <c r="D69" s="74" t="s">
        <v>344</v>
      </c>
      <c r="L69" s="47"/>
      <c r="M69" s="47"/>
      <c r="N69" s="47"/>
    </row>
    <row r="70" spans="1:18" x14ac:dyDescent="0.3">
      <c r="A70" s="38" t="s">
        <v>347</v>
      </c>
      <c r="B70" s="38" t="s">
        <v>320</v>
      </c>
      <c r="C70" s="37" t="s">
        <v>152</v>
      </c>
      <c r="D70" s="74" t="s">
        <v>346</v>
      </c>
      <c r="L70" s="47"/>
      <c r="M70" s="47"/>
      <c r="N70" s="47"/>
    </row>
    <row r="71" spans="1:18" x14ac:dyDescent="0.3">
      <c r="A71" s="38" t="s">
        <v>349</v>
      </c>
      <c r="B71" s="38" t="s">
        <v>320</v>
      </c>
      <c r="C71" s="37" t="s">
        <v>152</v>
      </c>
      <c r="D71" s="74" t="s">
        <v>348</v>
      </c>
      <c r="L71" s="47"/>
      <c r="M71" s="47"/>
      <c r="N71" s="47"/>
    </row>
    <row r="72" spans="1:18" x14ac:dyDescent="0.3">
      <c r="A72" s="38" t="s">
        <v>351</v>
      </c>
      <c r="B72" s="38"/>
      <c r="C72" s="37"/>
      <c r="D72" s="74" t="s">
        <v>350</v>
      </c>
      <c r="L72" s="47"/>
      <c r="M72" s="47"/>
      <c r="N72" s="47"/>
    </row>
    <row r="73" spans="1:18" x14ac:dyDescent="0.3">
      <c r="A73" s="38" t="s">
        <v>155</v>
      </c>
      <c r="B73" s="38" t="s">
        <v>325</v>
      </c>
      <c r="C73" s="37" t="s">
        <v>150</v>
      </c>
      <c r="D73" s="74" t="s">
        <v>352</v>
      </c>
      <c r="L73" s="47"/>
      <c r="M73" s="47"/>
      <c r="N73" s="47"/>
    </row>
    <row r="74" spans="1:18" x14ac:dyDescent="0.3">
      <c r="A74" s="38" t="s">
        <v>179</v>
      </c>
      <c r="B74" s="38" t="s">
        <v>321</v>
      </c>
      <c r="C74" s="37" t="s">
        <v>180</v>
      </c>
      <c r="D74" s="74">
        <v>973456</v>
      </c>
      <c r="L74" s="47"/>
      <c r="M74" s="47"/>
      <c r="N74" s="47"/>
    </row>
    <row r="75" spans="1:18" x14ac:dyDescent="0.3">
      <c r="A75" s="38" t="s">
        <v>158</v>
      </c>
      <c r="B75" s="38" t="s">
        <v>325</v>
      </c>
      <c r="C75" s="37" t="s">
        <v>150</v>
      </c>
      <c r="D75" s="74" t="s">
        <v>353</v>
      </c>
      <c r="L75" s="47"/>
      <c r="M75" s="47"/>
      <c r="N75" s="47"/>
    </row>
    <row r="76" spans="1:18" x14ac:dyDescent="0.3">
      <c r="A76" s="38" t="s">
        <v>175</v>
      </c>
      <c r="B76" s="38"/>
      <c r="C76" s="37" t="s">
        <v>146</v>
      </c>
      <c r="D76" s="74">
        <v>971153</v>
      </c>
      <c r="L76" s="47"/>
      <c r="M76" s="47"/>
      <c r="N76" s="47"/>
    </row>
    <row r="77" spans="1:18" x14ac:dyDescent="0.3">
      <c r="A77" s="38" t="s">
        <v>354</v>
      </c>
      <c r="B77" s="38"/>
      <c r="C77" s="37"/>
      <c r="D77" s="74">
        <v>952331</v>
      </c>
      <c r="L77" s="47"/>
      <c r="M77" s="47"/>
      <c r="N77" s="47"/>
    </row>
    <row r="78" spans="1:18" x14ac:dyDescent="0.3">
      <c r="A78" s="38" t="s">
        <v>355</v>
      </c>
      <c r="B78" s="38" t="s">
        <v>323</v>
      </c>
      <c r="C78" s="37"/>
      <c r="D78" s="74">
        <v>927916</v>
      </c>
    </row>
    <row r="79" spans="1:18" x14ac:dyDescent="0.3">
      <c r="A79" s="38" t="s">
        <v>161</v>
      </c>
      <c r="B79" s="38" t="s">
        <v>325</v>
      </c>
      <c r="C79" s="37" t="s">
        <v>150</v>
      </c>
      <c r="D79" s="74" t="s">
        <v>356</v>
      </c>
      <c r="L79" s="47"/>
      <c r="M79" s="47"/>
      <c r="N79" s="47"/>
    </row>
    <row r="80" spans="1:18" x14ac:dyDescent="0.3">
      <c r="A80" s="38" t="s">
        <v>358</v>
      </c>
      <c r="B80" s="38" t="s">
        <v>359</v>
      </c>
      <c r="C80" s="37" t="s">
        <v>359</v>
      </c>
      <c r="D80" s="74" t="s">
        <v>357</v>
      </c>
      <c r="L80" s="47"/>
      <c r="M80" s="47"/>
      <c r="N80" s="47"/>
    </row>
    <row r="81" spans="1:14" x14ac:dyDescent="0.3">
      <c r="A81" s="38" t="s">
        <v>191</v>
      </c>
      <c r="B81" s="38" t="s">
        <v>325</v>
      </c>
      <c r="C81" s="37" t="s">
        <v>150</v>
      </c>
      <c r="D81" s="74" t="s">
        <v>360</v>
      </c>
      <c r="L81" s="47"/>
      <c r="M81" s="47"/>
      <c r="N81" s="47"/>
    </row>
    <row r="82" spans="1:14" x14ac:dyDescent="0.3">
      <c r="A82" s="38" t="s">
        <v>163</v>
      </c>
      <c r="B82" s="38" t="s">
        <v>325</v>
      </c>
      <c r="C82" s="37" t="s">
        <v>150</v>
      </c>
      <c r="D82" s="74" t="s">
        <v>361</v>
      </c>
    </row>
    <row r="83" spans="1:14" x14ac:dyDescent="0.3">
      <c r="A83" s="38" t="s">
        <v>362</v>
      </c>
      <c r="B83" s="38"/>
      <c r="C83" s="37"/>
      <c r="D83" s="74">
        <v>976384</v>
      </c>
    </row>
    <row r="84" spans="1:14" x14ac:dyDescent="0.3">
      <c r="A84" s="38" t="s">
        <v>363</v>
      </c>
      <c r="B84" s="38"/>
      <c r="C84" s="37"/>
      <c r="D84" s="74">
        <v>978931</v>
      </c>
      <c r="L84" s="47"/>
      <c r="M84" s="47"/>
      <c r="N84" s="47"/>
    </row>
    <row r="85" spans="1:14" x14ac:dyDescent="0.3">
      <c r="A85" s="38" t="s">
        <v>165</v>
      </c>
      <c r="B85" s="38" t="s">
        <v>325</v>
      </c>
      <c r="C85" s="37" t="s">
        <v>150</v>
      </c>
      <c r="D85" s="74" t="s">
        <v>364</v>
      </c>
      <c r="L85" s="47"/>
      <c r="M85" s="47"/>
      <c r="N85" s="47"/>
    </row>
    <row r="86" spans="1:14" x14ac:dyDescent="0.3">
      <c r="A86" s="38" t="s">
        <v>366</v>
      </c>
      <c r="B86" s="38" t="s">
        <v>325</v>
      </c>
      <c r="C86" s="37" t="s">
        <v>150</v>
      </c>
      <c r="D86" s="74" t="s">
        <v>365</v>
      </c>
    </row>
    <row r="87" spans="1:14" x14ac:dyDescent="0.3">
      <c r="A87" s="38" t="s">
        <v>192</v>
      </c>
      <c r="B87" s="38" t="s">
        <v>325</v>
      </c>
      <c r="C87" s="37" t="s">
        <v>150</v>
      </c>
      <c r="D87" s="74" t="s">
        <v>367</v>
      </c>
    </row>
    <row r="88" spans="1:14" x14ac:dyDescent="0.3">
      <c r="A88" s="38" t="s">
        <v>369</v>
      </c>
      <c r="B88" s="38"/>
      <c r="C88" s="37"/>
      <c r="D88" s="74" t="s">
        <v>368</v>
      </c>
      <c r="L88" s="47"/>
      <c r="M88" s="47"/>
      <c r="N88" s="47"/>
    </row>
    <row r="89" spans="1:14" x14ac:dyDescent="0.3">
      <c r="A89" s="38" t="s">
        <v>371</v>
      </c>
      <c r="B89" s="38" t="s">
        <v>325</v>
      </c>
      <c r="C89" s="37" t="s">
        <v>150</v>
      </c>
      <c r="D89" s="74" t="s">
        <v>370</v>
      </c>
      <c r="L89" s="47"/>
      <c r="M89" s="47"/>
      <c r="N89" s="47"/>
    </row>
    <row r="90" spans="1:14" x14ac:dyDescent="0.3">
      <c r="A90" s="38" t="s">
        <v>167</v>
      </c>
      <c r="B90" s="38" t="s">
        <v>325</v>
      </c>
      <c r="C90" s="37" t="s">
        <v>150</v>
      </c>
      <c r="D90" s="74" t="s">
        <v>372</v>
      </c>
      <c r="L90" s="47"/>
      <c r="M90" s="47"/>
      <c r="N90" s="47"/>
    </row>
    <row r="91" spans="1:14" x14ac:dyDescent="0.3">
      <c r="A91" s="38" t="s">
        <v>194</v>
      </c>
      <c r="B91" s="38" t="s">
        <v>323</v>
      </c>
      <c r="C91" s="37" t="s">
        <v>174</v>
      </c>
      <c r="D91" s="74" t="s">
        <v>373</v>
      </c>
    </row>
    <row r="92" spans="1:14" x14ac:dyDescent="0.3">
      <c r="A92" s="38" t="s">
        <v>375</v>
      </c>
      <c r="B92" s="38"/>
      <c r="C92" s="37"/>
      <c r="D92" s="74" t="s">
        <v>374</v>
      </c>
      <c r="L92" s="47"/>
      <c r="M92" s="47"/>
      <c r="N92" s="47"/>
    </row>
    <row r="93" spans="1:14" x14ac:dyDescent="0.3">
      <c r="A93" s="38" t="s">
        <v>171</v>
      </c>
      <c r="B93" s="38" t="s">
        <v>325</v>
      </c>
      <c r="C93" s="37" t="s">
        <v>150</v>
      </c>
      <c r="D93" s="74" t="s">
        <v>376</v>
      </c>
      <c r="L93" s="47"/>
      <c r="M93" s="47"/>
      <c r="N93" s="47"/>
    </row>
    <row r="94" spans="1:14" x14ac:dyDescent="0.3">
      <c r="A94" s="38" t="s">
        <v>377</v>
      </c>
      <c r="B94" s="38"/>
      <c r="C94" s="37"/>
      <c r="D94" s="74">
        <v>971246</v>
      </c>
      <c r="L94" s="47"/>
      <c r="M94" s="47"/>
      <c r="N94" s="47"/>
    </row>
    <row r="95" spans="1:14" x14ac:dyDescent="0.3">
      <c r="A95" s="38" t="s">
        <v>379</v>
      </c>
      <c r="B95" s="38" t="s">
        <v>320</v>
      </c>
      <c r="C95" s="37" t="s">
        <v>148</v>
      </c>
      <c r="D95" s="74" t="s">
        <v>378</v>
      </c>
    </row>
    <row r="96" spans="1:14" x14ac:dyDescent="0.3">
      <c r="A96" s="38" t="s">
        <v>147</v>
      </c>
      <c r="B96" s="38" t="s">
        <v>320</v>
      </c>
      <c r="C96" s="37" t="s">
        <v>148</v>
      </c>
      <c r="D96" s="74" t="s">
        <v>380</v>
      </c>
    </row>
    <row r="97" spans="1:15" x14ac:dyDescent="0.3">
      <c r="A97" s="38" t="s">
        <v>153</v>
      </c>
      <c r="B97" s="38" t="s">
        <v>320</v>
      </c>
      <c r="C97" s="37" t="s">
        <v>148</v>
      </c>
      <c r="D97" s="74" t="s">
        <v>381</v>
      </c>
    </row>
    <row r="98" spans="1:15" x14ac:dyDescent="0.3">
      <c r="A98" s="38" t="s">
        <v>154</v>
      </c>
      <c r="B98" s="38" t="s">
        <v>320</v>
      </c>
      <c r="C98" s="37" t="s">
        <v>148</v>
      </c>
      <c r="D98" s="74" t="s">
        <v>382</v>
      </c>
    </row>
    <row r="99" spans="1:15" x14ac:dyDescent="0.3">
      <c r="A99" s="38" t="s">
        <v>384</v>
      </c>
      <c r="B99" s="38" t="s">
        <v>320</v>
      </c>
      <c r="C99" s="37" t="s">
        <v>148</v>
      </c>
      <c r="D99" s="74" t="s">
        <v>383</v>
      </c>
    </row>
    <row r="100" spans="1:15" x14ac:dyDescent="0.3">
      <c r="A100" s="38" t="s">
        <v>156</v>
      </c>
      <c r="B100" s="38" t="s">
        <v>320</v>
      </c>
      <c r="C100" s="37" t="s">
        <v>148</v>
      </c>
      <c r="D100" s="74" t="s">
        <v>385</v>
      </c>
      <c r="G100" s="45"/>
      <c r="H100" s="46"/>
      <c r="I100" s="47"/>
      <c r="J100" s="45"/>
      <c r="K100" s="47"/>
      <c r="L100" s="45"/>
      <c r="M100" s="47"/>
      <c r="N100" s="47"/>
      <c r="O100" s="47"/>
    </row>
    <row r="101" spans="1:15" x14ac:dyDescent="0.3">
      <c r="A101" s="38" t="s">
        <v>157</v>
      </c>
      <c r="B101" s="38" t="s">
        <v>320</v>
      </c>
      <c r="C101" s="37" t="s">
        <v>148</v>
      </c>
      <c r="D101" s="74" t="s">
        <v>386</v>
      </c>
      <c r="G101" s="45"/>
      <c r="H101" s="46"/>
      <c r="I101" s="47"/>
      <c r="J101" s="45"/>
      <c r="K101" s="47"/>
      <c r="L101" s="45"/>
      <c r="M101" s="47"/>
      <c r="N101" s="47"/>
      <c r="O101" s="47"/>
    </row>
    <row r="102" spans="1:15" x14ac:dyDescent="0.3">
      <c r="A102" s="38" t="s">
        <v>388</v>
      </c>
      <c r="B102" s="38" t="s">
        <v>320</v>
      </c>
      <c r="C102" s="37" t="s">
        <v>148</v>
      </c>
      <c r="D102" s="74" t="s">
        <v>387</v>
      </c>
      <c r="G102" s="45"/>
      <c r="H102" s="46"/>
      <c r="I102" s="47"/>
      <c r="J102" s="45"/>
      <c r="K102" s="47"/>
      <c r="L102" s="45"/>
      <c r="M102" s="47"/>
      <c r="N102" s="47"/>
      <c r="O102" s="47"/>
    </row>
    <row r="103" spans="1:15" x14ac:dyDescent="0.3">
      <c r="A103" s="38" t="s">
        <v>159</v>
      </c>
      <c r="B103" s="38" t="s">
        <v>320</v>
      </c>
      <c r="C103" s="37" t="s">
        <v>148</v>
      </c>
      <c r="D103" s="74" t="s">
        <v>389</v>
      </c>
      <c r="G103" s="45"/>
      <c r="H103" s="46"/>
      <c r="I103" s="47"/>
      <c r="J103" s="45"/>
      <c r="K103" s="47"/>
      <c r="L103" s="45"/>
      <c r="M103" s="47"/>
      <c r="N103" s="47"/>
      <c r="O103" s="47"/>
    </row>
    <row r="104" spans="1:15" x14ac:dyDescent="0.3">
      <c r="A104" s="38" t="s">
        <v>160</v>
      </c>
      <c r="B104" s="38" t="s">
        <v>320</v>
      </c>
      <c r="C104" s="37" t="s">
        <v>148</v>
      </c>
      <c r="D104" s="74" t="s">
        <v>390</v>
      </c>
    </row>
    <row r="105" spans="1:15" x14ac:dyDescent="0.3">
      <c r="A105" s="38" t="s">
        <v>178</v>
      </c>
      <c r="B105" s="38" t="s">
        <v>320</v>
      </c>
      <c r="C105" s="37" t="s">
        <v>148</v>
      </c>
      <c r="D105" s="74" t="s">
        <v>391</v>
      </c>
      <c r="G105" s="45"/>
      <c r="H105" s="46"/>
      <c r="I105" s="47"/>
      <c r="J105" s="45"/>
      <c r="K105" s="47"/>
      <c r="L105" s="45"/>
      <c r="M105" s="47"/>
      <c r="N105" s="47"/>
      <c r="O105" s="47"/>
    </row>
    <row r="106" spans="1:15" x14ac:dyDescent="0.3">
      <c r="A106" s="38" t="s">
        <v>393</v>
      </c>
      <c r="B106" s="38" t="s">
        <v>320</v>
      </c>
      <c r="C106" s="37" t="s">
        <v>148</v>
      </c>
      <c r="D106" s="74" t="s">
        <v>392</v>
      </c>
    </row>
    <row r="107" spans="1:15" x14ac:dyDescent="0.3">
      <c r="A107" s="38" t="s">
        <v>162</v>
      </c>
      <c r="B107" s="38" t="s">
        <v>320</v>
      </c>
      <c r="C107" s="37" t="s">
        <v>148</v>
      </c>
      <c r="D107" s="74" t="s">
        <v>394</v>
      </c>
    </row>
    <row r="108" spans="1:15" x14ac:dyDescent="0.3">
      <c r="A108" s="38" t="s">
        <v>164</v>
      </c>
      <c r="B108" s="38" t="s">
        <v>320</v>
      </c>
      <c r="C108" s="37" t="s">
        <v>148</v>
      </c>
      <c r="D108" s="74" t="s">
        <v>395</v>
      </c>
    </row>
    <row r="109" spans="1:15" x14ac:dyDescent="0.3">
      <c r="A109" s="38" t="s">
        <v>397</v>
      </c>
      <c r="B109" s="38" t="s">
        <v>320</v>
      </c>
      <c r="C109" s="37" t="s">
        <v>148</v>
      </c>
      <c r="D109" s="74" t="s">
        <v>396</v>
      </c>
    </row>
    <row r="110" spans="1:15" x14ac:dyDescent="0.3">
      <c r="A110" s="38" t="s">
        <v>166</v>
      </c>
      <c r="B110" s="38" t="s">
        <v>320</v>
      </c>
      <c r="C110" s="37" t="s">
        <v>148</v>
      </c>
      <c r="D110" s="74" t="s">
        <v>398</v>
      </c>
    </row>
    <row r="111" spans="1:15" x14ac:dyDescent="0.3">
      <c r="A111" s="38" t="s">
        <v>170</v>
      </c>
      <c r="B111" s="38" t="s">
        <v>320</v>
      </c>
      <c r="C111" s="37" t="s">
        <v>148</v>
      </c>
      <c r="D111" s="74" t="s">
        <v>399</v>
      </c>
    </row>
    <row r="112" spans="1:15" x14ac:dyDescent="0.3">
      <c r="A112" s="38" t="s">
        <v>401</v>
      </c>
      <c r="B112" s="38" t="s">
        <v>320</v>
      </c>
      <c r="C112" s="37" t="s">
        <v>148</v>
      </c>
      <c r="D112" s="74" t="s">
        <v>400</v>
      </c>
    </row>
    <row r="113" spans="1:4" x14ac:dyDescent="0.3">
      <c r="A113" s="38" t="s">
        <v>403</v>
      </c>
      <c r="B113" s="38" t="s">
        <v>320</v>
      </c>
      <c r="C113" s="37" t="s">
        <v>148</v>
      </c>
      <c r="D113" s="74" t="s">
        <v>402</v>
      </c>
    </row>
    <row r="114" spans="1:4" x14ac:dyDescent="0.3">
      <c r="A114" s="38" t="s">
        <v>405</v>
      </c>
      <c r="B114" s="38" t="s">
        <v>320</v>
      </c>
      <c r="C114" s="37" t="s">
        <v>148</v>
      </c>
      <c r="D114" s="74" t="s">
        <v>404</v>
      </c>
    </row>
    <row r="115" spans="1:4" x14ac:dyDescent="0.3">
      <c r="A115" s="38" t="s">
        <v>177</v>
      </c>
      <c r="B115" s="38" t="s">
        <v>320</v>
      </c>
      <c r="C115" s="37" t="s">
        <v>148</v>
      </c>
      <c r="D115" s="74" t="s">
        <v>406</v>
      </c>
    </row>
    <row r="116" spans="1:4" x14ac:dyDescent="0.3">
      <c r="A116" s="38" t="s">
        <v>168</v>
      </c>
      <c r="B116" s="38" t="s">
        <v>320</v>
      </c>
      <c r="C116" s="37" t="s">
        <v>148</v>
      </c>
      <c r="D116" s="74" t="s">
        <v>407</v>
      </c>
    </row>
    <row r="117" spans="1:4" x14ac:dyDescent="0.3">
      <c r="A117" s="38" t="s">
        <v>169</v>
      </c>
      <c r="B117" s="38" t="s">
        <v>320</v>
      </c>
      <c r="C117" s="37" t="s">
        <v>148</v>
      </c>
      <c r="D117" s="74" t="s">
        <v>408</v>
      </c>
    </row>
    <row r="118" spans="1:4" x14ac:dyDescent="0.3">
      <c r="A118" s="38" t="s">
        <v>172</v>
      </c>
      <c r="B118" s="38" t="s">
        <v>320</v>
      </c>
      <c r="C118" s="37" t="s">
        <v>148</v>
      </c>
      <c r="D118" s="74" t="s">
        <v>409</v>
      </c>
    </row>
    <row r="119" spans="1:4" x14ac:dyDescent="0.3">
      <c r="A119" s="38" t="s">
        <v>173</v>
      </c>
      <c r="B119" s="38" t="s">
        <v>323</v>
      </c>
      <c r="C119" s="37" t="s">
        <v>174</v>
      </c>
      <c r="D119" s="74" t="s">
        <v>410</v>
      </c>
    </row>
    <row r="120" spans="1:4" x14ac:dyDescent="0.3">
      <c r="A120" s="38" t="s">
        <v>411</v>
      </c>
      <c r="B120" s="38"/>
      <c r="C120" s="37"/>
      <c r="D120" s="74">
        <v>973348</v>
      </c>
    </row>
    <row r="121" spans="1:4" x14ac:dyDescent="0.3">
      <c r="A121" s="38" t="s">
        <v>413</v>
      </c>
      <c r="B121" s="38" t="s">
        <v>320</v>
      </c>
      <c r="C121" s="37" t="s">
        <v>152</v>
      </c>
      <c r="D121" s="74" t="s">
        <v>412</v>
      </c>
    </row>
    <row r="122" spans="1:4" x14ac:dyDescent="0.3">
      <c r="A122" s="38" t="s">
        <v>190</v>
      </c>
      <c r="B122" s="38" t="s">
        <v>321</v>
      </c>
      <c r="C122" s="37" t="s">
        <v>180</v>
      </c>
      <c r="D122" s="74">
        <v>977361</v>
      </c>
    </row>
    <row r="123" spans="1:4" x14ac:dyDescent="0.3">
      <c r="A123" s="38" t="s">
        <v>196</v>
      </c>
      <c r="B123" s="38"/>
      <c r="C123" s="37" t="s">
        <v>197</v>
      </c>
      <c r="D123" s="74">
        <v>971423</v>
      </c>
    </row>
    <row r="124" spans="1:4" x14ac:dyDescent="0.3">
      <c r="A124" s="38" t="s">
        <v>415</v>
      </c>
      <c r="B124" s="38" t="s">
        <v>320</v>
      </c>
      <c r="C124" s="37" t="s">
        <v>152</v>
      </c>
      <c r="D124" s="74" t="s">
        <v>414</v>
      </c>
    </row>
    <row r="125" spans="1:4" x14ac:dyDescent="0.3">
      <c r="A125" s="38" t="s">
        <v>417</v>
      </c>
      <c r="B125" s="38" t="s">
        <v>325</v>
      </c>
      <c r="C125" s="37" t="s">
        <v>150</v>
      </c>
      <c r="D125" s="74" t="s">
        <v>416</v>
      </c>
    </row>
    <row r="126" spans="1:4" x14ac:dyDescent="0.3">
      <c r="A126" s="38" t="s">
        <v>419</v>
      </c>
      <c r="B126" s="38" t="s">
        <v>320</v>
      </c>
      <c r="C126" s="37" t="s">
        <v>152</v>
      </c>
      <c r="D126" s="74" t="s">
        <v>418</v>
      </c>
    </row>
    <row r="127" spans="1:4" x14ac:dyDescent="0.3">
      <c r="A127" s="38" t="s">
        <v>421</v>
      </c>
      <c r="B127" s="38" t="s">
        <v>320</v>
      </c>
      <c r="C127" s="37" t="s">
        <v>152</v>
      </c>
      <c r="D127" s="74" t="s">
        <v>420</v>
      </c>
    </row>
    <row r="128" spans="1:4" x14ac:dyDescent="0.3">
      <c r="A128" s="38" t="s">
        <v>422</v>
      </c>
      <c r="B128" s="38"/>
      <c r="C128" s="37"/>
      <c r="D128" s="74">
        <v>971643</v>
      </c>
    </row>
    <row r="129" spans="1:4" x14ac:dyDescent="0.3">
      <c r="A129" s="38" t="s">
        <v>424</v>
      </c>
      <c r="B129" s="38" t="s">
        <v>320</v>
      </c>
      <c r="C129" s="37" t="s">
        <v>148</v>
      </c>
      <c r="D129" s="74" t="s">
        <v>423</v>
      </c>
    </row>
    <row r="130" spans="1:4" x14ac:dyDescent="0.3">
      <c r="A130" s="38" t="s">
        <v>426</v>
      </c>
      <c r="B130" s="38" t="s">
        <v>359</v>
      </c>
      <c r="C130" s="37" t="s">
        <v>359</v>
      </c>
      <c r="D130" s="74" t="s">
        <v>425</v>
      </c>
    </row>
    <row r="131" spans="1:4" x14ac:dyDescent="0.3">
      <c r="A131" s="38" t="s">
        <v>427</v>
      </c>
      <c r="B131" s="38"/>
      <c r="C131" s="37"/>
      <c r="D131" s="74">
        <v>926282</v>
      </c>
    </row>
    <row r="132" spans="1:4" x14ac:dyDescent="0.3">
      <c r="A132" s="40" t="s">
        <v>428</v>
      </c>
      <c r="B132" s="40"/>
      <c r="C132" s="39"/>
      <c r="D132" s="92">
        <v>953814</v>
      </c>
    </row>
    <row r="133" spans="1:4" x14ac:dyDescent="0.3">
      <c r="A133" s="77" t="s">
        <v>328</v>
      </c>
      <c r="B133" s="77" t="s">
        <v>320</v>
      </c>
      <c r="C133" s="77"/>
      <c r="D133" s="93" t="s">
        <v>448</v>
      </c>
    </row>
    <row r="134" spans="1:4" x14ac:dyDescent="0.3">
      <c r="A134" s="77" t="s">
        <v>451</v>
      </c>
      <c r="B134" s="77" t="s">
        <v>320</v>
      </c>
      <c r="C134" s="77"/>
      <c r="D134" s="93">
        <v>989415</v>
      </c>
    </row>
    <row r="135" spans="1:4" x14ac:dyDescent="0.3">
      <c r="A135" s="77" t="s">
        <v>452</v>
      </c>
      <c r="B135" s="77" t="s">
        <v>453</v>
      </c>
      <c r="C135" s="77"/>
      <c r="D135" s="93">
        <v>921821</v>
      </c>
    </row>
    <row r="136" spans="1:4" x14ac:dyDescent="0.3">
      <c r="A136" s="77" t="s">
        <v>454</v>
      </c>
      <c r="B136" s="77" t="s">
        <v>320</v>
      </c>
      <c r="C136" s="77"/>
      <c r="D136" s="93" t="s">
        <v>449</v>
      </c>
    </row>
    <row r="137" spans="1:4" x14ac:dyDescent="0.3">
      <c r="A137" s="77" t="s">
        <v>455</v>
      </c>
      <c r="B137" s="77" t="s">
        <v>323</v>
      </c>
      <c r="C137" s="77"/>
      <c r="D137" s="93" t="s">
        <v>450</v>
      </c>
    </row>
    <row r="138" spans="1:4" x14ac:dyDescent="0.3">
      <c r="A138" s="77" t="s">
        <v>456</v>
      </c>
      <c r="B138" s="77" t="s">
        <v>320</v>
      </c>
      <c r="C138" s="77"/>
      <c r="D138" s="93" t="s">
        <v>335</v>
      </c>
    </row>
    <row r="141" spans="1:4" x14ac:dyDescent="0.3">
      <c r="A141" s="121" t="s">
        <v>231</v>
      </c>
    </row>
    <row r="142" spans="1:4" x14ac:dyDescent="0.3">
      <c r="A142" s="44" t="s">
        <v>232</v>
      </c>
    </row>
    <row r="143" spans="1:4" x14ac:dyDescent="0.3">
      <c r="A143" s="44" t="s">
        <v>233</v>
      </c>
    </row>
    <row r="144" spans="1:4" x14ac:dyDescent="0.3">
      <c r="A144" s="44" t="s">
        <v>234</v>
      </c>
    </row>
    <row r="145" spans="1:1" x14ac:dyDescent="0.3">
      <c r="A145" s="44" t="s">
        <v>235</v>
      </c>
    </row>
    <row r="146" spans="1:1" x14ac:dyDescent="0.3">
      <c r="A146" s="44" t="s">
        <v>236</v>
      </c>
    </row>
    <row r="147" spans="1:1" x14ac:dyDescent="0.3">
      <c r="A147" s="44" t="s">
        <v>237</v>
      </c>
    </row>
    <row r="148" spans="1:1" x14ac:dyDescent="0.3">
      <c r="A148" s="44" t="s">
        <v>238</v>
      </c>
    </row>
    <row r="149" spans="1:1" x14ac:dyDescent="0.3">
      <c r="A149" s="44" t="s">
        <v>239</v>
      </c>
    </row>
    <row r="150" spans="1:1" x14ac:dyDescent="0.3">
      <c r="A150" s="44" t="s">
        <v>240</v>
      </c>
    </row>
    <row r="151" spans="1:1" x14ac:dyDescent="0.3">
      <c r="A151" s="44" t="s">
        <v>241</v>
      </c>
    </row>
    <row r="152" spans="1:1" x14ac:dyDescent="0.3">
      <c r="A152" s="44" t="s">
        <v>242</v>
      </c>
    </row>
    <row r="153" spans="1:1" x14ac:dyDescent="0.3">
      <c r="A153" s="44" t="s">
        <v>243</v>
      </c>
    </row>
    <row r="154" spans="1:1" x14ac:dyDescent="0.3">
      <c r="A154" s="44" t="s">
        <v>244</v>
      </c>
    </row>
    <row r="155" spans="1:1" x14ac:dyDescent="0.3">
      <c r="A155" s="44" t="s">
        <v>245</v>
      </c>
    </row>
    <row r="156" spans="1:1" x14ac:dyDescent="0.3">
      <c r="A156" s="44" t="s">
        <v>246</v>
      </c>
    </row>
    <row r="157" spans="1:1" x14ac:dyDescent="0.3">
      <c r="A157" s="44" t="s">
        <v>247</v>
      </c>
    </row>
    <row r="158" spans="1:1" x14ac:dyDescent="0.3">
      <c r="A158" s="44" t="s">
        <v>248</v>
      </c>
    </row>
    <row r="159" spans="1:1" x14ac:dyDescent="0.3">
      <c r="A159" s="44" t="s">
        <v>249</v>
      </c>
    </row>
    <row r="160" spans="1:1" x14ac:dyDescent="0.3">
      <c r="A160" s="44" t="s">
        <v>250</v>
      </c>
    </row>
    <row r="161" spans="1:1" x14ac:dyDescent="0.3">
      <c r="A161" s="44" t="s">
        <v>251</v>
      </c>
    </row>
    <row r="162" spans="1:1" x14ac:dyDescent="0.3">
      <c r="A162" s="44" t="s">
        <v>252</v>
      </c>
    </row>
    <row r="163" spans="1:1" x14ac:dyDescent="0.3">
      <c r="A163" s="44" t="s">
        <v>253</v>
      </c>
    </row>
    <row r="164" spans="1:1" x14ac:dyDescent="0.3">
      <c r="A164" s="44" t="s">
        <v>254</v>
      </c>
    </row>
    <row r="165" spans="1:1" x14ac:dyDescent="0.3">
      <c r="A165" s="44" t="s">
        <v>255</v>
      </c>
    </row>
    <row r="166" spans="1:1" x14ac:dyDescent="0.3">
      <c r="A166" s="44" t="s">
        <v>256</v>
      </c>
    </row>
    <row r="167" spans="1:1" x14ac:dyDescent="0.3">
      <c r="A167" s="44" t="s">
        <v>257</v>
      </c>
    </row>
    <row r="168" spans="1:1" x14ac:dyDescent="0.3">
      <c r="A168" s="44" t="s">
        <v>258</v>
      </c>
    </row>
    <row r="169" spans="1:1" x14ac:dyDescent="0.3">
      <c r="A169" s="44" t="s">
        <v>259</v>
      </c>
    </row>
    <row r="170" spans="1:1" x14ac:dyDescent="0.3">
      <c r="A170" s="44" t="s">
        <v>260</v>
      </c>
    </row>
    <row r="171" spans="1:1" x14ac:dyDescent="0.3">
      <c r="A171" s="44" t="s">
        <v>261</v>
      </c>
    </row>
    <row r="172" spans="1:1" x14ac:dyDescent="0.3">
      <c r="A172" s="44" t="s">
        <v>262</v>
      </c>
    </row>
    <row r="173" spans="1:1" x14ac:dyDescent="0.3">
      <c r="A173" s="44" t="s">
        <v>263</v>
      </c>
    </row>
    <row r="174" spans="1:1" x14ac:dyDescent="0.3">
      <c r="A174" s="44" t="s">
        <v>264</v>
      </c>
    </row>
    <row r="175" spans="1:1" x14ac:dyDescent="0.3">
      <c r="A175" s="44" t="s">
        <v>265</v>
      </c>
    </row>
    <row r="176" spans="1:1" x14ac:dyDescent="0.3">
      <c r="A176" s="44" t="s">
        <v>266</v>
      </c>
    </row>
    <row r="177" spans="1:1" x14ac:dyDescent="0.3">
      <c r="A177" s="44" t="s">
        <v>267</v>
      </c>
    </row>
    <row r="178" spans="1:1" x14ac:dyDescent="0.3">
      <c r="A178" s="44" t="s">
        <v>268</v>
      </c>
    </row>
    <row r="179" spans="1:1" x14ac:dyDescent="0.3">
      <c r="A179" s="44" t="s">
        <v>269</v>
      </c>
    </row>
    <row r="180" spans="1:1" x14ac:dyDescent="0.3">
      <c r="A180" s="44" t="s">
        <v>270</v>
      </c>
    </row>
    <row r="181" spans="1:1" x14ac:dyDescent="0.3">
      <c r="A181" s="44" t="s">
        <v>271</v>
      </c>
    </row>
    <row r="182" spans="1:1" x14ac:dyDescent="0.3">
      <c r="A182" s="44" t="s">
        <v>272</v>
      </c>
    </row>
    <row r="183" spans="1:1" x14ac:dyDescent="0.3">
      <c r="A183" s="44" t="s">
        <v>273</v>
      </c>
    </row>
    <row r="184" spans="1:1" x14ac:dyDescent="0.3">
      <c r="A184" s="44" t="s">
        <v>264</v>
      </c>
    </row>
    <row r="185" spans="1:1" x14ac:dyDescent="0.3">
      <c r="A185" s="44" t="s">
        <v>274</v>
      </c>
    </row>
    <row r="186" spans="1:1" x14ac:dyDescent="0.3">
      <c r="A186" s="44" t="s">
        <v>275</v>
      </c>
    </row>
    <row r="187" spans="1:1" x14ac:dyDescent="0.3">
      <c r="A187" s="44" t="s">
        <v>276</v>
      </c>
    </row>
    <row r="188" spans="1:1" x14ac:dyDescent="0.3">
      <c r="A188" s="44" t="s">
        <v>277</v>
      </c>
    </row>
    <row r="189" spans="1:1" x14ac:dyDescent="0.3">
      <c r="A189" s="44" t="s">
        <v>278</v>
      </c>
    </row>
    <row r="190" spans="1:1" x14ac:dyDescent="0.3">
      <c r="A190" s="44" t="s">
        <v>279</v>
      </c>
    </row>
    <row r="191" spans="1:1" x14ac:dyDescent="0.3">
      <c r="A191" s="44" t="s">
        <v>280</v>
      </c>
    </row>
    <row r="192" spans="1:1" x14ac:dyDescent="0.3">
      <c r="A192" s="44" t="s">
        <v>281</v>
      </c>
    </row>
    <row r="193" spans="1:1" x14ac:dyDescent="0.3">
      <c r="A193" s="44" t="s">
        <v>282</v>
      </c>
    </row>
    <row r="194" spans="1:1" x14ac:dyDescent="0.3">
      <c r="A194" s="44" t="s">
        <v>283</v>
      </c>
    </row>
    <row r="195" spans="1:1" x14ac:dyDescent="0.3">
      <c r="A195" s="44" t="s">
        <v>284</v>
      </c>
    </row>
    <row r="196" spans="1:1" x14ac:dyDescent="0.3">
      <c r="A196" s="44" t="s">
        <v>285</v>
      </c>
    </row>
    <row r="197" spans="1:1" x14ac:dyDescent="0.3">
      <c r="A197" s="44" t="s">
        <v>286</v>
      </c>
    </row>
    <row r="198" spans="1:1" x14ac:dyDescent="0.3">
      <c r="A198" s="44" t="s">
        <v>253</v>
      </c>
    </row>
    <row r="199" spans="1:1" x14ac:dyDescent="0.3">
      <c r="A199" s="44" t="s">
        <v>287</v>
      </c>
    </row>
    <row r="200" spans="1:1" x14ac:dyDescent="0.3">
      <c r="A200" s="44" t="s">
        <v>288</v>
      </c>
    </row>
    <row r="201" spans="1:1" x14ac:dyDescent="0.3">
      <c r="A201" s="44" t="s">
        <v>289</v>
      </c>
    </row>
    <row r="202" spans="1:1" x14ac:dyDescent="0.3">
      <c r="A202" s="44" t="s">
        <v>290</v>
      </c>
    </row>
    <row r="203" spans="1:1" x14ac:dyDescent="0.3">
      <c r="A203" s="44" t="s">
        <v>291</v>
      </c>
    </row>
    <row r="204" spans="1:1" x14ac:dyDescent="0.3">
      <c r="A204" s="44" t="s">
        <v>292</v>
      </c>
    </row>
    <row r="205" spans="1:1" x14ac:dyDescent="0.3">
      <c r="A205" s="44" t="s">
        <v>293</v>
      </c>
    </row>
    <row r="206" spans="1:1" x14ac:dyDescent="0.3">
      <c r="A206" s="44" t="s">
        <v>294</v>
      </c>
    </row>
    <row r="207" spans="1:1" x14ac:dyDescent="0.3">
      <c r="A207" s="44" t="s">
        <v>295</v>
      </c>
    </row>
    <row r="210" spans="1:6" x14ac:dyDescent="0.3">
      <c r="A210" s="3" t="s">
        <v>298</v>
      </c>
    </row>
    <row r="211" spans="1:6" x14ac:dyDescent="0.3">
      <c r="A211" s="64" t="s">
        <v>299</v>
      </c>
    </row>
    <row r="212" spans="1:6" x14ac:dyDescent="0.3">
      <c r="A212" s="64" t="s">
        <v>297</v>
      </c>
    </row>
    <row r="213" spans="1:6" x14ac:dyDescent="0.3">
      <c r="A213" s="64" t="s">
        <v>300</v>
      </c>
    </row>
    <row r="214" spans="1:6" x14ac:dyDescent="0.3">
      <c r="A214" s="64" t="s">
        <v>301</v>
      </c>
    </row>
    <row r="215" spans="1:6" x14ac:dyDescent="0.3">
      <c r="A215" s="64" t="s">
        <v>302</v>
      </c>
    </row>
    <row r="218" spans="1:6" x14ac:dyDescent="0.3">
      <c r="A218" s="122" t="s">
        <v>465</v>
      </c>
    </row>
    <row r="219" spans="1:6" x14ac:dyDescent="0.3">
      <c r="A219" s="64" t="s">
        <v>242</v>
      </c>
      <c r="C219" s="126"/>
      <c r="D219" s="123"/>
      <c r="E219" s="123"/>
      <c r="F219" s="123"/>
    </row>
    <row r="220" spans="1:6" x14ac:dyDescent="0.3">
      <c r="A220" s="64" t="s">
        <v>466</v>
      </c>
      <c r="C220" s="126"/>
      <c r="D220" s="123"/>
      <c r="E220" s="123"/>
      <c r="F220" s="123"/>
    </row>
    <row r="221" spans="1:6" x14ac:dyDescent="0.3">
      <c r="A221" s="64" t="s">
        <v>250</v>
      </c>
      <c r="C221" s="126"/>
      <c r="D221" s="123"/>
      <c r="E221" s="123"/>
      <c r="F221" s="123"/>
    </row>
    <row r="222" spans="1:6" ht="14.4" customHeight="1" x14ac:dyDescent="0.3">
      <c r="A222" s="64" t="s">
        <v>259</v>
      </c>
      <c r="C222" s="126"/>
      <c r="D222" s="126"/>
      <c r="E222" s="126"/>
      <c r="F222" s="124"/>
    </row>
    <row r="223" spans="1:6" x14ac:dyDescent="0.3">
      <c r="C223" s="124"/>
      <c r="D223" s="124"/>
      <c r="E223" s="124"/>
      <c r="F223" s="124"/>
    </row>
    <row r="224" spans="1:6" x14ac:dyDescent="0.3">
      <c r="C224" s="124"/>
      <c r="D224" s="124"/>
      <c r="E224" s="124"/>
      <c r="F224" s="124"/>
    </row>
    <row r="225" spans="3:6" x14ac:dyDescent="0.3">
      <c r="C225" s="124"/>
      <c r="D225" s="124"/>
      <c r="E225" s="124"/>
      <c r="F225" s="124"/>
    </row>
    <row r="226" spans="3:6" x14ac:dyDescent="0.3">
      <c r="C226" s="124"/>
      <c r="D226" s="124"/>
      <c r="E226" s="124"/>
      <c r="F226" s="124"/>
    </row>
    <row r="227" spans="3:6" x14ac:dyDescent="0.3">
      <c r="C227" s="124"/>
      <c r="D227" s="124"/>
      <c r="E227" s="124"/>
      <c r="F227" s="124"/>
    </row>
    <row r="228" spans="3:6" x14ac:dyDescent="0.3">
      <c r="C228" s="124"/>
      <c r="D228" s="124"/>
      <c r="E228" s="124"/>
      <c r="F228" s="124"/>
    </row>
    <row r="229" spans="3:6" x14ac:dyDescent="0.3">
      <c r="C229" s="124"/>
      <c r="D229" s="124"/>
      <c r="E229" s="124"/>
      <c r="F229" s="124"/>
    </row>
    <row r="230" spans="3:6" x14ac:dyDescent="0.3">
      <c r="C230" s="124"/>
      <c r="D230" s="124"/>
      <c r="E230" s="124"/>
      <c r="F230" s="124"/>
    </row>
    <row r="231" spans="3:6" x14ac:dyDescent="0.3">
      <c r="C231" s="124"/>
      <c r="D231" s="124"/>
      <c r="E231" s="124"/>
      <c r="F231" s="124"/>
    </row>
    <row r="232" spans="3:6" x14ac:dyDescent="0.3">
      <c r="C232" s="124"/>
      <c r="D232" s="124"/>
      <c r="E232" s="124"/>
      <c r="F232" s="124"/>
    </row>
    <row r="233" spans="3:6" x14ac:dyDescent="0.3">
      <c r="C233" s="124"/>
      <c r="D233" s="124"/>
      <c r="E233" s="124"/>
      <c r="F233" s="124"/>
    </row>
    <row r="234" spans="3:6" x14ac:dyDescent="0.3">
      <c r="C234" s="124"/>
      <c r="D234" s="124"/>
      <c r="E234" s="124"/>
      <c r="F234" s="124"/>
    </row>
    <row r="235" spans="3:6" x14ac:dyDescent="0.3">
      <c r="C235" s="124"/>
      <c r="D235" s="124"/>
      <c r="E235" s="124"/>
      <c r="F235" s="124"/>
    </row>
    <row r="236" spans="3:6" x14ac:dyDescent="0.3">
      <c r="C236" s="124"/>
      <c r="D236" s="124"/>
      <c r="E236" s="124"/>
      <c r="F236" s="124"/>
    </row>
    <row r="237" spans="3:6" x14ac:dyDescent="0.3">
      <c r="C237" s="124"/>
      <c r="D237" s="124"/>
      <c r="E237" s="124"/>
      <c r="F237" s="124"/>
    </row>
    <row r="238" spans="3:6" x14ac:dyDescent="0.3">
      <c r="C238" s="124"/>
      <c r="D238" s="124"/>
      <c r="E238" s="124"/>
      <c r="F238" s="124"/>
    </row>
    <row r="239" spans="3:6" x14ac:dyDescent="0.3">
      <c r="C239" s="124"/>
      <c r="D239" s="124"/>
      <c r="E239" s="124"/>
      <c r="F239" s="124"/>
    </row>
    <row r="240" spans="3:6" ht="14.4" customHeight="1" x14ac:dyDescent="0.3">
      <c r="C240" s="126"/>
      <c r="D240" s="126"/>
      <c r="E240" s="126"/>
      <c r="F240" s="124"/>
    </row>
    <row r="241" spans="3:6" x14ac:dyDescent="0.3">
      <c r="C241" s="124"/>
      <c r="D241" s="124"/>
      <c r="E241" s="124"/>
      <c r="F241" s="124"/>
    </row>
    <row r="242" spans="3:6" x14ac:dyDescent="0.3">
      <c r="C242" s="124"/>
      <c r="D242" s="124"/>
      <c r="E242" s="124"/>
      <c r="F242" s="124"/>
    </row>
    <row r="243" spans="3:6" x14ac:dyDescent="0.3">
      <c r="C243" s="124"/>
      <c r="D243" s="124"/>
      <c r="E243" s="124"/>
      <c r="F243" s="124"/>
    </row>
    <row r="244" spans="3:6" x14ac:dyDescent="0.3">
      <c r="C244" s="124"/>
      <c r="D244" s="124"/>
      <c r="E244" s="124"/>
      <c r="F244" s="124"/>
    </row>
    <row r="245" spans="3:6" x14ac:dyDescent="0.3">
      <c r="C245" s="124"/>
      <c r="D245" s="124"/>
      <c r="E245" s="124"/>
      <c r="F245" s="124"/>
    </row>
    <row r="246" spans="3:6" x14ac:dyDescent="0.3">
      <c r="C246" s="124"/>
      <c r="D246" s="124"/>
      <c r="E246" s="124"/>
      <c r="F246" s="124"/>
    </row>
    <row r="247" spans="3:6" x14ac:dyDescent="0.3">
      <c r="C247" s="124"/>
      <c r="D247" s="124"/>
      <c r="E247" s="124"/>
      <c r="F247" s="124"/>
    </row>
    <row r="248" spans="3:6" x14ac:dyDescent="0.3">
      <c r="C248" s="124"/>
      <c r="D248" s="124"/>
      <c r="E248" s="124"/>
      <c r="F248" s="124"/>
    </row>
    <row r="249" spans="3:6" x14ac:dyDescent="0.3">
      <c r="C249" s="124"/>
      <c r="D249" s="124"/>
      <c r="E249" s="124"/>
      <c r="F249" s="124"/>
    </row>
    <row r="250" spans="3:6" x14ac:dyDescent="0.3">
      <c r="C250" s="124"/>
      <c r="D250" s="124"/>
      <c r="E250" s="124"/>
      <c r="F250" s="124"/>
    </row>
    <row r="251" spans="3:6" x14ac:dyDescent="0.3">
      <c r="C251" s="124"/>
      <c r="D251" s="124"/>
      <c r="E251" s="124"/>
      <c r="F251" s="124"/>
    </row>
    <row r="252" spans="3:6" x14ac:dyDescent="0.3">
      <c r="C252" s="124"/>
      <c r="D252" s="124"/>
      <c r="E252" s="124"/>
      <c r="F252" s="124"/>
    </row>
    <row r="253" spans="3:6" x14ac:dyDescent="0.3">
      <c r="C253" s="124"/>
      <c r="D253" s="124"/>
      <c r="E253" s="124"/>
      <c r="F253" s="124"/>
    </row>
    <row r="254" spans="3:6" x14ac:dyDescent="0.3">
      <c r="C254" s="124"/>
      <c r="D254" s="124"/>
      <c r="E254" s="124"/>
      <c r="F254" s="124"/>
    </row>
    <row r="255" spans="3:6" x14ac:dyDescent="0.3">
      <c r="C255" s="124"/>
      <c r="D255" s="124"/>
      <c r="E255" s="124"/>
      <c r="F255" s="124"/>
    </row>
    <row r="256" spans="3:6" x14ac:dyDescent="0.3">
      <c r="C256" s="124"/>
      <c r="D256" s="124"/>
      <c r="E256" s="124"/>
      <c r="F256" s="124"/>
    </row>
    <row r="257" spans="3:6" x14ac:dyDescent="0.3">
      <c r="C257" s="124"/>
      <c r="D257" s="124"/>
      <c r="E257" s="124"/>
      <c r="F257" s="124"/>
    </row>
    <row r="258" spans="3:6" ht="14.4" customHeight="1" x14ac:dyDescent="0.3">
      <c r="C258" s="126"/>
      <c r="D258" s="126"/>
      <c r="E258" s="126"/>
      <c r="F258" s="124"/>
    </row>
    <row r="259" spans="3:6" x14ac:dyDescent="0.3">
      <c r="C259" s="124"/>
      <c r="D259" s="124"/>
      <c r="E259" s="124"/>
      <c r="F259" s="124"/>
    </row>
    <row r="260" spans="3:6" x14ac:dyDescent="0.3">
      <c r="C260" s="124"/>
      <c r="D260" s="124"/>
      <c r="E260" s="124"/>
      <c r="F260" s="124"/>
    </row>
    <row r="261" spans="3:6" x14ac:dyDescent="0.3">
      <c r="C261" s="124"/>
      <c r="D261" s="124"/>
      <c r="E261" s="124"/>
      <c r="F261" s="124"/>
    </row>
    <row r="262" spans="3:6" x14ac:dyDescent="0.3">
      <c r="C262" s="124"/>
      <c r="D262" s="124"/>
      <c r="E262" s="124"/>
      <c r="F262" s="124"/>
    </row>
    <row r="263" spans="3:6" x14ac:dyDescent="0.3">
      <c r="C263" s="124"/>
      <c r="D263" s="124"/>
      <c r="E263" s="124"/>
      <c r="F263" s="124"/>
    </row>
    <row r="264" spans="3:6" x14ac:dyDescent="0.3">
      <c r="C264" s="124"/>
      <c r="D264" s="124"/>
      <c r="E264" s="124"/>
      <c r="F264" s="124"/>
    </row>
    <row r="265" spans="3:6" ht="14.4" customHeight="1" x14ac:dyDescent="0.3">
      <c r="C265" s="126"/>
      <c r="D265" s="126"/>
      <c r="E265" s="126"/>
      <c r="F265" s="124"/>
    </row>
    <row r="266" spans="3:6" x14ac:dyDescent="0.3">
      <c r="C266" s="124"/>
      <c r="D266" s="124"/>
      <c r="E266" s="124"/>
      <c r="F266" s="124"/>
    </row>
    <row r="267" spans="3:6" x14ac:dyDescent="0.3">
      <c r="C267" s="124"/>
      <c r="D267" s="124"/>
      <c r="E267" s="124"/>
      <c r="F267" s="124"/>
    </row>
    <row r="268" spans="3:6" x14ac:dyDescent="0.3">
      <c r="C268" s="124"/>
      <c r="D268" s="124"/>
      <c r="E268" s="124"/>
      <c r="F268" s="124"/>
    </row>
    <row r="269" spans="3:6" x14ac:dyDescent="0.3">
      <c r="C269" s="124"/>
      <c r="D269" s="124"/>
      <c r="E269" s="124"/>
      <c r="F269" s="124"/>
    </row>
    <row r="270" spans="3:6" x14ac:dyDescent="0.3">
      <c r="C270" s="124"/>
      <c r="D270" s="124"/>
      <c r="E270" s="124"/>
      <c r="F270" s="124"/>
    </row>
    <row r="271" spans="3:6" x14ac:dyDescent="0.3">
      <c r="C271" s="124"/>
      <c r="D271" s="124"/>
      <c r="E271" s="124"/>
      <c r="F271" s="124"/>
    </row>
    <row r="272" spans="3:6" x14ac:dyDescent="0.3">
      <c r="C272" s="124"/>
      <c r="D272" s="124"/>
      <c r="E272" s="124"/>
      <c r="F272" s="124"/>
    </row>
    <row r="273" spans="3:7" x14ac:dyDescent="0.3">
      <c r="C273" s="124"/>
      <c r="D273" s="124"/>
      <c r="E273" s="124"/>
      <c r="F273" s="124"/>
    </row>
    <row r="274" spans="3:7" x14ac:dyDescent="0.3">
      <c r="C274" s="124"/>
      <c r="D274" s="124"/>
      <c r="E274" s="124"/>
      <c r="F274" s="124"/>
    </row>
    <row r="275" spans="3:7" x14ac:dyDescent="0.3">
      <c r="C275" s="124"/>
      <c r="D275" s="124"/>
      <c r="E275" s="124"/>
      <c r="F275" s="124"/>
    </row>
    <row r="276" spans="3:7" x14ac:dyDescent="0.3">
      <c r="C276" s="124"/>
      <c r="D276" s="124"/>
      <c r="E276" s="124"/>
      <c r="F276" s="124"/>
    </row>
    <row r="277" spans="3:7" x14ac:dyDescent="0.3">
      <c r="C277" s="124"/>
      <c r="D277" s="124"/>
      <c r="E277" s="124"/>
      <c r="F277" s="124"/>
    </row>
    <row r="278" spans="3:7" x14ac:dyDescent="0.3">
      <c r="C278" s="124"/>
      <c r="D278" s="124"/>
      <c r="E278" s="124"/>
      <c r="F278" s="124"/>
    </row>
    <row r="279" spans="3:7" x14ac:dyDescent="0.3">
      <c r="C279" s="124"/>
      <c r="D279" s="124"/>
      <c r="E279" s="124"/>
      <c r="F279" s="124"/>
    </row>
    <row r="280" spans="3:7" ht="14.4" customHeight="1" x14ac:dyDescent="0.3">
      <c r="C280" s="126"/>
      <c r="D280" s="126"/>
      <c r="E280" s="126"/>
      <c r="F280" s="124"/>
    </row>
    <row r="281" spans="3:7" x14ac:dyDescent="0.3">
      <c r="C281" s="125"/>
      <c r="D281" s="125"/>
      <c r="E281" s="125"/>
      <c r="F281" s="125"/>
      <c r="G281" s="28"/>
    </row>
    <row r="282" spans="3:7" x14ac:dyDescent="0.3">
      <c r="C282" s="124"/>
      <c r="D282" s="124"/>
      <c r="E282" s="124"/>
      <c r="F282" s="124"/>
    </row>
    <row r="283" spans="3:7" ht="14.4" customHeight="1" x14ac:dyDescent="0.3">
      <c r="C283" s="126"/>
      <c r="D283" s="126"/>
      <c r="E283" s="126"/>
      <c r="F283" s="124"/>
    </row>
    <row r="284" spans="3:7" x14ac:dyDescent="0.3">
      <c r="C284" s="124"/>
      <c r="D284" s="124"/>
      <c r="E284" s="124"/>
      <c r="F284" s="124"/>
    </row>
    <row r="285" spans="3:7" x14ac:dyDescent="0.3">
      <c r="C285" s="124"/>
      <c r="D285" s="124"/>
      <c r="E285" s="124"/>
      <c r="F285" s="124"/>
    </row>
    <row r="286" spans="3:7" ht="14.4" customHeight="1" x14ac:dyDescent="0.3">
      <c r="C286" s="126"/>
      <c r="D286" s="126"/>
      <c r="E286" s="126"/>
      <c r="F286" s="124"/>
    </row>
    <row r="287" spans="3:7" x14ac:dyDescent="0.3">
      <c r="C287" s="124"/>
      <c r="D287" s="124"/>
      <c r="E287" s="124"/>
      <c r="F287" s="124"/>
    </row>
    <row r="288" spans="3:7" x14ac:dyDescent="0.3">
      <c r="C288" s="124"/>
      <c r="D288" s="124"/>
      <c r="E288" s="124"/>
      <c r="F288" s="124"/>
    </row>
    <row r="289" spans="3:6" x14ac:dyDescent="0.3">
      <c r="C289" s="124"/>
      <c r="D289" s="124"/>
      <c r="E289" s="124"/>
      <c r="F289" s="124"/>
    </row>
    <row r="290" spans="3:6" x14ac:dyDescent="0.3">
      <c r="C290" s="124"/>
      <c r="D290" s="124"/>
      <c r="E290" s="124"/>
      <c r="F290" s="124"/>
    </row>
    <row r="291" spans="3:6" x14ac:dyDescent="0.3">
      <c r="C291" s="124"/>
      <c r="D291" s="124"/>
      <c r="E291" s="124"/>
      <c r="F291" s="124"/>
    </row>
    <row r="292" spans="3:6" x14ac:dyDescent="0.3">
      <c r="C292" s="124"/>
      <c r="D292" s="124"/>
      <c r="E292" s="124"/>
      <c r="F292" s="124"/>
    </row>
    <row r="293" spans="3:6" x14ac:dyDescent="0.3">
      <c r="C293" s="124"/>
      <c r="D293" s="124"/>
      <c r="E293" s="124"/>
      <c r="F293" s="124"/>
    </row>
    <row r="294" spans="3:6" x14ac:dyDescent="0.3">
      <c r="C294" s="124"/>
      <c r="D294" s="124"/>
      <c r="E294" s="124"/>
      <c r="F294" s="124"/>
    </row>
    <row r="295" spans="3:6" x14ac:dyDescent="0.3">
      <c r="C295" s="124"/>
      <c r="D295" s="124"/>
      <c r="E295" s="124"/>
      <c r="F295" s="124"/>
    </row>
    <row r="296" spans="3:6" x14ac:dyDescent="0.3">
      <c r="C296" s="125"/>
      <c r="D296" s="125"/>
      <c r="E296" s="125"/>
      <c r="F296" s="125"/>
    </row>
    <row r="297" spans="3:6" x14ac:dyDescent="0.3">
      <c r="C297" s="124"/>
      <c r="D297" s="124"/>
      <c r="E297" s="124"/>
      <c r="F297" s="124"/>
    </row>
    <row r="298" spans="3:6" x14ac:dyDescent="0.3">
      <c r="C298" s="124"/>
      <c r="D298" s="124"/>
      <c r="E298" s="124"/>
      <c r="F298" s="124"/>
    </row>
    <row r="299" spans="3:6" x14ac:dyDescent="0.3">
      <c r="C299" s="124"/>
      <c r="D299" s="124"/>
      <c r="E299" s="124"/>
      <c r="F299" s="124"/>
    </row>
    <row r="300" spans="3:6" x14ac:dyDescent="0.3">
      <c r="C300" s="124"/>
      <c r="D300" s="124"/>
      <c r="E300" s="124"/>
      <c r="F300" s="124"/>
    </row>
    <row r="301" spans="3:6" x14ac:dyDescent="0.3">
      <c r="C301" s="124"/>
      <c r="D301" s="124"/>
      <c r="E301" s="124"/>
      <c r="F301" s="124"/>
    </row>
    <row r="302" spans="3:6" x14ac:dyDescent="0.3">
      <c r="C302" s="124"/>
      <c r="D302" s="124"/>
      <c r="E302" s="124"/>
      <c r="F302" s="124"/>
    </row>
    <row r="303" spans="3:6" x14ac:dyDescent="0.3">
      <c r="C303" s="124"/>
      <c r="D303" s="124"/>
      <c r="E303" s="124"/>
      <c r="F303" s="124"/>
    </row>
    <row r="304" spans="3:6" x14ac:dyDescent="0.3">
      <c r="C304" s="124"/>
    </row>
  </sheetData>
  <sheetProtection algorithmName="SHA-512" hashValue="/sZkD2kzpyM9+F7MgVIP3AvpCorjk6IUIXh072PIBquBJav46zEoIUaNNNm0S1r7wPNLejQyChguPnlig1ThOQ==" saltValue="7ygolKg2QAJGX0Y8zr4mSQ==" spinCount="100000" sheet="1" objects="1" scenarios="1"/>
  <mergeCells count="1">
    <mergeCell ref="A51:C51"/>
  </mergeCells>
  <conditionalFormatting sqref="A53:A138">
    <cfRule type="duplicateValues" dxfId="0" priority="22"/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workbookViewId="0">
      <selection activeCell="B5" sqref="B5"/>
    </sheetView>
  </sheetViews>
  <sheetFormatPr defaultRowHeight="14.4" x14ac:dyDescent="0.3"/>
  <cols>
    <col min="1" max="1" width="38.5546875" bestFit="1" customWidth="1"/>
    <col min="13" max="13" width="12.44140625" bestFit="1" customWidth="1"/>
  </cols>
  <sheetData>
    <row r="1" spans="1:13" x14ac:dyDescent="0.3">
      <c r="A1" s="2" t="s">
        <v>211</v>
      </c>
      <c r="B1" s="2">
        <f>'Start here'!$B$20</f>
        <v>0</v>
      </c>
      <c r="M1" s="2" t="s">
        <v>462</v>
      </c>
    </row>
    <row r="2" spans="1:13" x14ac:dyDescent="0.3">
      <c r="A2" s="2" t="s">
        <v>212</v>
      </c>
      <c r="B2" s="2">
        <f>'Start here'!$B$21</f>
        <v>0</v>
      </c>
      <c r="M2" t="s">
        <v>461</v>
      </c>
    </row>
    <row r="3" spans="1:13" x14ac:dyDescent="0.3">
      <c r="A3" s="2" t="s">
        <v>213</v>
      </c>
      <c r="B3" s="2" t="str">
        <f>IF(COUNTIF($B$8:$B$23,"Fail")&gt;0,"Fail","Pass")</f>
        <v>Fail</v>
      </c>
      <c r="M3" t="s">
        <v>459</v>
      </c>
    </row>
    <row r="4" spans="1:13" x14ac:dyDescent="0.3">
      <c r="A4" s="2" t="s">
        <v>214</v>
      </c>
      <c r="B4" s="2" t="s">
        <v>215</v>
      </c>
    </row>
    <row r="5" spans="1:13" x14ac:dyDescent="0.3">
      <c r="A5" s="2" t="s">
        <v>1</v>
      </c>
      <c r="B5" s="2" t="str">
        <f>'Start here'!$E$2</f>
        <v>Version 3.0</v>
      </c>
    </row>
    <row r="7" spans="1:13" x14ac:dyDescent="0.3">
      <c r="A7" s="2" t="s">
        <v>460</v>
      </c>
    </row>
    <row r="8" spans="1:13" x14ac:dyDescent="0.3">
      <c r="A8" s="2" t="s">
        <v>305</v>
      </c>
      <c r="B8" t="str">
        <f>IF(OR(COUNTBLANK('Start here'!B27:B28)+COUNTBLANK('Start here'!B31)+COUNTBLANK('Start here'!B33)+COUNTBLANK('Start here'!B36)+COUNTBLANK('Start here'!B19:B21)&gt;0,AND('Start here'!B27="yes",'Start here'!B29=""),AND('Start here'!B28="yes",'Start here'!B30=""),AND('Start here'!B31="yes",'Start here'!B32=""),AND('Start here'!B33="yes",'Start here'!B34=""),AND(IF('Start here'!B36="curtailed",COUNTBLANK('Start here'!B37:B39)&gt;0,IF('Start here'!B36="closed",COUNTBLANK('Start here'!B37)&gt;0))),IF(OR('Start here'!$B$20=522399,'Start here'!$B$20=522689,'Start here'!$B$20=525715,'Start here'!$B$20=526073,'Start here'!$B$20=527219)=(COUNTBLANK('Start here'!B41)=0),FALSE,TRUE)),"FAIL","pass")</f>
        <v>FAIL</v>
      </c>
      <c r="C8" t="s">
        <v>435</v>
      </c>
    </row>
    <row r="9" spans="1:13" x14ac:dyDescent="0.3">
      <c r="A9" s="2" t="s">
        <v>308</v>
      </c>
      <c r="B9" t="str">
        <f>IF(OR(COUNTBLANK('Production and Electricity'!A7)+COUNTBLANK('Production and Electricity'!E7)&gt;0,AND('Production and Electricity'!A7=Reference!$A$20,COUNTBLANK('Production and Electricity'!$D$7)&gt;0),AND('Production and Electricity'!A7=Reference!$A$38,COUNTBLANK('Production and Electricity'!$D$7)&gt;0),AND('Start here'!$B$41="yes",COUNTBLANK('Production and Electricity'!$A$8)+COUNTBLANK('Production and Electricity'!$E$8)&gt;0)),"FAIL","pass")</f>
        <v>FAIL</v>
      </c>
      <c r="C9" t="s">
        <v>310</v>
      </c>
    </row>
    <row r="10" spans="1:13" x14ac:dyDescent="0.3">
      <c r="A10" s="2" t="s">
        <v>306</v>
      </c>
      <c r="B10" t="str">
        <f>IF(COUNTA('Production and Electricity'!A14:B21)=0,"FAIL","pass")</f>
        <v>FAIL</v>
      </c>
      <c r="C10" t="s">
        <v>467</v>
      </c>
    </row>
    <row r="11" spans="1:13" x14ac:dyDescent="0.3">
      <c r="A11" s="2" t="s">
        <v>307</v>
      </c>
      <c r="B11" t="str" cm="1">
        <f t="array" ref="B11">IF(OR(COUNTBLANK('Production and Electricity'!B35:B36)&gt;0,AND('Production and Electricity'!B35&gt;0,OR(IFERROR(IF(ISBLANK('Production and Electricity'!A41:A52)*ISBLANK('Production and Electricity'!B41:B52),0,1)&lt;&gt;IF(ISBLANK('Production and Electricity'!C41:C52),0,1),TRUE)))),"FAIL","pass")</f>
        <v>FAIL</v>
      </c>
      <c r="C11" t="s">
        <v>312</v>
      </c>
    </row>
    <row r="12" spans="1:13" x14ac:dyDescent="0.3">
      <c r="A12" s="2" t="s">
        <v>304</v>
      </c>
      <c r="B12" t="str" cm="1">
        <f t="array" ref="B12">IF(OR('Production and Electricity'!B55="",AND('Production and Electricity'!B55="yes",OR(IFERROR(IF(ISBLANK('Production and Electricity'!A58:A69),0,1)&lt;&gt;IF(ISBLANK('Production and Electricity'!B58:B69),0,1),TRUE),IFERROR(IF(ISBLANK('Production and Electricity'!B58:B69),0,1)&lt;&gt;IF(ISBLANK('Production and Electricity'!C58:C69),0,1),TRUE),COUNTA('Production and Electricity'!A58:C69)&lt;3))),"FAIL","pass")</f>
        <v>FAIL</v>
      </c>
      <c r="C12" t="s">
        <v>311</v>
      </c>
    </row>
    <row r="13" spans="1:13" x14ac:dyDescent="0.3">
      <c r="A13" s="2" t="s">
        <v>442</v>
      </c>
      <c r="B13" t="str" cm="1">
        <f t="array" ref="B13">IF(OR('Production and Electricity'!A7="",AND('Production and Electricity'!A7="324110: Petroleum Refineries*",'Production and Electricity'!B72&lt;&gt;"no",OR(IFERROR(IF(ISBLANK('Production and Electricity'!A75:A86),0,1)&lt;&gt;IF(ISBLANK('Production and Electricity'!B75:B86),0,1),TRUE),IFERROR(IF(ISBLANK('Production and Electricity'!B75:B86),0,1)&lt;&gt;IF(ISBLANK('Production and Electricity'!C75:C86),0,1),TRUE),IFERROR(IF(ISBLANK('Production and Electricity'!C75:C86),0,1)&lt;&gt;IF(ISBLANK('Production and Electricity'!D75:D86),0,1),TRUE),COUNTA('Production and Electricity'!A75:D86)&lt;4))), "FAIL","pass")</f>
        <v>FAIL</v>
      </c>
      <c r="C13" t="s">
        <v>444</v>
      </c>
    </row>
    <row r="14" spans="1:13" x14ac:dyDescent="0.3">
      <c r="A14" s="2"/>
    </row>
    <row r="15" spans="1:13" x14ac:dyDescent="0.3">
      <c r="A15" s="2"/>
    </row>
    <row r="17" spans="11:11" x14ac:dyDescent="0.3">
      <c r="K17" s="9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Start here</vt:lpstr>
      <vt:lpstr>Production and Electricity</vt:lpstr>
      <vt:lpstr>Reference</vt:lpstr>
      <vt:lpstr>Validation</vt:lpstr>
      <vt:lpstr>Fuel_List</vt:lpstr>
      <vt:lpstr>MM_1_Table</vt:lpstr>
      <vt:lpstr>Primary_NAICS_Code_and_Sector_Definition</vt:lpstr>
    </vt:vector>
  </TitlesOfParts>
  <Company>WA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Bruns, Emily (ECY)</dc:creator>
  <cp:lastModifiedBy>Yang, Joua (ECY)</cp:lastModifiedBy>
  <dcterms:created xsi:type="dcterms:W3CDTF">2021-06-15T22:05:32Z</dcterms:created>
  <dcterms:modified xsi:type="dcterms:W3CDTF">2025-02-25T19:48:58Z</dcterms:modified>
</cp:coreProperties>
</file>